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theme/themeOverride1.xml" ContentType="application/vnd.openxmlformats-officedocument.themeOverride+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theme/themeOverride2.xml" ContentType="application/vnd.openxmlformats-officedocument.themeOverride+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theme/themeOverride3.xml" ContentType="application/vnd.openxmlformats-officedocument.themeOverride+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theme/themeOverride4.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codeName="ThisWorkbook" autoCompressPictures="0"/>
  <mc:AlternateContent xmlns:mc="http://schemas.openxmlformats.org/markup-compatibility/2006">
    <mc:Choice Requires="x15">
      <x15ac:absPath xmlns:x15ac="http://schemas.microsoft.com/office/spreadsheetml/2010/11/ac" url="C:\Users\Jbarbosa\Documents\AVIAGEN\ALABAMA\MODULO 2\"/>
    </mc:Choice>
  </mc:AlternateContent>
  <xr:revisionPtr revIDLastSave="0" documentId="13_ncr:1_{69CE2C7E-CA5A-4F85-A048-CFB3D43AC55D}" xr6:coauthVersionLast="36" xr6:coauthVersionMax="36" xr10:uidLastSave="{00000000-0000-0000-0000-000000000000}"/>
  <bookViews>
    <workbookView xWindow="0" yWindow="0" windowWidth="20490" windowHeight="7425" tabRatio="733" firstSheet="8" activeTab="9" xr2:uid="{00000000-000D-0000-FFFF-FFFF00000000}"/>
  </bookViews>
  <sheets>
    <sheet name="Semana 1" sheetId="233" state="hidden" r:id="rId1"/>
    <sheet name="Semana 2" sheetId="234" state="hidden" r:id="rId2"/>
    <sheet name="Semana 3" sheetId="235" state="hidden" r:id="rId3"/>
    <sheet name="Semana 4" sheetId="236" state="hidden" r:id="rId4"/>
    <sheet name="Resumen 8" sheetId="237" state="hidden" r:id="rId5"/>
    <sheet name="Resumen 7" sheetId="238" state="hidden" r:id="rId6"/>
    <sheet name="Resumen 4" sheetId="239" state="hidden" r:id="rId7"/>
    <sheet name="Resumen 1" sheetId="240" state="hidden" r:id="rId8"/>
    <sheet name="CEPA 9 MODULO 1" sheetId="248" r:id="rId9"/>
    <sheet name="CEPA 7 MODULO 1" sheetId="249" r:id="rId10"/>
    <sheet name="CEPA 4 MODULO 1" sheetId="250" r:id="rId11"/>
    <sheet name="CEPA 1 MODULO 1" sheetId="251" r:id="rId12"/>
    <sheet name="Hoja1" sheetId="252" state="hidden" r:id="rId13"/>
  </sheets>
  <definedNames>
    <definedName name="_xlnm.Print_Area" localSheetId="12">Hoja1!$A$1:$J$48</definedName>
  </definedNames>
  <calcPr calcId="191029"/>
</workbook>
</file>

<file path=xl/calcChain.xml><?xml version="1.0" encoding="utf-8"?>
<calcChain xmlns="http://schemas.openxmlformats.org/spreadsheetml/2006/main">
  <c r="J749" i="251" l="1"/>
  <c r="G749" i="251"/>
  <c r="F749" i="251"/>
  <c r="E749" i="251"/>
  <c r="D749" i="251"/>
  <c r="C749" i="251"/>
  <c r="B749" i="251"/>
  <c r="H747" i="251"/>
  <c r="J747" i="251" s="1"/>
  <c r="K747" i="251" s="1"/>
  <c r="H746" i="251"/>
  <c r="G746" i="251"/>
  <c r="F746" i="251"/>
  <c r="E746" i="251"/>
  <c r="D746" i="251"/>
  <c r="C746" i="251"/>
  <c r="B746" i="251"/>
  <c r="H745" i="251"/>
  <c r="G745" i="251"/>
  <c r="F745" i="251"/>
  <c r="E745" i="251"/>
  <c r="D745" i="251"/>
  <c r="C745" i="251"/>
  <c r="B745" i="251"/>
  <c r="V754" i="249"/>
  <c r="S754" i="249"/>
  <c r="R754" i="249"/>
  <c r="Q754" i="249"/>
  <c r="P754" i="249"/>
  <c r="O754" i="249"/>
  <c r="N754" i="249"/>
  <c r="M754" i="249"/>
  <c r="L754" i="249"/>
  <c r="K754" i="249"/>
  <c r="J754" i="249"/>
  <c r="I754" i="249"/>
  <c r="H754" i="249"/>
  <c r="G754" i="249"/>
  <c r="F754" i="249"/>
  <c r="E754" i="249"/>
  <c r="D754" i="249"/>
  <c r="C754" i="249"/>
  <c r="B754" i="249"/>
  <c r="T752" i="249"/>
  <c r="V752" i="249" s="1"/>
  <c r="W752" i="249" s="1"/>
  <c r="T751" i="249"/>
  <c r="S751" i="249"/>
  <c r="R751" i="249"/>
  <c r="Q751" i="249"/>
  <c r="P751" i="249"/>
  <c r="O751" i="249"/>
  <c r="N751" i="249"/>
  <c r="M751" i="249"/>
  <c r="L751" i="249"/>
  <c r="K751" i="249"/>
  <c r="J751" i="249"/>
  <c r="I751" i="249"/>
  <c r="H751" i="249"/>
  <c r="G751" i="249"/>
  <c r="F751" i="249"/>
  <c r="E751" i="249"/>
  <c r="D751" i="249"/>
  <c r="C751" i="249"/>
  <c r="B751" i="249"/>
  <c r="T750" i="249"/>
  <c r="S750" i="249"/>
  <c r="R750" i="249"/>
  <c r="Q750" i="249"/>
  <c r="P750" i="249"/>
  <c r="O750" i="249"/>
  <c r="N750" i="249"/>
  <c r="M750" i="249"/>
  <c r="L750" i="249"/>
  <c r="K750" i="249"/>
  <c r="J750" i="249"/>
  <c r="I750" i="249"/>
  <c r="H750" i="249"/>
  <c r="G750" i="249"/>
  <c r="F750" i="249"/>
  <c r="E750" i="249"/>
  <c r="D750" i="249"/>
  <c r="C750" i="249"/>
  <c r="B750" i="249"/>
  <c r="J736" i="251" l="1"/>
  <c r="G736" i="251"/>
  <c r="F736" i="251"/>
  <c r="E736" i="251"/>
  <c r="D736" i="251"/>
  <c r="C736" i="251"/>
  <c r="B736" i="251"/>
  <c r="H734" i="251"/>
  <c r="J734" i="251" s="1"/>
  <c r="K734" i="251" s="1"/>
  <c r="H733" i="251"/>
  <c r="G733" i="251"/>
  <c r="F733" i="251"/>
  <c r="E733" i="251"/>
  <c r="D733" i="251"/>
  <c r="C733" i="251"/>
  <c r="B733" i="251"/>
  <c r="H732" i="251"/>
  <c r="G732" i="251"/>
  <c r="F732" i="251"/>
  <c r="E732" i="251"/>
  <c r="D732" i="251"/>
  <c r="C732" i="251"/>
  <c r="B732" i="251"/>
  <c r="K674" i="250"/>
  <c r="H674" i="250"/>
  <c r="G674" i="250"/>
  <c r="F674" i="250"/>
  <c r="E674" i="250"/>
  <c r="D674" i="250"/>
  <c r="C674" i="250"/>
  <c r="B674" i="250"/>
  <c r="L672" i="250"/>
  <c r="I672" i="250"/>
  <c r="I671" i="250"/>
  <c r="H671" i="250"/>
  <c r="I670" i="250"/>
  <c r="H670" i="250"/>
  <c r="V741" i="249"/>
  <c r="S741" i="249"/>
  <c r="R741" i="249"/>
  <c r="Q741" i="249"/>
  <c r="P741" i="249"/>
  <c r="O741" i="249"/>
  <c r="N741" i="249"/>
  <c r="M741" i="249"/>
  <c r="L741" i="249"/>
  <c r="K741" i="249"/>
  <c r="J741" i="249"/>
  <c r="I741" i="249"/>
  <c r="H741" i="249"/>
  <c r="G741" i="249"/>
  <c r="F741" i="249"/>
  <c r="E741" i="249"/>
  <c r="D741" i="249"/>
  <c r="C741" i="249"/>
  <c r="B741" i="249"/>
  <c r="T739" i="249"/>
  <c r="V739" i="249" s="1"/>
  <c r="W739" i="249" s="1"/>
  <c r="T738" i="249"/>
  <c r="S738" i="249"/>
  <c r="R738" i="249"/>
  <c r="Q738" i="249"/>
  <c r="P738" i="249"/>
  <c r="O738" i="249"/>
  <c r="N738" i="249"/>
  <c r="M738" i="249"/>
  <c r="L738" i="249"/>
  <c r="K738" i="249"/>
  <c r="J738" i="249"/>
  <c r="I738" i="249"/>
  <c r="H738" i="249"/>
  <c r="G738" i="249"/>
  <c r="F738" i="249"/>
  <c r="E738" i="249"/>
  <c r="D738" i="249"/>
  <c r="C738" i="249"/>
  <c r="B738" i="249"/>
  <c r="T737" i="249"/>
  <c r="S737" i="249"/>
  <c r="R737" i="249"/>
  <c r="Q737" i="249"/>
  <c r="P737" i="249"/>
  <c r="O737" i="249"/>
  <c r="N737" i="249"/>
  <c r="M737" i="249"/>
  <c r="L737" i="249"/>
  <c r="K737" i="249"/>
  <c r="J737" i="249"/>
  <c r="I737" i="249"/>
  <c r="H737" i="249"/>
  <c r="G737" i="249"/>
  <c r="F737" i="249"/>
  <c r="E737" i="249"/>
  <c r="D737" i="249"/>
  <c r="C737" i="249"/>
  <c r="B737" i="249"/>
  <c r="V685" i="248"/>
  <c r="S685" i="248"/>
  <c r="R685" i="248"/>
  <c r="Q685" i="248"/>
  <c r="P685" i="248"/>
  <c r="O685" i="248"/>
  <c r="N685" i="248"/>
  <c r="M685" i="248"/>
  <c r="L685" i="248"/>
  <c r="K685" i="248"/>
  <c r="J685" i="248"/>
  <c r="I685" i="248"/>
  <c r="H685" i="248"/>
  <c r="G685" i="248"/>
  <c r="F685" i="248"/>
  <c r="E685" i="248"/>
  <c r="D685" i="248"/>
  <c r="C685" i="248"/>
  <c r="B685" i="248"/>
  <c r="W683" i="248"/>
  <c r="T683" i="248"/>
  <c r="T682" i="248"/>
  <c r="S682" i="248"/>
  <c r="R682" i="248"/>
  <c r="Q682" i="248"/>
  <c r="P682" i="248"/>
  <c r="O682" i="248"/>
  <c r="N682" i="248"/>
  <c r="M682" i="248"/>
  <c r="L682" i="248"/>
  <c r="K682" i="248"/>
  <c r="J682" i="248"/>
  <c r="I682" i="248"/>
  <c r="H682" i="248"/>
  <c r="G682" i="248"/>
  <c r="F682" i="248"/>
  <c r="E682" i="248"/>
  <c r="D682" i="248"/>
  <c r="C682" i="248"/>
  <c r="B682" i="248"/>
  <c r="T681" i="248"/>
  <c r="S681" i="248"/>
  <c r="R681" i="248"/>
  <c r="Q681" i="248"/>
  <c r="P681" i="248"/>
  <c r="O681" i="248"/>
  <c r="N681" i="248"/>
  <c r="M681" i="248"/>
  <c r="L681" i="248"/>
  <c r="K681" i="248"/>
  <c r="J681" i="248"/>
  <c r="I681" i="248"/>
  <c r="H681" i="248"/>
  <c r="G681" i="248"/>
  <c r="F681" i="248"/>
  <c r="E681" i="248"/>
  <c r="D681" i="248"/>
  <c r="C681" i="248"/>
  <c r="B681" i="248"/>
  <c r="T670" i="248" l="1"/>
  <c r="W670" i="248"/>
  <c r="J723" i="251" l="1"/>
  <c r="G723" i="251"/>
  <c r="F723" i="251"/>
  <c r="E723" i="251"/>
  <c r="D723" i="251"/>
  <c r="C723" i="251"/>
  <c r="B723" i="251"/>
  <c r="H721" i="251"/>
  <c r="J721" i="251" s="1"/>
  <c r="K721" i="251" s="1"/>
  <c r="H720" i="251"/>
  <c r="G720" i="251"/>
  <c r="F720" i="251"/>
  <c r="E720" i="251"/>
  <c r="D720" i="251"/>
  <c r="C720" i="251"/>
  <c r="B720" i="251"/>
  <c r="H719" i="251"/>
  <c r="G719" i="251"/>
  <c r="F719" i="251"/>
  <c r="E719" i="251"/>
  <c r="D719" i="251"/>
  <c r="C719" i="251"/>
  <c r="B719" i="251"/>
  <c r="V728" i="249"/>
  <c r="S728" i="249"/>
  <c r="R728" i="249"/>
  <c r="Q728" i="249"/>
  <c r="P728" i="249"/>
  <c r="O728" i="249"/>
  <c r="N728" i="249"/>
  <c r="M728" i="249"/>
  <c r="L728" i="249"/>
  <c r="K728" i="249"/>
  <c r="J728" i="249"/>
  <c r="I728" i="249"/>
  <c r="H728" i="249"/>
  <c r="G728" i="249"/>
  <c r="F728" i="249"/>
  <c r="E728" i="249"/>
  <c r="D728" i="249"/>
  <c r="C728" i="249"/>
  <c r="B728" i="249"/>
  <c r="T726" i="249"/>
  <c r="V726" i="249" s="1"/>
  <c r="W726" i="249" s="1"/>
  <c r="T725" i="249"/>
  <c r="S725" i="249"/>
  <c r="R725" i="249"/>
  <c r="Q725" i="249"/>
  <c r="P725" i="249"/>
  <c r="O725" i="249"/>
  <c r="N725" i="249"/>
  <c r="M725" i="249"/>
  <c r="L725" i="249"/>
  <c r="K725" i="249"/>
  <c r="J725" i="249"/>
  <c r="I725" i="249"/>
  <c r="H725" i="249"/>
  <c r="G725" i="249"/>
  <c r="F725" i="249"/>
  <c r="E725" i="249"/>
  <c r="D725" i="249"/>
  <c r="C725" i="249"/>
  <c r="B725" i="249"/>
  <c r="T724" i="249"/>
  <c r="S724" i="249"/>
  <c r="R724" i="249"/>
  <c r="Q724" i="249"/>
  <c r="P724" i="249"/>
  <c r="O724" i="249"/>
  <c r="N724" i="249"/>
  <c r="M724" i="249"/>
  <c r="L724" i="249"/>
  <c r="K724" i="249"/>
  <c r="J724" i="249"/>
  <c r="I724" i="249"/>
  <c r="H724" i="249"/>
  <c r="G724" i="249"/>
  <c r="F724" i="249"/>
  <c r="E724" i="249"/>
  <c r="D724" i="249"/>
  <c r="C724" i="249"/>
  <c r="B724" i="249"/>
  <c r="J710" i="251" l="1"/>
  <c r="G710" i="251"/>
  <c r="F710" i="251"/>
  <c r="E710" i="251"/>
  <c r="D710" i="251"/>
  <c r="C710" i="251"/>
  <c r="B710" i="251"/>
  <c r="J708" i="251"/>
  <c r="K708" i="251" s="1"/>
  <c r="H708" i="251"/>
  <c r="H707" i="251"/>
  <c r="G707" i="251"/>
  <c r="F707" i="251"/>
  <c r="E707" i="251"/>
  <c r="D707" i="251"/>
  <c r="C707" i="251"/>
  <c r="B707" i="251"/>
  <c r="H706" i="251"/>
  <c r="G706" i="251"/>
  <c r="F706" i="251"/>
  <c r="E706" i="251"/>
  <c r="D706" i="251"/>
  <c r="C706" i="251"/>
  <c r="B706" i="251"/>
  <c r="K661" i="250"/>
  <c r="H661" i="250"/>
  <c r="G661" i="250"/>
  <c r="F661" i="250"/>
  <c r="E661" i="250"/>
  <c r="D661" i="250"/>
  <c r="C661" i="250"/>
  <c r="B661" i="250"/>
  <c r="L659" i="250"/>
  <c r="I659" i="250"/>
  <c r="I658" i="250"/>
  <c r="H658" i="250"/>
  <c r="G658" i="250"/>
  <c r="F658" i="250"/>
  <c r="E658" i="250"/>
  <c r="D658" i="250"/>
  <c r="C658" i="250"/>
  <c r="B658" i="250"/>
  <c r="I657" i="250"/>
  <c r="H657" i="250"/>
  <c r="G657" i="250"/>
  <c r="F657" i="250"/>
  <c r="E657" i="250"/>
  <c r="D657" i="250"/>
  <c r="C657" i="250"/>
  <c r="B657" i="250"/>
  <c r="V715" i="249"/>
  <c r="S715" i="249"/>
  <c r="R715" i="249"/>
  <c r="Q715" i="249"/>
  <c r="P715" i="249"/>
  <c r="O715" i="249"/>
  <c r="N715" i="249"/>
  <c r="M715" i="249"/>
  <c r="L715" i="249"/>
  <c r="K715" i="249"/>
  <c r="J715" i="249"/>
  <c r="I715" i="249"/>
  <c r="H715" i="249"/>
  <c r="G715" i="249"/>
  <c r="F715" i="249"/>
  <c r="E715" i="249"/>
  <c r="D715" i="249"/>
  <c r="C715" i="249"/>
  <c r="B715" i="249"/>
  <c r="T713" i="249"/>
  <c r="V713" i="249" s="1"/>
  <c r="W713" i="249" s="1"/>
  <c r="T712" i="249"/>
  <c r="S712" i="249"/>
  <c r="R712" i="249"/>
  <c r="Q712" i="249"/>
  <c r="P712" i="249"/>
  <c r="O712" i="249"/>
  <c r="N712" i="249"/>
  <c r="M712" i="249"/>
  <c r="L712" i="249"/>
  <c r="K712" i="249"/>
  <c r="J712" i="249"/>
  <c r="I712" i="249"/>
  <c r="H712" i="249"/>
  <c r="G712" i="249"/>
  <c r="F712" i="249"/>
  <c r="E712" i="249"/>
  <c r="D712" i="249"/>
  <c r="C712" i="249"/>
  <c r="B712" i="249"/>
  <c r="T711" i="249"/>
  <c r="S711" i="249"/>
  <c r="R711" i="249"/>
  <c r="Q711" i="249"/>
  <c r="P711" i="249"/>
  <c r="O711" i="249"/>
  <c r="N711" i="249"/>
  <c r="M711" i="249"/>
  <c r="L711" i="249"/>
  <c r="K711" i="249"/>
  <c r="J711" i="249"/>
  <c r="I711" i="249"/>
  <c r="H711" i="249"/>
  <c r="G711" i="249"/>
  <c r="F711" i="249"/>
  <c r="E711" i="249"/>
  <c r="D711" i="249"/>
  <c r="C711" i="249"/>
  <c r="B711" i="249"/>
  <c r="V672" i="248"/>
  <c r="S672" i="248"/>
  <c r="R672" i="248"/>
  <c r="Q672" i="248"/>
  <c r="P672" i="248"/>
  <c r="O672" i="248"/>
  <c r="N672" i="248"/>
  <c r="M672" i="248"/>
  <c r="L672" i="248"/>
  <c r="K672" i="248"/>
  <c r="J672" i="248"/>
  <c r="I672" i="248"/>
  <c r="H672" i="248"/>
  <c r="G672" i="248"/>
  <c r="F672" i="248"/>
  <c r="E672" i="248"/>
  <c r="D672" i="248"/>
  <c r="C672" i="248"/>
  <c r="B672" i="248"/>
  <c r="T669" i="248"/>
  <c r="S669" i="248"/>
  <c r="R669" i="248"/>
  <c r="Q669" i="248"/>
  <c r="P669" i="248"/>
  <c r="O669" i="248"/>
  <c r="N669" i="248"/>
  <c r="M669" i="248"/>
  <c r="L669" i="248"/>
  <c r="K669" i="248"/>
  <c r="J669" i="248"/>
  <c r="I669" i="248"/>
  <c r="H669" i="248"/>
  <c r="G669" i="248"/>
  <c r="F669" i="248"/>
  <c r="E669" i="248"/>
  <c r="D669" i="248"/>
  <c r="C669" i="248"/>
  <c r="B669" i="248"/>
  <c r="T668" i="248"/>
  <c r="S668" i="248"/>
  <c r="R668" i="248"/>
  <c r="Q668" i="248"/>
  <c r="P668" i="248"/>
  <c r="O668" i="248"/>
  <c r="N668" i="248"/>
  <c r="M668" i="248"/>
  <c r="L668" i="248"/>
  <c r="K668" i="248"/>
  <c r="J668" i="248"/>
  <c r="I668" i="248"/>
  <c r="H668" i="248"/>
  <c r="G668" i="248"/>
  <c r="F668" i="248"/>
  <c r="E668" i="248"/>
  <c r="D668" i="248"/>
  <c r="C668" i="248"/>
  <c r="B668" i="248"/>
  <c r="J697" i="251" l="1"/>
  <c r="G697" i="251"/>
  <c r="F697" i="251"/>
  <c r="E697" i="251"/>
  <c r="D697" i="251"/>
  <c r="C697" i="251"/>
  <c r="B697" i="251"/>
  <c r="H695" i="251"/>
  <c r="H694" i="251"/>
  <c r="G694" i="251"/>
  <c r="F694" i="251"/>
  <c r="E694" i="251"/>
  <c r="D694" i="251"/>
  <c r="C694" i="251"/>
  <c r="B694" i="251"/>
  <c r="H693" i="251"/>
  <c r="G693" i="251"/>
  <c r="F693" i="251"/>
  <c r="E693" i="251"/>
  <c r="D693" i="251"/>
  <c r="C693" i="251"/>
  <c r="B693" i="251"/>
  <c r="V702" i="249"/>
  <c r="S702" i="249"/>
  <c r="R702" i="249"/>
  <c r="Q702" i="249"/>
  <c r="P702" i="249"/>
  <c r="O702" i="249"/>
  <c r="N702" i="249"/>
  <c r="M702" i="249"/>
  <c r="L702" i="249"/>
  <c r="K702" i="249"/>
  <c r="J702" i="249"/>
  <c r="I702" i="249"/>
  <c r="H702" i="249"/>
  <c r="G702" i="249"/>
  <c r="F702" i="249"/>
  <c r="E702" i="249"/>
  <c r="D702" i="249"/>
  <c r="C702" i="249"/>
  <c r="B702" i="249"/>
  <c r="T700" i="249"/>
  <c r="V700" i="249" s="1"/>
  <c r="W700" i="249" s="1"/>
  <c r="T699" i="249"/>
  <c r="S699" i="249"/>
  <c r="R699" i="249"/>
  <c r="Q699" i="249"/>
  <c r="P699" i="249"/>
  <c r="O699" i="249"/>
  <c r="N699" i="249"/>
  <c r="M699" i="249"/>
  <c r="L699" i="249"/>
  <c r="K699" i="249"/>
  <c r="J699" i="249"/>
  <c r="I699" i="249"/>
  <c r="H699" i="249"/>
  <c r="G699" i="249"/>
  <c r="F699" i="249"/>
  <c r="E699" i="249"/>
  <c r="D699" i="249"/>
  <c r="C699" i="249"/>
  <c r="B699" i="249"/>
  <c r="T698" i="249"/>
  <c r="S698" i="249"/>
  <c r="R698" i="249"/>
  <c r="Q698" i="249"/>
  <c r="P698" i="249"/>
  <c r="O698" i="249"/>
  <c r="N698" i="249"/>
  <c r="M698" i="249"/>
  <c r="L698" i="249"/>
  <c r="K698" i="249"/>
  <c r="J698" i="249"/>
  <c r="I698" i="249"/>
  <c r="H698" i="249"/>
  <c r="G698" i="249"/>
  <c r="F698" i="249"/>
  <c r="E698" i="249"/>
  <c r="D698" i="249"/>
  <c r="C698" i="249"/>
  <c r="B698" i="249"/>
  <c r="J695" i="251" l="1"/>
  <c r="K695" i="251" s="1"/>
  <c r="J684" i="251"/>
  <c r="G684" i="251"/>
  <c r="F684" i="251"/>
  <c r="E684" i="251"/>
  <c r="D684" i="251"/>
  <c r="C684" i="251"/>
  <c r="B684" i="251"/>
  <c r="H682" i="251"/>
  <c r="J682" i="251" s="1"/>
  <c r="K682" i="251" s="1"/>
  <c r="H681" i="251"/>
  <c r="G681" i="251"/>
  <c r="F681" i="251"/>
  <c r="E681" i="251"/>
  <c r="D681" i="251"/>
  <c r="C681" i="251"/>
  <c r="B681" i="251"/>
  <c r="H680" i="251"/>
  <c r="G680" i="251"/>
  <c r="F680" i="251"/>
  <c r="E680" i="251"/>
  <c r="D680" i="251"/>
  <c r="C680" i="251"/>
  <c r="B680" i="251"/>
  <c r="K648" i="250"/>
  <c r="H648" i="250"/>
  <c r="G648" i="250"/>
  <c r="F648" i="250"/>
  <c r="E648" i="250"/>
  <c r="D648" i="250"/>
  <c r="C648" i="250"/>
  <c r="B648" i="250"/>
  <c r="L646" i="250"/>
  <c r="I646" i="250"/>
  <c r="I645" i="250"/>
  <c r="H645" i="250"/>
  <c r="G645" i="250"/>
  <c r="F645" i="250"/>
  <c r="E645" i="250"/>
  <c r="D645" i="250"/>
  <c r="C645" i="250"/>
  <c r="B645" i="250"/>
  <c r="I644" i="250"/>
  <c r="H644" i="250"/>
  <c r="G644" i="250"/>
  <c r="F644" i="250"/>
  <c r="E644" i="250"/>
  <c r="D644" i="250"/>
  <c r="C644" i="250"/>
  <c r="B644" i="250"/>
  <c r="V689" i="249" l="1"/>
  <c r="S689" i="249"/>
  <c r="R689" i="249"/>
  <c r="Q689" i="249"/>
  <c r="P689" i="249"/>
  <c r="O689" i="249"/>
  <c r="N689" i="249"/>
  <c r="M689" i="249"/>
  <c r="L689" i="249"/>
  <c r="K689" i="249"/>
  <c r="J689" i="249"/>
  <c r="I689" i="249"/>
  <c r="H689" i="249"/>
  <c r="G689" i="249"/>
  <c r="F689" i="249"/>
  <c r="E689" i="249"/>
  <c r="D689" i="249"/>
  <c r="C689" i="249"/>
  <c r="B689" i="249"/>
  <c r="T687" i="249"/>
  <c r="V687" i="249" s="1"/>
  <c r="W687" i="249" s="1"/>
  <c r="T686" i="249"/>
  <c r="S686" i="249"/>
  <c r="R686" i="249"/>
  <c r="Q686" i="249"/>
  <c r="P686" i="249"/>
  <c r="O686" i="249"/>
  <c r="N686" i="249"/>
  <c r="M686" i="249"/>
  <c r="L686" i="249"/>
  <c r="K686" i="249"/>
  <c r="J686" i="249"/>
  <c r="I686" i="249"/>
  <c r="H686" i="249"/>
  <c r="G686" i="249"/>
  <c r="F686" i="249"/>
  <c r="E686" i="249"/>
  <c r="D686" i="249"/>
  <c r="C686" i="249"/>
  <c r="B686" i="249"/>
  <c r="T685" i="249"/>
  <c r="S685" i="249"/>
  <c r="R685" i="249"/>
  <c r="Q685" i="249"/>
  <c r="P685" i="249"/>
  <c r="O685" i="249"/>
  <c r="N685" i="249"/>
  <c r="M685" i="249"/>
  <c r="L685" i="249"/>
  <c r="K685" i="249"/>
  <c r="J685" i="249"/>
  <c r="I685" i="249"/>
  <c r="H685" i="249"/>
  <c r="G685" i="249"/>
  <c r="F685" i="249"/>
  <c r="E685" i="249"/>
  <c r="D685" i="249"/>
  <c r="C685" i="249"/>
  <c r="B685" i="249"/>
  <c r="V659" i="248"/>
  <c r="S659" i="248"/>
  <c r="R659" i="248"/>
  <c r="Q659" i="248"/>
  <c r="P659" i="248"/>
  <c r="O659" i="248"/>
  <c r="N659" i="248"/>
  <c r="M659" i="248"/>
  <c r="L659" i="248"/>
  <c r="K659" i="248"/>
  <c r="J659" i="248"/>
  <c r="I659" i="248"/>
  <c r="H659" i="248"/>
  <c r="G659" i="248"/>
  <c r="F659" i="248"/>
  <c r="E659" i="248"/>
  <c r="D659" i="248"/>
  <c r="C659" i="248"/>
  <c r="B659" i="248"/>
  <c r="W657" i="248"/>
  <c r="T657" i="248"/>
  <c r="T656" i="248"/>
  <c r="S656" i="248"/>
  <c r="R656" i="248"/>
  <c r="Q656" i="248"/>
  <c r="P656" i="248"/>
  <c r="O656" i="248"/>
  <c r="N656" i="248"/>
  <c r="M656" i="248"/>
  <c r="L656" i="248"/>
  <c r="K656" i="248"/>
  <c r="J656" i="248"/>
  <c r="I656" i="248"/>
  <c r="H656" i="248"/>
  <c r="G656" i="248"/>
  <c r="F656" i="248"/>
  <c r="E656" i="248"/>
  <c r="D656" i="248"/>
  <c r="C656" i="248"/>
  <c r="B656" i="248"/>
  <c r="T655" i="248"/>
  <c r="S655" i="248"/>
  <c r="R655" i="248"/>
  <c r="Q655" i="248"/>
  <c r="P655" i="248"/>
  <c r="O655" i="248"/>
  <c r="N655" i="248"/>
  <c r="M655" i="248"/>
  <c r="L655" i="248"/>
  <c r="K655" i="248"/>
  <c r="J655" i="248"/>
  <c r="I655" i="248"/>
  <c r="H655" i="248"/>
  <c r="G655" i="248"/>
  <c r="F655" i="248"/>
  <c r="E655" i="248"/>
  <c r="D655" i="248"/>
  <c r="C655" i="248"/>
  <c r="B655" i="248"/>
  <c r="J671" i="251" l="1"/>
  <c r="G671" i="251"/>
  <c r="F671" i="251"/>
  <c r="E671" i="251"/>
  <c r="D671" i="251"/>
  <c r="C671" i="251"/>
  <c r="B671" i="251"/>
  <c r="H669" i="251"/>
  <c r="J669" i="251" s="1"/>
  <c r="K669" i="251" s="1"/>
  <c r="H668" i="251"/>
  <c r="G668" i="251"/>
  <c r="F668" i="251"/>
  <c r="E668" i="251"/>
  <c r="D668" i="251"/>
  <c r="C668" i="251"/>
  <c r="B668" i="251"/>
  <c r="H667" i="251"/>
  <c r="G667" i="251"/>
  <c r="F667" i="251"/>
  <c r="E667" i="251"/>
  <c r="D667" i="251"/>
  <c r="C667" i="251"/>
  <c r="B667" i="251"/>
  <c r="V676" i="249"/>
  <c r="S676" i="249"/>
  <c r="R676" i="249"/>
  <c r="Q676" i="249"/>
  <c r="P676" i="249"/>
  <c r="O676" i="249"/>
  <c r="N676" i="249"/>
  <c r="M676" i="249"/>
  <c r="L676" i="249"/>
  <c r="K676" i="249"/>
  <c r="J676" i="249"/>
  <c r="I676" i="249"/>
  <c r="H676" i="249"/>
  <c r="G676" i="249"/>
  <c r="F676" i="249"/>
  <c r="E676" i="249"/>
  <c r="D676" i="249"/>
  <c r="C676" i="249"/>
  <c r="B676" i="249"/>
  <c r="T674" i="249"/>
  <c r="V674" i="249" s="1"/>
  <c r="W674" i="249" s="1"/>
  <c r="T673" i="249"/>
  <c r="S673" i="249"/>
  <c r="R673" i="249"/>
  <c r="Q673" i="249"/>
  <c r="P673" i="249"/>
  <c r="O673" i="249"/>
  <c r="N673" i="249"/>
  <c r="M673" i="249"/>
  <c r="L673" i="249"/>
  <c r="K673" i="249"/>
  <c r="J673" i="249"/>
  <c r="I673" i="249"/>
  <c r="H673" i="249"/>
  <c r="G673" i="249"/>
  <c r="F673" i="249"/>
  <c r="E673" i="249"/>
  <c r="D673" i="249"/>
  <c r="C673" i="249"/>
  <c r="B673" i="249"/>
  <c r="T672" i="249"/>
  <c r="S672" i="249"/>
  <c r="R672" i="249"/>
  <c r="Q672" i="249"/>
  <c r="P672" i="249"/>
  <c r="O672" i="249"/>
  <c r="N672" i="249"/>
  <c r="M672" i="249"/>
  <c r="L672" i="249"/>
  <c r="K672" i="249"/>
  <c r="J672" i="249"/>
  <c r="I672" i="249"/>
  <c r="H672" i="249"/>
  <c r="G672" i="249"/>
  <c r="F672" i="249"/>
  <c r="E672" i="249"/>
  <c r="D672" i="249"/>
  <c r="C672" i="249"/>
  <c r="B672" i="249"/>
  <c r="J658" i="251" l="1"/>
  <c r="G658" i="251"/>
  <c r="F658" i="251"/>
  <c r="E658" i="251"/>
  <c r="D658" i="251"/>
  <c r="C658" i="251"/>
  <c r="B658" i="251"/>
  <c r="H656" i="251"/>
  <c r="J656" i="251" s="1"/>
  <c r="K656" i="251" s="1"/>
  <c r="H655" i="251"/>
  <c r="G655" i="251"/>
  <c r="F655" i="251"/>
  <c r="E655" i="251"/>
  <c r="D655" i="251"/>
  <c r="C655" i="251"/>
  <c r="B655" i="251"/>
  <c r="H654" i="251"/>
  <c r="G654" i="251"/>
  <c r="F654" i="251"/>
  <c r="E654" i="251"/>
  <c r="D654" i="251"/>
  <c r="C654" i="251"/>
  <c r="B654" i="251"/>
  <c r="K635" i="250"/>
  <c r="H635" i="250"/>
  <c r="G635" i="250"/>
  <c r="F635" i="250"/>
  <c r="E635" i="250"/>
  <c r="D635" i="250"/>
  <c r="C635" i="250"/>
  <c r="B635" i="250"/>
  <c r="L633" i="250"/>
  <c r="I633" i="250"/>
  <c r="I632" i="250"/>
  <c r="H632" i="250"/>
  <c r="G632" i="250"/>
  <c r="F632" i="250"/>
  <c r="E632" i="250"/>
  <c r="D632" i="250"/>
  <c r="C632" i="250"/>
  <c r="B632" i="250"/>
  <c r="I631" i="250"/>
  <c r="H631" i="250"/>
  <c r="G631" i="250"/>
  <c r="F631" i="250"/>
  <c r="E631" i="250"/>
  <c r="D631" i="250"/>
  <c r="C631" i="250"/>
  <c r="B631" i="250"/>
  <c r="V663" i="249"/>
  <c r="S663" i="249"/>
  <c r="R663" i="249"/>
  <c r="Q663" i="249"/>
  <c r="P663" i="249"/>
  <c r="O663" i="249"/>
  <c r="N663" i="249"/>
  <c r="M663" i="249"/>
  <c r="L663" i="249"/>
  <c r="K663" i="249"/>
  <c r="J663" i="249"/>
  <c r="I663" i="249"/>
  <c r="H663" i="249"/>
  <c r="G663" i="249"/>
  <c r="F663" i="249"/>
  <c r="E663" i="249"/>
  <c r="D663" i="249"/>
  <c r="C663" i="249"/>
  <c r="B663" i="249"/>
  <c r="T661" i="249"/>
  <c r="V661" i="249" s="1"/>
  <c r="W661" i="249" s="1"/>
  <c r="T660" i="249"/>
  <c r="S660" i="249"/>
  <c r="R660" i="249"/>
  <c r="Q660" i="249"/>
  <c r="P660" i="249"/>
  <c r="O660" i="249"/>
  <c r="N660" i="249"/>
  <c r="M660" i="249"/>
  <c r="L660" i="249"/>
  <c r="K660" i="249"/>
  <c r="J660" i="249"/>
  <c r="I660" i="249"/>
  <c r="H660" i="249"/>
  <c r="G660" i="249"/>
  <c r="F660" i="249"/>
  <c r="E660" i="249"/>
  <c r="D660" i="249"/>
  <c r="C660" i="249"/>
  <c r="B660" i="249"/>
  <c r="T659" i="249"/>
  <c r="S659" i="249"/>
  <c r="R659" i="249"/>
  <c r="Q659" i="249"/>
  <c r="P659" i="249"/>
  <c r="O659" i="249"/>
  <c r="N659" i="249"/>
  <c r="M659" i="249"/>
  <c r="L659" i="249"/>
  <c r="K659" i="249"/>
  <c r="J659" i="249"/>
  <c r="I659" i="249"/>
  <c r="H659" i="249"/>
  <c r="G659" i="249"/>
  <c r="F659" i="249"/>
  <c r="E659" i="249"/>
  <c r="D659" i="249"/>
  <c r="C659" i="249"/>
  <c r="B659" i="249"/>
  <c r="V646" i="248"/>
  <c r="S646" i="248"/>
  <c r="R646" i="248"/>
  <c r="Q646" i="248"/>
  <c r="P646" i="248"/>
  <c r="O646" i="248"/>
  <c r="N646" i="248"/>
  <c r="M646" i="248"/>
  <c r="L646" i="248"/>
  <c r="K646" i="248"/>
  <c r="J646" i="248"/>
  <c r="I646" i="248"/>
  <c r="H646" i="248"/>
  <c r="G646" i="248"/>
  <c r="F646" i="248"/>
  <c r="E646" i="248"/>
  <c r="D646" i="248"/>
  <c r="C646" i="248"/>
  <c r="B646" i="248"/>
  <c r="W644" i="248"/>
  <c r="T644" i="248"/>
  <c r="T643" i="248"/>
  <c r="S643" i="248"/>
  <c r="R643" i="248"/>
  <c r="Q643" i="248"/>
  <c r="P643" i="248"/>
  <c r="O643" i="248"/>
  <c r="N643" i="248"/>
  <c r="M643" i="248"/>
  <c r="L643" i="248"/>
  <c r="K643" i="248"/>
  <c r="J643" i="248"/>
  <c r="I643" i="248"/>
  <c r="H643" i="248"/>
  <c r="G643" i="248"/>
  <c r="F643" i="248"/>
  <c r="E643" i="248"/>
  <c r="D643" i="248"/>
  <c r="C643" i="248"/>
  <c r="B643" i="248"/>
  <c r="T642" i="248"/>
  <c r="S642" i="248"/>
  <c r="R642" i="248"/>
  <c r="Q642" i="248"/>
  <c r="P642" i="248"/>
  <c r="O642" i="248"/>
  <c r="N642" i="248"/>
  <c r="M642" i="248"/>
  <c r="L642" i="248"/>
  <c r="K642" i="248"/>
  <c r="J642" i="248"/>
  <c r="I642" i="248"/>
  <c r="H642" i="248"/>
  <c r="G642" i="248"/>
  <c r="F642" i="248"/>
  <c r="E642" i="248"/>
  <c r="D642" i="248"/>
  <c r="C642" i="248"/>
  <c r="B642" i="248"/>
  <c r="V650" i="249" l="1"/>
  <c r="S650" i="249"/>
  <c r="R650" i="249"/>
  <c r="Q650" i="249"/>
  <c r="P650" i="249"/>
  <c r="O650" i="249"/>
  <c r="N650" i="249"/>
  <c r="M650" i="249"/>
  <c r="L650" i="249"/>
  <c r="K650" i="249"/>
  <c r="J650" i="249"/>
  <c r="I650" i="249"/>
  <c r="H650" i="249"/>
  <c r="G650" i="249"/>
  <c r="F650" i="249"/>
  <c r="E650" i="249"/>
  <c r="D650" i="249"/>
  <c r="C650" i="249"/>
  <c r="B650" i="249"/>
  <c r="T648" i="249"/>
  <c r="V648" i="249" s="1"/>
  <c r="W648" i="249" s="1"/>
  <c r="T647" i="249"/>
  <c r="S647" i="249"/>
  <c r="R647" i="249"/>
  <c r="Q647" i="249"/>
  <c r="P647" i="249"/>
  <c r="O647" i="249"/>
  <c r="N647" i="249"/>
  <c r="M647" i="249"/>
  <c r="L647" i="249"/>
  <c r="K647" i="249"/>
  <c r="J647" i="249"/>
  <c r="I647" i="249"/>
  <c r="H647" i="249"/>
  <c r="G647" i="249"/>
  <c r="F647" i="249"/>
  <c r="E647" i="249"/>
  <c r="D647" i="249"/>
  <c r="C647" i="249"/>
  <c r="B647" i="249"/>
  <c r="T646" i="249"/>
  <c r="S646" i="249"/>
  <c r="R646" i="249"/>
  <c r="Q646" i="249"/>
  <c r="P646" i="249"/>
  <c r="O646" i="249"/>
  <c r="N646" i="249"/>
  <c r="M646" i="249"/>
  <c r="L646" i="249"/>
  <c r="K646" i="249"/>
  <c r="J646" i="249"/>
  <c r="I646" i="249"/>
  <c r="H646" i="249"/>
  <c r="G646" i="249"/>
  <c r="F646" i="249"/>
  <c r="E646" i="249"/>
  <c r="D646" i="249"/>
  <c r="C646" i="249"/>
  <c r="B646" i="249"/>
  <c r="J645" i="251"/>
  <c r="G645" i="251"/>
  <c r="F645" i="251"/>
  <c r="E645" i="251"/>
  <c r="D645" i="251"/>
  <c r="C645" i="251"/>
  <c r="B645" i="251"/>
  <c r="H643" i="251"/>
  <c r="J643" i="251" s="1"/>
  <c r="K643" i="251" s="1"/>
  <c r="H642" i="251"/>
  <c r="G642" i="251"/>
  <c r="F642" i="251"/>
  <c r="E642" i="251"/>
  <c r="D642" i="251"/>
  <c r="C642" i="251"/>
  <c r="B642" i="251"/>
  <c r="H641" i="251"/>
  <c r="G641" i="251"/>
  <c r="F641" i="251"/>
  <c r="E641" i="251"/>
  <c r="D641" i="251"/>
  <c r="C641" i="251"/>
  <c r="B641" i="251"/>
  <c r="T630" i="248" l="1"/>
  <c r="S630" i="248"/>
  <c r="R630" i="248"/>
  <c r="Q630" i="248"/>
  <c r="P630" i="248"/>
  <c r="O630" i="248"/>
  <c r="N630" i="248"/>
  <c r="M630" i="248"/>
  <c r="L630" i="248"/>
  <c r="K630" i="248"/>
  <c r="J630" i="248"/>
  <c r="I630" i="248"/>
  <c r="H630" i="248"/>
  <c r="G630" i="248"/>
  <c r="F630" i="248"/>
  <c r="E630" i="248"/>
  <c r="D630" i="248"/>
  <c r="C630" i="248"/>
  <c r="B630" i="248"/>
  <c r="T629" i="248"/>
  <c r="S629" i="248"/>
  <c r="R629" i="248"/>
  <c r="Q629" i="248"/>
  <c r="P629" i="248"/>
  <c r="O629" i="248"/>
  <c r="N629" i="248"/>
  <c r="M629" i="248"/>
  <c r="L629" i="248"/>
  <c r="K629" i="248"/>
  <c r="J629" i="248"/>
  <c r="I629" i="248"/>
  <c r="H629" i="248"/>
  <c r="G629" i="248"/>
  <c r="F629" i="248"/>
  <c r="E629" i="248"/>
  <c r="D629" i="248"/>
  <c r="C629" i="248"/>
  <c r="B629" i="248"/>
  <c r="J632" i="251" l="1"/>
  <c r="G632" i="251"/>
  <c r="F632" i="251"/>
  <c r="E632" i="251"/>
  <c r="D632" i="251"/>
  <c r="C632" i="251"/>
  <c r="B632" i="251"/>
  <c r="H630" i="251"/>
  <c r="J630" i="251" s="1"/>
  <c r="K630" i="251" s="1"/>
  <c r="H629" i="251"/>
  <c r="G629" i="251"/>
  <c r="F629" i="251"/>
  <c r="E629" i="251"/>
  <c r="D629" i="251"/>
  <c r="C629" i="251"/>
  <c r="B629" i="251"/>
  <c r="H628" i="251"/>
  <c r="G628" i="251"/>
  <c r="F628" i="251"/>
  <c r="E628" i="251"/>
  <c r="D628" i="251"/>
  <c r="C628" i="251"/>
  <c r="B628" i="251"/>
  <c r="K622" i="250"/>
  <c r="H622" i="250"/>
  <c r="G622" i="250"/>
  <c r="F622" i="250"/>
  <c r="E622" i="250"/>
  <c r="D622" i="250"/>
  <c r="C622" i="250"/>
  <c r="B622" i="250"/>
  <c r="L620" i="250"/>
  <c r="I620" i="250"/>
  <c r="I619" i="250"/>
  <c r="H619" i="250"/>
  <c r="G619" i="250"/>
  <c r="F619" i="250"/>
  <c r="E619" i="250"/>
  <c r="D619" i="250"/>
  <c r="C619" i="250"/>
  <c r="B619" i="250"/>
  <c r="I618" i="250"/>
  <c r="H618" i="250"/>
  <c r="G618" i="250"/>
  <c r="F618" i="250"/>
  <c r="E618" i="250"/>
  <c r="D618" i="250"/>
  <c r="C618" i="250"/>
  <c r="B618" i="250"/>
  <c r="V637" i="249"/>
  <c r="S637" i="249"/>
  <c r="R637" i="249"/>
  <c r="Q637" i="249"/>
  <c r="P637" i="249"/>
  <c r="O637" i="249"/>
  <c r="N637" i="249"/>
  <c r="M637" i="249"/>
  <c r="L637" i="249"/>
  <c r="K637" i="249"/>
  <c r="J637" i="249"/>
  <c r="I637" i="249"/>
  <c r="H637" i="249"/>
  <c r="G637" i="249"/>
  <c r="F637" i="249"/>
  <c r="E637" i="249"/>
  <c r="D637" i="249"/>
  <c r="C637" i="249"/>
  <c r="B637" i="249"/>
  <c r="T635" i="249"/>
  <c r="V635" i="249" s="1"/>
  <c r="W635" i="249" s="1"/>
  <c r="T634" i="249"/>
  <c r="S634" i="249"/>
  <c r="R634" i="249"/>
  <c r="Q634" i="249"/>
  <c r="P634" i="249"/>
  <c r="O634" i="249"/>
  <c r="N634" i="249"/>
  <c r="M634" i="249"/>
  <c r="L634" i="249"/>
  <c r="K634" i="249"/>
  <c r="J634" i="249"/>
  <c r="I634" i="249"/>
  <c r="H634" i="249"/>
  <c r="G634" i="249"/>
  <c r="F634" i="249"/>
  <c r="E634" i="249"/>
  <c r="D634" i="249"/>
  <c r="C634" i="249"/>
  <c r="B634" i="249"/>
  <c r="T633" i="249"/>
  <c r="S633" i="249"/>
  <c r="R633" i="249"/>
  <c r="Q633" i="249"/>
  <c r="P633" i="249"/>
  <c r="O633" i="249"/>
  <c r="N633" i="249"/>
  <c r="M633" i="249"/>
  <c r="L633" i="249"/>
  <c r="K633" i="249"/>
  <c r="J633" i="249"/>
  <c r="I633" i="249"/>
  <c r="H633" i="249"/>
  <c r="G633" i="249"/>
  <c r="F633" i="249"/>
  <c r="E633" i="249"/>
  <c r="D633" i="249"/>
  <c r="C633" i="249"/>
  <c r="B633" i="249"/>
  <c r="V633" i="248"/>
  <c r="S633" i="248"/>
  <c r="R633" i="248"/>
  <c r="Q633" i="248"/>
  <c r="P633" i="248"/>
  <c r="O633" i="248"/>
  <c r="N633" i="248"/>
  <c r="M633" i="248"/>
  <c r="L633" i="248"/>
  <c r="K633" i="248"/>
  <c r="J633" i="248"/>
  <c r="I633" i="248"/>
  <c r="H633" i="248"/>
  <c r="G633" i="248"/>
  <c r="F633" i="248"/>
  <c r="E633" i="248"/>
  <c r="D633" i="248"/>
  <c r="C633" i="248"/>
  <c r="B633" i="248"/>
  <c r="W631" i="248"/>
  <c r="T631" i="248"/>
  <c r="J619" i="251" l="1"/>
  <c r="G619" i="251"/>
  <c r="F619" i="251"/>
  <c r="E619" i="251"/>
  <c r="D619" i="251"/>
  <c r="C619" i="251"/>
  <c r="B619" i="251"/>
  <c r="H617" i="251"/>
  <c r="J617" i="251" s="1"/>
  <c r="K617" i="251" s="1"/>
  <c r="H616" i="251"/>
  <c r="G616" i="251"/>
  <c r="F616" i="251"/>
  <c r="E616" i="251"/>
  <c r="D616" i="251"/>
  <c r="C616" i="251"/>
  <c r="B616" i="251"/>
  <c r="H615" i="251"/>
  <c r="G615" i="251"/>
  <c r="F615" i="251"/>
  <c r="E615" i="251"/>
  <c r="D615" i="251"/>
  <c r="C615" i="251"/>
  <c r="B615" i="251"/>
  <c r="V624" i="249"/>
  <c r="S624" i="249"/>
  <c r="R624" i="249"/>
  <c r="Q624" i="249"/>
  <c r="P624" i="249"/>
  <c r="O624" i="249"/>
  <c r="N624" i="249"/>
  <c r="M624" i="249"/>
  <c r="L624" i="249"/>
  <c r="K624" i="249"/>
  <c r="J624" i="249"/>
  <c r="I624" i="249"/>
  <c r="H624" i="249"/>
  <c r="G624" i="249"/>
  <c r="F624" i="249"/>
  <c r="E624" i="249"/>
  <c r="D624" i="249"/>
  <c r="C624" i="249"/>
  <c r="B624" i="249"/>
  <c r="T622" i="249"/>
  <c r="T621" i="249"/>
  <c r="S621" i="249"/>
  <c r="R621" i="249"/>
  <c r="Q621" i="249"/>
  <c r="P621" i="249"/>
  <c r="O621" i="249"/>
  <c r="N621" i="249"/>
  <c r="M621" i="249"/>
  <c r="L621" i="249"/>
  <c r="K621" i="249"/>
  <c r="J621" i="249"/>
  <c r="I621" i="249"/>
  <c r="H621" i="249"/>
  <c r="G621" i="249"/>
  <c r="F621" i="249"/>
  <c r="E621" i="249"/>
  <c r="D621" i="249"/>
  <c r="C621" i="249"/>
  <c r="B621" i="249"/>
  <c r="T620" i="249"/>
  <c r="S620" i="249"/>
  <c r="R620" i="249"/>
  <c r="Q620" i="249"/>
  <c r="P620" i="249"/>
  <c r="O620" i="249"/>
  <c r="N620" i="249"/>
  <c r="M620" i="249"/>
  <c r="L620" i="249"/>
  <c r="K620" i="249"/>
  <c r="J620" i="249"/>
  <c r="I620" i="249"/>
  <c r="H620" i="249"/>
  <c r="G620" i="249"/>
  <c r="F620" i="249"/>
  <c r="E620" i="249"/>
  <c r="D620" i="249"/>
  <c r="C620" i="249"/>
  <c r="B620" i="249"/>
  <c r="F603" i="251" l="1"/>
  <c r="E603" i="251"/>
  <c r="D603" i="251"/>
  <c r="C603" i="251"/>
  <c r="B603" i="251"/>
  <c r="G603" i="251"/>
  <c r="J606" i="251" l="1"/>
  <c r="G606" i="251"/>
  <c r="F606" i="251"/>
  <c r="E606" i="251"/>
  <c r="D606" i="251"/>
  <c r="C606" i="251"/>
  <c r="B606" i="251"/>
  <c r="H604" i="251"/>
  <c r="J604" i="251" s="1"/>
  <c r="K604" i="251" s="1"/>
  <c r="H603" i="251"/>
  <c r="H602" i="251"/>
  <c r="G602" i="251"/>
  <c r="F602" i="251"/>
  <c r="E602" i="251"/>
  <c r="D602" i="251"/>
  <c r="C602" i="251"/>
  <c r="B602" i="251"/>
  <c r="K609" i="250"/>
  <c r="H609" i="250"/>
  <c r="G609" i="250"/>
  <c r="F609" i="250"/>
  <c r="E609" i="250"/>
  <c r="D609" i="250"/>
  <c r="C609" i="250"/>
  <c r="B609" i="250"/>
  <c r="L607" i="250"/>
  <c r="I607" i="250"/>
  <c r="I606" i="250"/>
  <c r="H606" i="250"/>
  <c r="G606" i="250"/>
  <c r="F606" i="250"/>
  <c r="E606" i="250"/>
  <c r="D606" i="250"/>
  <c r="C606" i="250"/>
  <c r="B606" i="250"/>
  <c r="I605" i="250"/>
  <c r="H605" i="250"/>
  <c r="G605" i="250"/>
  <c r="F605" i="250"/>
  <c r="E605" i="250"/>
  <c r="D605" i="250"/>
  <c r="C605" i="250"/>
  <c r="B605" i="250"/>
  <c r="V611" i="249"/>
  <c r="S611" i="249"/>
  <c r="R611" i="249"/>
  <c r="Q611" i="249"/>
  <c r="P611" i="249"/>
  <c r="O611" i="249"/>
  <c r="N611" i="249"/>
  <c r="M611" i="249"/>
  <c r="L611" i="249"/>
  <c r="K611" i="249"/>
  <c r="J611" i="249"/>
  <c r="I611" i="249"/>
  <c r="H611" i="249"/>
  <c r="G611" i="249"/>
  <c r="F611" i="249"/>
  <c r="E611" i="249"/>
  <c r="D611" i="249"/>
  <c r="C611" i="249"/>
  <c r="B611" i="249"/>
  <c r="T609" i="249"/>
  <c r="T608" i="249"/>
  <c r="S608" i="249"/>
  <c r="R608" i="249"/>
  <c r="Q608" i="249"/>
  <c r="P608" i="249"/>
  <c r="O608" i="249"/>
  <c r="N608" i="249"/>
  <c r="M608" i="249"/>
  <c r="L608" i="249"/>
  <c r="K608" i="249"/>
  <c r="J608" i="249"/>
  <c r="I608" i="249"/>
  <c r="H608" i="249"/>
  <c r="G608" i="249"/>
  <c r="F608" i="249"/>
  <c r="E608" i="249"/>
  <c r="D608" i="249"/>
  <c r="C608" i="249"/>
  <c r="B608" i="249"/>
  <c r="T607" i="249"/>
  <c r="S607" i="249"/>
  <c r="R607" i="249"/>
  <c r="Q607" i="249"/>
  <c r="P607" i="249"/>
  <c r="O607" i="249"/>
  <c r="N607" i="249"/>
  <c r="M607" i="249"/>
  <c r="L607" i="249"/>
  <c r="K607" i="249"/>
  <c r="J607" i="249"/>
  <c r="I607" i="249"/>
  <c r="H607" i="249"/>
  <c r="G607" i="249"/>
  <c r="F607" i="249"/>
  <c r="E607" i="249"/>
  <c r="D607" i="249"/>
  <c r="C607" i="249"/>
  <c r="B607" i="249"/>
  <c r="V620" i="248"/>
  <c r="S620" i="248"/>
  <c r="R620" i="248"/>
  <c r="Q620" i="248"/>
  <c r="P620" i="248"/>
  <c r="O620" i="248"/>
  <c r="N620" i="248"/>
  <c r="M620" i="248"/>
  <c r="L620" i="248"/>
  <c r="K620" i="248"/>
  <c r="J620" i="248"/>
  <c r="I620" i="248"/>
  <c r="H620" i="248"/>
  <c r="G620" i="248"/>
  <c r="F620" i="248"/>
  <c r="E620" i="248"/>
  <c r="D620" i="248"/>
  <c r="C620" i="248"/>
  <c r="B620" i="248"/>
  <c r="W618" i="248"/>
  <c r="T618" i="248"/>
  <c r="T617" i="248"/>
  <c r="S617" i="248"/>
  <c r="R617" i="248"/>
  <c r="Q617" i="248"/>
  <c r="P617" i="248"/>
  <c r="O617" i="248"/>
  <c r="N617" i="248"/>
  <c r="M617" i="248"/>
  <c r="L617" i="248"/>
  <c r="K617" i="248"/>
  <c r="J617" i="248"/>
  <c r="I617" i="248"/>
  <c r="H617" i="248"/>
  <c r="G617" i="248"/>
  <c r="F617" i="248"/>
  <c r="E617" i="248"/>
  <c r="D617" i="248"/>
  <c r="C617" i="248"/>
  <c r="B617" i="248"/>
  <c r="T616" i="248"/>
  <c r="S616" i="248"/>
  <c r="R616" i="248"/>
  <c r="Q616" i="248"/>
  <c r="P616" i="248"/>
  <c r="O616" i="248"/>
  <c r="N616" i="248"/>
  <c r="M616" i="248"/>
  <c r="L616" i="248"/>
  <c r="K616" i="248"/>
  <c r="J616" i="248"/>
  <c r="I616" i="248"/>
  <c r="H616" i="248"/>
  <c r="G616" i="248"/>
  <c r="F616" i="248"/>
  <c r="E616" i="248"/>
  <c r="D616" i="248"/>
  <c r="C616" i="248"/>
  <c r="B616" i="248"/>
  <c r="V622" i="249" l="1"/>
  <c r="W622" i="249" s="1"/>
  <c r="J593" i="251"/>
  <c r="G593" i="251"/>
  <c r="F593" i="251"/>
  <c r="E593" i="251"/>
  <c r="D593" i="251"/>
  <c r="C593" i="251"/>
  <c r="B593" i="251"/>
  <c r="H591" i="251"/>
  <c r="J591" i="251" s="1"/>
  <c r="K591" i="251" s="1"/>
  <c r="H590" i="251"/>
  <c r="G590" i="251"/>
  <c r="F590" i="251"/>
  <c r="E590" i="251"/>
  <c r="D590" i="251"/>
  <c r="C590" i="251"/>
  <c r="B590" i="251"/>
  <c r="H589" i="251"/>
  <c r="G589" i="251"/>
  <c r="F589" i="251"/>
  <c r="E589" i="251"/>
  <c r="D589" i="251"/>
  <c r="C589" i="251"/>
  <c r="B589" i="251"/>
  <c r="V598" i="249"/>
  <c r="S598" i="249"/>
  <c r="R598" i="249"/>
  <c r="Q598" i="249"/>
  <c r="P598" i="249"/>
  <c r="O598" i="249"/>
  <c r="N598" i="249"/>
  <c r="M598" i="249"/>
  <c r="L598" i="249"/>
  <c r="K598" i="249"/>
  <c r="J598" i="249"/>
  <c r="I598" i="249"/>
  <c r="H598" i="249"/>
  <c r="G598" i="249"/>
  <c r="F598" i="249"/>
  <c r="E598" i="249"/>
  <c r="D598" i="249"/>
  <c r="C598" i="249"/>
  <c r="B598" i="249"/>
  <c r="T596" i="249"/>
  <c r="T595" i="249"/>
  <c r="S595" i="249"/>
  <c r="R595" i="249"/>
  <c r="Q595" i="249"/>
  <c r="P595" i="249"/>
  <c r="O595" i="249"/>
  <c r="N595" i="249"/>
  <c r="M595" i="249"/>
  <c r="L595" i="249"/>
  <c r="K595" i="249"/>
  <c r="J595" i="249"/>
  <c r="I595" i="249"/>
  <c r="H595" i="249"/>
  <c r="G595" i="249"/>
  <c r="F595" i="249"/>
  <c r="E595" i="249"/>
  <c r="D595" i="249"/>
  <c r="C595" i="249"/>
  <c r="B595" i="249"/>
  <c r="T594" i="249"/>
  <c r="S594" i="249"/>
  <c r="R594" i="249"/>
  <c r="Q594" i="249"/>
  <c r="P594" i="249"/>
  <c r="O594" i="249"/>
  <c r="N594" i="249"/>
  <c r="M594" i="249"/>
  <c r="L594" i="249"/>
  <c r="K594" i="249"/>
  <c r="J594" i="249"/>
  <c r="I594" i="249"/>
  <c r="H594" i="249"/>
  <c r="G594" i="249"/>
  <c r="F594" i="249"/>
  <c r="E594" i="249"/>
  <c r="D594" i="249"/>
  <c r="C594" i="249"/>
  <c r="B594" i="249"/>
  <c r="V609" i="249" l="1"/>
  <c r="W609" i="249" s="1"/>
  <c r="J580" i="251"/>
  <c r="G580" i="251"/>
  <c r="F580" i="251"/>
  <c r="E580" i="251"/>
  <c r="D580" i="251"/>
  <c r="C580" i="251"/>
  <c r="B580" i="251"/>
  <c r="H578" i="251"/>
  <c r="J578" i="251" s="1"/>
  <c r="K578" i="251" s="1"/>
  <c r="H577" i="251"/>
  <c r="G577" i="251"/>
  <c r="F577" i="251"/>
  <c r="E577" i="251"/>
  <c r="D577" i="251"/>
  <c r="C577" i="251"/>
  <c r="B577" i="251"/>
  <c r="H576" i="251"/>
  <c r="G576" i="251"/>
  <c r="F576" i="251"/>
  <c r="E576" i="251"/>
  <c r="D576" i="251"/>
  <c r="C576" i="251"/>
  <c r="B576" i="251"/>
  <c r="K596" i="250"/>
  <c r="H596" i="250"/>
  <c r="G596" i="250"/>
  <c r="F596" i="250"/>
  <c r="E596" i="250"/>
  <c r="D596" i="250"/>
  <c r="C596" i="250"/>
  <c r="B596" i="250"/>
  <c r="L594" i="250"/>
  <c r="I594" i="250"/>
  <c r="I593" i="250"/>
  <c r="H593" i="250"/>
  <c r="G593" i="250"/>
  <c r="F593" i="250"/>
  <c r="E593" i="250"/>
  <c r="D593" i="250"/>
  <c r="C593" i="250"/>
  <c r="B593" i="250"/>
  <c r="I592" i="250"/>
  <c r="H592" i="250"/>
  <c r="G592" i="250"/>
  <c r="F592" i="250"/>
  <c r="E592" i="250"/>
  <c r="D592" i="250"/>
  <c r="C592" i="250"/>
  <c r="B592" i="250"/>
  <c r="V585" i="249"/>
  <c r="S585" i="249"/>
  <c r="R585" i="249"/>
  <c r="Q585" i="249"/>
  <c r="P585" i="249"/>
  <c r="O585" i="249"/>
  <c r="N585" i="249"/>
  <c r="M585" i="249"/>
  <c r="L585" i="249"/>
  <c r="K585" i="249"/>
  <c r="J585" i="249"/>
  <c r="I585" i="249"/>
  <c r="H585" i="249"/>
  <c r="G585" i="249"/>
  <c r="F585" i="249"/>
  <c r="E585" i="249"/>
  <c r="D585" i="249"/>
  <c r="C585" i="249"/>
  <c r="B585" i="249"/>
  <c r="T583" i="249"/>
  <c r="T582" i="249"/>
  <c r="S582" i="249"/>
  <c r="R582" i="249"/>
  <c r="Q582" i="249"/>
  <c r="P582" i="249"/>
  <c r="O582" i="249"/>
  <c r="N582" i="249"/>
  <c r="M582" i="249"/>
  <c r="L582" i="249"/>
  <c r="K582" i="249"/>
  <c r="J582" i="249"/>
  <c r="I582" i="249"/>
  <c r="H582" i="249"/>
  <c r="G582" i="249"/>
  <c r="F582" i="249"/>
  <c r="E582" i="249"/>
  <c r="D582" i="249"/>
  <c r="C582" i="249"/>
  <c r="B582" i="249"/>
  <c r="T581" i="249"/>
  <c r="S581" i="249"/>
  <c r="R581" i="249"/>
  <c r="Q581" i="249"/>
  <c r="P581" i="249"/>
  <c r="O581" i="249"/>
  <c r="N581" i="249"/>
  <c r="M581" i="249"/>
  <c r="L581" i="249"/>
  <c r="K581" i="249"/>
  <c r="J581" i="249"/>
  <c r="I581" i="249"/>
  <c r="H581" i="249"/>
  <c r="G581" i="249"/>
  <c r="F581" i="249"/>
  <c r="E581" i="249"/>
  <c r="D581" i="249"/>
  <c r="C581" i="249"/>
  <c r="B581" i="249"/>
  <c r="V607" i="248"/>
  <c r="S607" i="248"/>
  <c r="R607" i="248"/>
  <c r="Q607" i="248"/>
  <c r="P607" i="248"/>
  <c r="O607" i="248"/>
  <c r="N607" i="248"/>
  <c r="M607" i="248"/>
  <c r="L607" i="248"/>
  <c r="K607" i="248"/>
  <c r="J607" i="248"/>
  <c r="I607" i="248"/>
  <c r="H607" i="248"/>
  <c r="G607" i="248"/>
  <c r="F607" i="248"/>
  <c r="E607" i="248"/>
  <c r="D607" i="248"/>
  <c r="C607" i="248"/>
  <c r="B607" i="248"/>
  <c r="W605" i="248"/>
  <c r="T605" i="248"/>
  <c r="T604" i="248"/>
  <c r="S604" i="248"/>
  <c r="R604" i="248"/>
  <c r="Q604" i="248"/>
  <c r="P604" i="248"/>
  <c r="O604" i="248"/>
  <c r="N604" i="248"/>
  <c r="M604" i="248"/>
  <c r="L604" i="248"/>
  <c r="K604" i="248"/>
  <c r="J604" i="248"/>
  <c r="I604" i="248"/>
  <c r="H604" i="248"/>
  <c r="G604" i="248"/>
  <c r="F604" i="248"/>
  <c r="E604" i="248"/>
  <c r="D604" i="248"/>
  <c r="C604" i="248"/>
  <c r="B604" i="248"/>
  <c r="T603" i="248"/>
  <c r="S603" i="248"/>
  <c r="R603" i="248"/>
  <c r="Q603" i="248"/>
  <c r="P603" i="248"/>
  <c r="O603" i="248"/>
  <c r="N603" i="248"/>
  <c r="M603" i="248"/>
  <c r="L603" i="248"/>
  <c r="K603" i="248"/>
  <c r="J603" i="248"/>
  <c r="I603" i="248"/>
  <c r="H603" i="248"/>
  <c r="G603" i="248"/>
  <c r="F603" i="248"/>
  <c r="E603" i="248"/>
  <c r="D603" i="248"/>
  <c r="C603" i="248"/>
  <c r="B603" i="248"/>
  <c r="V596" i="249" l="1"/>
  <c r="W596" i="249" s="1"/>
  <c r="G567" i="251"/>
  <c r="F567" i="251"/>
  <c r="E567" i="251"/>
  <c r="D567" i="251"/>
  <c r="C567" i="251"/>
  <c r="B567" i="251"/>
  <c r="J567" i="251" l="1"/>
  <c r="H565" i="251"/>
  <c r="J565" i="251" s="1"/>
  <c r="K565" i="251" s="1"/>
  <c r="H564" i="251"/>
  <c r="G564" i="251"/>
  <c r="F564" i="251"/>
  <c r="E564" i="251"/>
  <c r="D564" i="251"/>
  <c r="C564" i="251"/>
  <c r="B564" i="251"/>
  <c r="H563" i="251"/>
  <c r="G563" i="251"/>
  <c r="F563" i="251"/>
  <c r="E563" i="251"/>
  <c r="D563" i="251"/>
  <c r="C563" i="251"/>
  <c r="B563" i="251"/>
  <c r="V572" i="249"/>
  <c r="S572" i="249"/>
  <c r="R572" i="249"/>
  <c r="Q572" i="249"/>
  <c r="P572" i="249"/>
  <c r="O572" i="249"/>
  <c r="N572" i="249"/>
  <c r="M572" i="249"/>
  <c r="L572" i="249"/>
  <c r="K572" i="249"/>
  <c r="J572" i="249"/>
  <c r="I572" i="249"/>
  <c r="H572" i="249"/>
  <c r="G572" i="249"/>
  <c r="F572" i="249"/>
  <c r="E572" i="249"/>
  <c r="D572" i="249"/>
  <c r="C572" i="249"/>
  <c r="B572" i="249"/>
  <c r="T570" i="249"/>
  <c r="T569" i="249"/>
  <c r="S569" i="249"/>
  <c r="R569" i="249"/>
  <c r="Q569" i="249"/>
  <c r="P569" i="249"/>
  <c r="O569" i="249"/>
  <c r="N569" i="249"/>
  <c r="M569" i="249"/>
  <c r="L569" i="249"/>
  <c r="K569" i="249"/>
  <c r="J569" i="249"/>
  <c r="I569" i="249"/>
  <c r="H569" i="249"/>
  <c r="G569" i="249"/>
  <c r="F569" i="249"/>
  <c r="E569" i="249"/>
  <c r="D569" i="249"/>
  <c r="C569" i="249"/>
  <c r="B569" i="249"/>
  <c r="T568" i="249"/>
  <c r="S568" i="249"/>
  <c r="R568" i="249"/>
  <c r="Q568" i="249"/>
  <c r="P568" i="249"/>
  <c r="O568" i="249"/>
  <c r="N568" i="249"/>
  <c r="M568" i="249"/>
  <c r="L568" i="249"/>
  <c r="K568" i="249"/>
  <c r="J568" i="249"/>
  <c r="I568" i="249"/>
  <c r="H568" i="249"/>
  <c r="G568" i="249"/>
  <c r="F568" i="249"/>
  <c r="E568" i="249"/>
  <c r="D568" i="249"/>
  <c r="C568" i="249"/>
  <c r="B568" i="249"/>
  <c r="V583" i="249" l="1"/>
  <c r="W583" i="249" s="1"/>
  <c r="J554" i="251"/>
  <c r="G554" i="251"/>
  <c r="F554" i="251"/>
  <c r="E554" i="251"/>
  <c r="D554" i="251"/>
  <c r="C554" i="251"/>
  <c r="B554" i="251"/>
  <c r="H552" i="251"/>
  <c r="J552" i="251" s="1"/>
  <c r="K552" i="251" s="1"/>
  <c r="H551" i="251"/>
  <c r="G551" i="251"/>
  <c r="F551" i="251"/>
  <c r="E551" i="251"/>
  <c r="D551" i="251"/>
  <c r="C551" i="251"/>
  <c r="B551" i="251"/>
  <c r="H550" i="251"/>
  <c r="G550" i="251"/>
  <c r="F550" i="251"/>
  <c r="E550" i="251"/>
  <c r="D550" i="251"/>
  <c r="C550" i="251"/>
  <c r="B550" i="251"/>
  <c r="K583" i="250"/>
  <c r="H583" i="250"/>
  <c r="G583" i="250"/>
  <c r="F583" i="250"/>
  <c r="E583" i="250"/>
  <c r="D583" i="250"/>
  <c r="C583" i="250"/>
  <c r="B583" i="250"/>
  <c r="I581" i="250"/>
  <c r="L581" i="250" s="1"/>
  <c r="I580" i="250"/>
  <c r="H580" i="250"/>
  <c r="G580" i="250"/>
  <c r="F580" i="250"/>
  <c r="E580" i="250"/>
  <c r="D580" i="250"/>
  <c r="C580" i="250"/>
  <c r="B580" i="250"/>
  <c r="I579" i="250"/>
  <c r="H579" i="250"/>
  <c r="G579" i="250"/>
  <c r="F579" i="250"/>
  <c r="E579" i="250"/>
  <c r="D579" i="250"/>
  <c r="C579" i="250"/>
  <c r="B579" i="250"/>
  <c r="V559" i="249"/>
  <c r="S559" i="249"/>
  <c r="R559" i="249"/>
  <c r="Q559" i="249"/>
  <c r="P559" i="249"/>
  <c r="O559" i="249"/>
  <c r="N559" i="249"/>
  <c r="M559" i="249"/>
  <c r="L559" i="249"/>
  <c r="K559" i="249"/>
  <c r="J559" i="249"/>
  <c r="I559" i="249"/>
  <c r="H559" i="249"/>
  <c r="G559" i="249"/>
  <c r="F559" i="249"/>
  <c r="E559" i="249"/>
  <c r="D559" i="249"/>
  <c r="C559" i="249"/>
  <c r="B559" i="249"/>
  <c r="T557" i="249"/>
  <c r="T556" i="249"/>
  <c r="S556" i="249"/>
  <c r="R556" i="249"/>
  <c r="Q556" i="249"/>
  <c r="P556" i="249"/>
  <c r="O556" i="249"/>
  <c r="N556" i="249"/>
  <c r="M556" i="249"/>
  <c r="L556" i="249"/>
  <c r="K556" i="249"/>
  <c r="J556" i="249"/>
  <c r="I556" i="249"/>
  <c r="H556" i="249"/>
  <c r="G556" i="249"/>
  <c r="F556" i="249"/>
  <c r="E556" i="249"/>
  <c r="D556" i="249"/>
  <c r="C556" i="249"/>
  <c r="B556" i="249"/>
  <c r="T555" i="249"/>
  <c r="S555" i="249"/>
  <c r="R555" i="249"/>
  <c r="Q555" i="249"/>
  <c r="P555" i="249"/>
  <c r="O555" i="249"/>
  <c r="N555" i="249"/>
  <c r="M555" i="249"/>
  <c r="L555" i="249"/>
  <c r="K555" i="249"/>
  <c r="J555" i="249"/>
  <c r="I555" i="249"/>
  <c r="H555" i="249"/>
  <c r="G555" i="249"/>
  <c r="F555" i="249"/>
  <c r="E555" i="249"/>
  <c r="D555" i="249"/>
  <c r="C555" i="249"/>
  <c r="B555" i="249"/>
  <c r="V594" i="248"/>
  <c r="S594" i="248"/>
  <c r="R594" i="248"/>
  <c r="Q594" i="248"/>
  <c r="P594" i="248"/>
  <c r="O594" i="248"/>
  <c r="N594" i="248"/>
  <c r="M594" i="248"/>
  <c r="L594" i="248"/>
  <c r="K594" i="248"/>
  <c r="J594" i="248"/>
  <c r="I594" i="248"/>
  <c r="H594" i="248"/>
  <c r="G594" i="248"/>
  <c r="F594" i="248"/>
  <c r="E594" i="248"/>
  <c r="D594" i="248"/>
  <c r="C594" i="248"/>
  <c r="B594" i="248"/>
  <c r="T592" i="248"/>
  <c r="W592" i="248" s="1"/>
  <c r="T591" i="248"/>
  <c r="S591" i="248"/>
  <c r="R591" i="248"/>
  <c r="Q591" i="248"/>
  <c r="P591" i="248"/>
  <c r="O591" i="248"/>
  <c r="N591" i="248"/>
  <c r="M591" i="248"/>
  <c r="L591" i="248"/>
  <c r="K591" i="248"/>
  <c r="J591" i="248"/>
  <c r="I591" i="248"/>
  <c r="H591" i="248"/>
  <c r="G591" i="248"/>
  <c r="F591" i="248"/>
  <c r="E591" i="248"/>
  <c r="D591" i="248"/>
  <c r="C591" i="248"/>
  <c r="B591" i="248"/>
  <c r="T590" i="248"/>
  <c r="S590" i="248"/>
  <c r="R590" i="248"/>
  <c r="Q590" i="248"/>
  <c r="P590" i="248"/>
  <c r="O590" i="248"/>
  <c r="N590" i="248"/>
  <c r="M590" i="248"/>
  <c r="L590" i="248"/>
  <c r="K590" i="248"/>
  <c r="J590" i="248"/>
  <c r="I590" i="248"/>
  <c r="H590" i="248"/>
  <c r="G590" i="248"/>
  <c r="F590" i="248"/>
  <c r="E590" i="248"/>
  <c r="D590" i="248"/>
  <c r="C590" i="248"/>
  <c r="B590" i="248"/>
  <c r="V570" i="249" l="1"/>
  <c r="W570" i="249" s="1"/>
  <c r="J541" i="251"/>
  <c r="G541" i="251"/>
  <c r="F541" i="251"/>
  <c r="E541" i="251"/>
  <c r="D541" i="251"/>
  <c r="C541" i="251"/>
  <c r="B541" i="251"/>
  <c r="H539" i="251"/>
  <c r="J539" i="251" s="1"/>
  <c r="K539" i="251" s="1"/>
  <c r="H538" i="251"/>
  <c r="G538" i="251"/>
  <c r="F538" i="251"/>
  <c r="E538" i="251"/>
  <c r="D538" i="251"/>
  <c r="C538" i="251"/>
  <c r="B538" i="251"/>
  <c r="H537" i="251"/>
  <c r="G537" i="251"/>
  <c r="F537" i="251"/>
  <c r="E537" i="251"/>
  <c r="D537" i="251"/>
  <c r="C537" i="251"/>
  <c r="B537" i="251"/>
  <c r="V546" i="249"/>
  <c r="S546" i="249"/>
  <c r="R546" i="249"/>
  <c r="Q546" i="249"/>
  <c r="P546" i="249"/>
  <c r="O546" i="249"/>
  <c r="N546" i="249"/>
  <c r="M546" i="249"/>
  <c r="L546" i="249"/>
  <c r="K546" i="249"/>
  <c r="J546" i="249"/>
  <c r="I546" i="249"/>
  <c r="H546" i="249"/>
  <c r="G546" i="249"/>
  <c r="F546" i="249"/>
  <c r="E546" i="249"/>
  <c r="D546" i="249"/>
  <c r="C546" i="249"/>
  <c r="B546" i="249"/>
  <c r="T544" i="249"/>
  <c r="V557" i="249" s="1"/>
  <c r="W557" i="249" s="1"/>
  <c r="T543" i="249"/>
  <c r="S543" i="249"/>
  <c r="R543" i="249"/>
  <c r="Q543" i="249"/>
  <c r="P543" i="249"/>
  <c r="O543" i="249"/>
  <c r="N543" i="249"/>
  <c r="M543" i="249"/>
  <c r="L543" i="249"/>
  <c r="K543" i="249"/>
  <c r="J543" i="249"/>
  <c r="I543" i="249"/>
  <c r="H543" i="249"/>
  <c r="G543" i="249"/>
  <c r="F543" i="249"/>
  <c r="E543" i="249"/>
  <c r="D543" i="249"/>
  <c r="C543" i="249"/>
  <c r="B543" i="249"/>
  <c r="T542" i="249"/>
  <c r="S542" i="249"/>
  <c r="R542" i="249"/>
  <c r="Q542" i="249"/>
  <c r="P542" i="249"/>
  <c r="O542" i="249"/>
  <c r="N542" i="249"/>
  <c r="M542" i="249"/>
  <c r="L542" i="249"/>
  <c r="K542" i="249"/>
  <c r="J542" i="249"/>
  <c r="I542" i="249"/>
  <c r="H542" i="249"/>
  <c r="G542" i="249"/>
  <c r="F542" i="249"/>
  <c r="E542" i="249"/>
  <c r="D542" i="249"/>
  <c r="C542" i="249"/>
  <c r="B542" i="249"/>
  <c r="J528" i="251" l="1"/>
  <c r="G528" i="251"/>
  <c r="F528" i="251"/>
  <c r="E528" i="251"/>
  <c r="D528" i="251"/>
  <c r="C528" i="251"/>
  <c r="B528" i="251"/>
  <c r="H526" i="251"/>
  <c r="J526" i="251" s="1"/>
  <c r="K526" i="251" s="1"/>
  <c r="H525" i="251"/>
  <c r="G525" i="251"/>
  <c r="F525" i="251"/>
  <c r="E525" i="251"/>
  <c r="D525" i="251"/>
  <c r="C525" i="251"/>
  <c r="B525" i="251"/>
  <c r="H524" i="251"/>
  <c r="G524" i="251"/>
  <c r="F524" i="251"/>
  <c r="E524" i="251"/>
  <c r="D524" i="251"/>
  <c r="C524" i="251"/>
  <c r="B524" i="251"/>
  <c r="K570" i="250"/>
  <c r="H570" i="250"/>
  <c r="G570" i="250"/>
  <c r="F570" i="250"/>
  <c r="E570" i="250"/>
  <c r="D570" i="250"/>
  <c r="C570" i="250"/>
  <c r="B570" i="250"/>
  <c r="I568" i="250"/>
  <c r="K568" i="250" s="1"/>
  <c r="L568" i="250" s="1"/>
  <c r="I567" i="250"/>
  <c r="H567" i="250"/>
  <c r="G567" i="250"/>
  <c r="F567" i="250"/>
  <c r="E567" i="250"/>
  <c r="D567" i="250"/>
  <c r="C567" i="250"/>
  <c r="B567" i="250"/>
  <c r="I566" i="250"/>
  <c r="H566" i="250"/>
  <c r="G566" i="250"/>
  <c r="F566" i="250"/>
  <c r="E566" i="250"/>
  <c r="D566" i="250"/>
  <c r="C566" i="250"/>
  <c r="B566" i="250"/>
  <c r="V533" i="249"/>
  <c r="S533" i="249"/>
  <c r="R533" i="249"/>
  <c r="Q533" i="249"/>
  <c r="P533" i="249"/>
  <c r="O533" i="249"/>
  <c r="N533" i="249"/>
  <c r="M533" i="249"/>
  <c r="L533" i="249"/>
  <c r="K533" i="249"/>
  <c r="J533" i="249"/>
  <c r="I533" i="249"/>
  <c r="H533" i="249"/>
  <c r="G533" i="249"/>
  <c r="F533" i="249"/>
  <c r="E533" i="249"/>
  <c r="D533" i="249"/>
  <c r="C533" i="249"/>
  <c r="B533" i="249"/>
  <c r="T531" i="249"/>
  <c r="T530" i="249"/>
  <c r="S530" i="249"/>
  <c r="R530" i="249"/>
  <c r="Q530" i="249"/>
  <c r="P530" i="249"/>
  <c r="O530" i="249"/>
  <c r="N530" i="249"/>
  <c r="M530" i="249"/>
  <c r="L530" i="249"/>
  <c r="K530" i="249"/>
  <c r="J530" i="249"/>
  <c r="I530" i="249"/>
  <c r="H530" i="249"/>
  <c r="G530" i="249"/>
  <c r="F530" i="249"/>
  <c r="E530" i="249"/>
  <c r="D530" i="249"/>
  <c r="C530" i="249"/>
  <c r="B530" i="249"/>
  <c r="T529" i="249"/>
  <c r="S529" i="249"/>
  <c r="R529" i="249"/>
  <c r="Q529" i="249"/>
  <c r="P529" i="249"/>
  <c r="O529" i="249"/>
  <c r="N529" i="249"/>
  <c r="M529" i="249"/>
  <c r="L529" i="249"/>
  <c r="K529" i="249"/>
  <c r="J529" i="249"/>
  <c r="I529" i="249"/>
  <c r="H529" i="249"/>
  <c r="G529" i="249"/>
  <c r="F529" i="249"/>
  <c r="E529" i="249"/>
  <c r="D529" i="249"/>
  <c r="C529" i="249"/>
  <c r="B529" i="249"/>
  <c r="V581" i="248"/>
  <c r="S581" i="248"/>
  <c r="R581" i="248"/>
  <c r="Q581" i="248"/>
  <c r="P581" i="248"/>
  <c r="O581" i="248"/>
  <c r="N581" i="248"/>
  <c r="M581" i="248"/>
  <c r="L581" i="248"/>
  <c r="K581" i="248"/>
  <c r="J581" i="248"/>
  <c r="I581" i="248"/>
  <c r="H581" i="248"/>
  <c r="G581" i="248"/>
  <c r="F581" i="248"/>
  <c r="E581" i="248"/>
  <c r="D581" i="248"/>
  <c r="C581" i="248"/>
  <c r="B581" i="248"/>
  <c r="T579" i="248"/>
  <c r="V579" i="248" s="1"/>
  <c r="W579" i="248" s="1"/>
  <c r="T578" i="248"/>
  <c r="S578" i="248"/>
  <c r="R578" i="248"/>
  <c r="Q578" i="248"/>
  <c r="P578" i="248"/>
  <c r="O578" i="248"/>
  <c r="N578" i="248"/>
  <c r="M578" i="248"/>
  <c r="L578" i="248"/>
  <c r="K578" i="248"/>
  <c r="J578" i="248"/>
  <c r="I578" i="248"/>
  <c r="H578" i="248"/>
  <c r="G578" i="248"/>
  <c r="F578" i="248"/>
  <c r="E578" i="248"/>
  <c r="D578" i="248"/>
  <c r="C578" i="248"/>
  <c r="B578" i="248"/>
  <c r="T577" i="248"/>
  <c r="S577" i="248"/>
  <c r="R577" i="248"/>
  <c r="Q577" i="248"/>
  <c r="P577" i="248"/>
  <c r="O577" i="248"/>
  <c r="N577" i="248"/>
  <c r="M577" i="248"/>
  <c r="L577" i="248"/>
  <c r="K577" i="248"/>
  <c r="J577" i="248"/>
  <c r="I577" i="248"/>
  <c r="H577" i="248"/>
  <c r="G577" i="248"/>
  <c r="F577" i="248"/>
  <c r="E577" i="248"/>
  <c r="D577" i="248"/>
  <c r="C577" i="248"/>
  <c r="B577" i="248"/>
  <c r="V544" i="249" l="1"/>
  <c r="W544" i="249" s="1"/>
  <c r="J515" i="251"/>
  <c r="G515" i="251"/>
  <c r="F515" i="251"/>
  <c r="E515" i="251"/>
  <c r="D515" i="251"/>
  <c r="C515" i="251"/>
  <c r="B515" i="251"/>
  <c r="H513" i="251"/>
  <c r="J513" i="251" s="1"/>
  <c r="K513" i="251" s="1"/>
  <c r="H512" i="251"/>
  <c r="G512" i="251"/>
  <c r="F512" i="251"/>
  <c r="E512" i="251"/>
  <c r="D512" i="251"/>
  <c r="C512" i="251"/>
  <c r="B512" i="251"/>
  <c r="H511" i="251"/>
  <c r="G511" i="251"/>
  <c r="F511" i="251"/>
  <c r="E511" i="251"/>
  <c r="D511" i="251"/>
  <c r="C511" i="251"/>
  <c r="B511" i="251"/>
  <c r="K557" i="250"/>
  <c r="H557" i="250"/>
  <c r="G557" i="250"/>
  <c r="F557" i="250"/>
  <c r="E557" i="250"/>
  <c r="D557" i="250"/>
  <c r="C557" i="250"/>
  <c r="B557" i="250"/>
  <c r="I555" i="250"/>
  <c r="K555" i="250" s="1"/>
  <c r="L555" i="250" s="1"/>
  <c r="I554" i="250"/>
  <c r="H554" i="250"/>
  <c r="G554" i="250"/>
  <c r="F554" i="250"/>
  <c r="E554" i="250"/>
  <c r="D554" i="250"/>
  <c r="C554" i="250"/>
  <c r="B554" i="250"/>
  <c r="I553" i="250"/>
  <c r="H553" i="250"/>
  <c r="G553" i="250"/>
  <c r="F553" i="250"/>
  <c r="E553" i="250"/>
  <c r="D553" i="250"/>
  <c r="C553" i="250"/>
  <c r="B553" i="250"/>
  <c r="V520" i="249"/>
  <c r="S520" i="249"/>
  <c r="R520" i="249"/>
  <c r="Q520" i="249"/>
  <c r="P520" i="249"/>
  <c r="O520" i="249"/>
  <c r="N520" i="249"/>
  <c r="M520" i="249"/>
  <c r="L520" i="249"/>
  <c r="K520" i="249"/>
  <c r="J520" i="249"/>
  <c r="I520" i="249"/>
  <c r="H520" i="249"/>
  <c r="G520" i="249"/>
  <c r="F520" i="249"/>
  <c r="E520" i="249"/>
  <c r="D520" i="249"/>
  <c r="C520" i="249"/>
  <c r="B520" i="249"/>
  <c r="T518" i="249"/>
  <c r="T517" i="249"/>
  <c r="S517" i="249"/>
  <c r="R517" i="249"/>
  <c r="Q517" i="249"/>
  <c r="P517" i="249"/>
  <c r="O517" i="249"/>
  <c r="N517" i="249"/>
  <c r="M517" i="249"/>
  <c r="L517" i="249"/>
  <c r="K517" i="249"/>
  <c r="J517" i="249"/>
  <c r="I517" i="249"/>
  <c r="H517" i="249"/>
  <c r="G517" i="249"/>
  <c r="F517" i="249"/>
  <c r="E517" i="249"/>
  <c r="D517" i="249"/>
  <c r="C517" i="249"/>
  <c r="B517" i="249"/>
  <c r="T516" i="249"/>
  <c r="S516" i="249"/>
  <c r="R516" i="249"/>
  <c r="Q516" i="249"/>
  <c r="P516" i="249"/>
  <c r="O516" i="249"/>
  <c r="N516" i="249"/>
  <c r="M516" i="249"/>
  <c r="L516" i="249"/>
  <c r="K516" i="249"/>
  <c r="J516" i="249"/>
  <c r="I516" i="249"/>
  <c r="H516" i="249"/>
  <c r="G516" i="249"/>
  <c r="F516" i="249"/>
  <c r="E516" i="249"/>
  <c r="D516" i="249"/>
  <c r="C516" i="249"/>
  <c r="B516" i="249"/>
  <c r="V568" i="248"/>
  <c r="S568" i="248"/>
  <c r="R568" i="248"/>
  <c r="Q568" i="248"/>
  <c r="P568" i="248"/>
  <c r="O568" i="248"/>
  <c r="N568" i="248"/>
  <c r="M568" i="248"/>
  <c r="L568" i="248"/>
  <c r="K568" i="248"/>
  <c r="J568" i="248"/>
  <c r="I568" i="248"/>
  <c r="H568" i="248"/>
  <c r="G568" i="248"/>
  <c r="F568" i="248"/>
  <c r="E568" i="248"/>
  <c r="D568" i="248"/>
  <c r="C568" i="248"/>
  <c r="B568" i="248"/>
  <c r="T566" i="248"/>
  <c r="V566" i="248" s="1"/>
  <c r="W566" i="248" s="1"/>
  <c r="T565" i="248"/>
  <c r="S565" i="248"/>
  <c r="R565" i="248"/>
  <c r="Q565" i="248"/>
  <c r="P565" i="248"/>
  <c r="O565" i="248"/>
  <c r="N565" i="248"/>
  <c r="M565" i="248"/>
  <c r="L565" i="248"/>
  <c r="K565" i="248"/>
  <c r="J565" i="248"/>
  <c r="I565" i="248"/>
  <c r="H565" i="248"/>
  <c r="G565" i="248"/>
  <c r="F565" i="248"/>
  <c r="E565" i="248"/>
  <c r="D565" i="248"/>
  <c r="C565" i="248"/>
  <c r="B565" i="248"/>
  <c r="T564" i="248"/>
  <c r="S564" i="248"/>
  <c r="R564" i="248"/>
  <c r="Q564" i="248"/>
  <c r="P564" i="248"/>
  <c r="O564" i="248"/>
  <c r="N564" i="248"/>
  <c r="M564" i="248"/>
  <c r="L564" i="248"/>
  <c r="K564" i="248"/>
  <c r="J564" i="248"/>
  <c r="I564" i="248"/>
  <c r="H564" i="248"/>
  <c r="G564" i="248"/>
  <c r="F564" i="248"/>
  <c r="E564" i="248"/>
  <c r="D564" i="248"/>
  <c r="C564" i="248"/>
  <c r="B564" i="248"/>
  <c r="V531" i="249" l="1"/>
  <c r="W531" i="249" s="1"/>
  <c r="H460" i="251"/>
  <c r="H486" i="251"/>
  <c r="H499" i="251"/>
  <c r="J502" i="251" l="1"/>
  <c r="G502" i="251"/>
  <c r="F502" i="251"/>
  <c r="E502" i="251"/>
  <c r="D502" i="251"/>
  <c r="C502" i="251"/>
  <c r="B502" i="251"/>
  <c r="H500" i="251"/>
  <c r="J500" i="251" s="1"/>
  <c r="K500" i="251" s="1"/>
  <c r="G499" i="251"/>
  <c r="F499" i="251"/>
  <c r="E499" i="251"/>
  <c r="D499" i="251"/>
  <c r="C499" i="251"/>
  <c r="B499" i="251"/>
  <c r="H498" i="251"/>
  <c r="G498" i="251"/>
  <c r="F498" i="251"/>
  <c r="E498" i="251"/>
  <c r="D498" i="251"/>
  <c r="C498" i="251"/>
  <c r="B498" i="251"/>
  <c r="K544" i="250"/>
  <c r="H544" i="250"/>
  <c r="G544" i="250"/>
  <c r="F544" i="250"/>
  <c r="E544" i="250"/>
  <c r="D544" i="250"/>
  <c r="C544" i="250"/>
  <c r="B544" i="250"/>
  <c r="I542" i="250"/>
  <c r="I541" i="250"/>
  <c r="H541" i="250"/>
  <c r="G541" i="250"/>
  <c r="F541" i="250"/>
  <c r="E541" i="250"/>
  <c r="D541" i="250"/>
  <c r="C541" i="250"/>
  <c r="B541" i="250"/>
  <c r="I540" i="250"/>
  <c r="H540" i="250"/>
  <c r="G540" i="250"/>
  <c r="F540" i="250"/>
  <c r="E540" i="250"/>
  <c r="D540" i="250"/>
  <c r="C540" i="250"/>
  <c r="B540" i="250"/>
  <c r="V507" i="249"/>
  <c r="S507" i="249"/>
  <c r="R507" i="249"/>
  <c r="Q507" i="249"/>
  <c r="P507" i="249"/>
  <c r="O507" i="249"/>
  <c r="N507" i="249"/>
  <c r="M507" i="249"/>
  <c r="L507" i="249"/>
  <c r="K507" i="249"/>
  <c r="J507" i="249"/>
  <c r="I507" i="249"/>
  <c r="H507" i="249"/>
  <c r="G507" i="249"/>
  <c r="F507" i="249"/>
  <c r="E507" i="249"/>
  <c r="D507" i="249"/>
  <c r="C507" i="249"/>
  <c r="B507" i="249"/>
  <c r="T505" i="249"/>
  <c r="T504" i="249"/>
  <c r="S504" i="249"/>
  <c r="R504" i="249"/>
  <c r="Q504" i="249"/>
  <c r="P504" i="249"/>
  <c r="O504" i="249"/>
  <c r="N504" i="249"/>
  <c r="M504" i="249"/>
  <c r="L504" i="249"/>
  <c r="K504" i="249"/>
  <c r="J504" i="249"/>
  <c r="I504" i="249"/>
  <c r="H504" i="249"/>
  <c r="G504" i="249"/>
  <c r="F504" i="249"/>
  <c r="E504" i="249"/>
  <c r="D504" i="249"/>
  <c r="C504" i="249"/>
  <c r="B504" i="249"/>
  <c r="T503" i="249"/>
  <c r="S503" i="249"/>
  <c r="R503" i="249"/>
  <c r="Q503" i="249"/>
  <c r="P503" i="249"/>
  <c r="O503" i="249"/>
  <c r="N503" i="249"/>
  <c r="M503" i="249"/>
  <c r="L503" i="249"/>
  <c r="K503" i="249"/>
  <c r="J503" i="249"/>
  <c r="I503" i="249"/>
  <c r="H503" i="249"/>
  <c r="G503" i="249"/>
  <c r="F503" i="249"/>
  <c r="E503" i="249"/>
  <c r="D503" i="249"/>
  <c r="C503" i="249"/>
  <c r="B503" i="249"/>
  <c r="V555" i="248"/>
  <c r="S555" i="248"/>
  <c r="R555" i="248"/>
  <c r="Q555" i="248"/>
  <c r="P555" i="248"/>
  <c r="O555" i="248"/>
  <c r="N555" i="248"/>
  <c r="M555" i="248"/>
  <c r="L555" i="248"/>
  <c r="K555" i="248"/>
  <c r="J555" i="248"/>
  <c r="I555" i="248"/>
  <c r="H555" i="248"/>
  <c r="G555" i="248"/>
  <c r="F555" i="248"/>
  <c r="E555" i="248"/>
  <c r="D555" i="248"/>
  <c r="C555" i="248"/>
  <c r="B555" i="248"/>
  <c r="T553" i="248"/>
  <c r="V553" i="248" s="1"/>
  <c r="W553" i="248" s="1"/>
  <c r="T552" i="248"/>
  <c r="S552" i="248"/>
  <c r="R552" i="248"/>
  <c r="Q552" i="248"/>
  <c r="P552" i="248"/>
  <c r="O552" i="248"/>
  <c r="N552" i="248"/>
  <c r="M552" i="248"/>
  <c r="L552" i="248"/>
  <c r="K552" i="248"/>
  <c r="J552" i="248"/>
  <c r="I552" i="248"/>
  <c r="H552" i="248"/>
  <c r="G552" i="248"/>
  <c r="F552" i="248"/>
  <c r="E552" i="248"/>
  <c r="D552" i="248"/>
  <c r="C552" i="248"/>
  <c r="B552" i="248"/>
  <c r="T551" i="248"/>
  <c r="S551" i="248"/>
  <c r="R551" i="248"/>
  <c r="Q551" i="248"/>
  <c r="P551" i="248"/>
  <c r="O551" i="248"/>
  <c r="N551" i="248"/>
  <c r="M551" i="248"/>
  <c r="L551" i="248"/>
  <c r="K551" i="248"/>
  <c r="J551" i="248"/>
  <c r="I551" i="248"/>
  <c r="H551" i="248"/>
  <c r="G551" i="248"/>
  <c r="F551" i="248"/>
  <c r="E551" i="248"/>
  <c r="D551" i="248"/>
  <c r="C551" i="248"/>
  <c r="B551" i="248"/>
  <c r="V518" i="249" l="1"/>
  <c r="W518" i="249" s="1"/>
  <c r="J489" i="251"/>
  <c r="G489" i="251"/>
  <c r="F489" i="251"/>
  <c r="E489" i="251"/>
  <c r="D489" i="251"/>
  <c r="C489" i="251"/>
  <c r="B489" i="251"/>
  <c r="H487" i="251"/>
  <c r="G486" i="251"/>
  <c r="F486" i="251"/>
  <c r="E486" i="251"/>
  <c r="D486" i="251"/>
  <c r="C486" i="251"/>
  <c r="B486" i="251"/>
  <c r="H485" i="251"/>
  <c r="G485" i="251"/>
  <c r="F485" i="251"/>
  <c r="E485" i="251"/>
  <c r="D485" i="251"/>
  <c r="C485" i="251"/>
  <c r="B485" i="251"/>
  <c r="K531" i="250"/>
  <c r="H531" i="250"/>
  <c r="G531" i="250"/>
  <c r="F531" i="250"/>
  <c r="E531" i="250"/>
  <c r="D531" i="250"/>
  <c r="C531" i="250"/>
  <c r="B531" i="250"/>
  <c r="I529" i="250"/>
  <c r="K542" i="250" s="1"/>
  <c r="L542" i="250" s="1"/>
  <c r="I528" i="250"/>
  <c r="H528" i="250"/>
  <c r="G528" i="250"/>
  <c r="F528" i="250"/>
  <c r="E528" i="250"/>
  <c r="D528" i="250"/>
  <c r="C528" i="250"/>
  <c r="B528" i="250"/>
  <c r="I527" i="250"/>
  <c r="H527" i="250"/>
  <c r="G527" i="250"/>
  <c r="F527" i="250"/>
  <c r="E527" i="250"/>
  <c r="D527" i="250"/>
  <c r="C527" i="250"/>
  <c r="B527" i="250"/>
  <c r="V494" i="249"/>
  <c r="S494" i="249"/>
  <c r="R494" i="249"/>
  <c r="Q494" i="249"/>
  <c r="P494" i="249"/>
  <c r="O494" i="249"/>
  <c r="N494" i="249"/>
  <c r="M494" i="249"/>
  <c r="L494" i="249"/>
  <c r="K494" i="249"/>
  <c r="J494" i="249"/>
  <c r="I494" i="249"/>
  <c r="H494" i="249"/>
  <c r="G494" i="249"/>
  <c r="F494" i="249"/>
  <c r="E494" i="249"/>
  <c r="D494" i="249"/>
  <c r="C494" i="249"/>
  <c r="B494" i="249"/>
  <c r="T492" i="249"/>
  <c r="V505" i="249" s="1"/>
  <c r="W505" i="249" s="1"/>
  <c r="T491" i="249"/>
  <c r="S491" i="249"/>
  <c r="R491" i="249"/>
  <c r="Q491" i="249"/>
  <c r="P491" i="249"/>
  <c r="O491" i="249"/>
  <c r="N491" i="249"/>
  <c r="M491" i="249"/>
  <c r="L491" i="249"/>
  <c r="K491" i="249"/>
  <c r="J491" i="249"/>
  <c r="I491" i="249"/>
  <c r="H491" i="249"/>
  <c r="G491" i="249"/>
  <c r="F491" i="249"/>
  <c r="E491" i="249"/>
  <c r="D491" i="249"/>
  <c r="C491" i="249"/>
  <c r="B491" i="249"/>
  <c r="T490" i="249"/>
  <c r="S490" i="249"/>
  <c r="R490" i="249"/>
  <c r="Q490" i="249"/>
  <c r="P490" i="249"/>
  <c r="O490" i="249"/>
  <c r="N490" i="249"/>
  <c r="M490" i="249"/>
  <c r="L490" i="249"/>
  <c r="K490" i="249"/>
  <c r="J490" i="249"/>
  <c r="I490" i="249"/>
  <c r="H490" i="249"/>
  <c r="G490" i="249"/>
  <c r="F490" i="249"/>
  <c r="E490" i="249"/>
  <c r="D490" i="249"/>
  <c r="C490" i="249"/>
  <c r="B490" i="249"/>
  <c r="V542" i="248"/>
  <c r="S542" i="248"/>
  <c r="R542" i="248"/>
  <c r="Q542" i="248"/>
  <c r="P542" i="248"/>
  <c r="O542" i="248"/>
  <c r="N542" i="248"/>
  <c r="M542" i="248"/>
  <c r="L542" i="248"/>
  <c r="K542" i="248"/>
  <c r="J542" i="248"/>
  <c r="I542" i="248"/>
  <c r="H542" i="248"/>
  <c r="G542" i="248"/>
  <c r="F542" i="248"/>
  <c r="E542" i="248"/>
  <c r="D542" i="248"/>
  <c r="C542" i="248"/>
  <c r="B542" i="248"/>
  <c r="T540" i="248"/>
  <c r="T539" i="248"/>
  <c r="S539" i="248"/>
  <c r="R539" i="248"/>
  <c r="Q539" i="248"/>
  <c r="P539" i="248"/>
  <c r="O539" i="248"/>
  <c r="N539" i="248"/>
  <c r="M539" i="248"/>
  <c r="L539" i="248"/>
  <c r="K539" i="248"/>
  <c r="J539" i="248"/>
  <c r="I539" i="248"/>
  <c r="H539" i="248"/>
  <c r="G539" i="248"/>
  <c r="F539" i="248"/>
  <c r="E539" i="248"/>
  <c r="D539" i="248"/>
  <c r="C539" i="248"/>
  <c r="B539" i="248"/>
  <c r="T538" i="248"/>
  <c r="S538" i="248"/>
  <c r="R538" i="248"/>
  <c r="Q538" i="248"/>
  <c r="P538" i="248"/>
  <c r="O538" i="248"/>
  <c r="N538" i="248"/>
  <c r="M538" i="248"/>
  <c r="L538" i="248"/>
  <c r="K538" i="248"/>
  <c r="J538" i="248"/>
  <c r="I538" i="248"/>
  <c r="H538" i="248"/>
  <c r="G538" i="248"/>
  <c r="F538" i="248"/>
  <c r="E538" i="248"/>
  <c r="D538" i="248"/>
  <c r="C538" i="248"/>
  <c r="B538" i="248"/>
  <c r="J476" i="251" l="1"/>
  <c r="G476" i="251"/>
  <c r="F476" i="251"/>
  <c r="E476" i="251"/>
  <c r="D476" i="251"/>
  <c r="C476" i="251"/>
  <c r="B476" i="251"/>
  <c r="H474" i="251"/>
  <c r="H473" i="251"/>
  <c r="G473" i="251"/>
  <c r="F473" i="251"/>
  <c r="E473" i="251"/>
  <c r="D473" i="251"/>
  <c r="C473" i="251"/>
  <c r="B473" i="251"/>
  <c r="H472" i="251"/>
  <c r="G472" i="251"/>
  <c r="F472" i="251"/>
  <c r="E472" i="251"/>
  <c r="D472" i="251"/>
  <c r="C472" i="251"/>
  <c r="B472" i="251"/>
  <c r="K518" i="250"/>
  <c r="H518" i="250"/>
  <c r="G518" i="250"/>
  <c r="F518" i="250"/>
  <c r="E518" i="250"/>
  <c r="D518" i="250"/>
  <c r="C518" i="250"/>
  <c r="B518" i="250"/>
  <c r="I516" i="250"/>
  <c r="I515" i="250"/>
  <c r="H515" i="250"/>
  <c r="G515" i="250"/>
  <c r="F515" i="250"/>
  <c r="E515" i="250"/>
  <c r="D515" i="250"/>
  <c r="C515" i="250"/>
  <c r="B515" i="250"/>
  <c r="I514" i="250"/>
  <c r="H514" i="250"/>
  <c r="G514" i="250"/>
  <c r="F514" i="250"/>
  <c r="E514" i="250"/>
  <c r="D514" i="250"/>
  <c r="C514" i="250"/>
  <c r="B514" i="250"/>
  <c r="V481" i="249"/>
  <c r="S481" i="249"/>
  <c r="R481" i="249"/>
  <c r="Q481" i="249"/>
  <c r="P481" i="249"/>
  <c r="O481" i="249"/>
  <c r="N481" i="249"/>
  <c r="M481" i="249"/>
  <c r="L481" i="249"/>
  <c r="K481" i="249"/>
  <c r="J481" i="249"/>
  <c r="I481" i="249"/>
  <c r="H481" i="249"/>
  <c r="G481" i="249"/>
  <c r="F481" i="249"/>
  <c r="E481" i="249"/>
  <c r="D481" i="249"/>
  <c r="C481" i="249"/>
  <c r="B481" i="249"/>
  <c r="T479" i="249"/>
  <c r="V492" i="249" s="1"/>
  <c r="W492" i="249" s="1"/>
  <c r="T478" i="249"/>
  <c r="S478" i="249"/>
  <c r="R478" i="249"/>
  <c r="Q478" i="249"/>
  <c r="P478" i="249"/>
  <c r="O478" i="249"/>
  <c r="N478" i="249"/>
  <c r="M478" i="249"/>
  <c r="L478" i="249"/>
  <c r="K478" i="249"/>
  <c r="J478" i="249"/>
  <c r="I478" i="249"/>
  <c r="H478" i="249"/>
  <c r="G478" i="249"/>
  <c r="F478" i="249"/>
  <c r="E478" i="249"/>
  <c r="D478" i="249"/>
  <c r="C478" i="249"/>
  <c r="B478" i="249"/>
  <c r="T477" i="249"/>
  <c r="S477" i="249"/>
  <c r="R477" i="249"/>
  <c r="Q477" i="249"/>
  <c r="P477" i="249"/>
  <c r="O477" i="249"/>
  <c r="N477" i="249"/>
  <c r="M477" i="249"/>
  <c r="L477" i="249"/>
  <c r="K477" i="249"/>
  <c r="J477" i="249"/>
  <c r="I477" i="249"/>
  <c r="H477" i="249"/>
  <c r="G477" i="249"/>
  <c r="F477" i="249"/>
  <c r="E477" i="249"/>
  <c r="D477" i="249"/>
  <c r="C477" i="249"/>
  <c r="B477" i="249"/>
  <c r="V529" i="248"/>
  <c r="S529" i="248"/>
  <c r="R529" i="248"/>
  <c r="Q529" i="248"/>
  <c r="P529" i="248"/>
  <c r="O529" i="248"/>
  <c r="N529" i="248"/>
  <c r="M529" i="248"/>
  <c r="L529" i="248"/>
  <c r="K529" i="248"/>
  <c r="J529" i="248"/>
  <c r="I529" i="248"/>
  <c r="H529" i="248"/>
  <c r="G529" i="248"/>
  <c r="F529" i="248"/>
  <c r="E529" i="248"/>
  <c r="D529" i="248"/>
  <c r="C529" i="248"/>
  <c r="B529" i="248"/>
  <c r="T527" i="248"/>
  <c r="V540" i="248" s="1"/>
  <c r="W540" i="248" s="1"/>
  <c r="T526" i="248"/>
  <c r="S526" i="248"/>
  <c r="R526" i="248"/>
  <c r="Q526" i="248"/>
  <c r="P526" i="248"/>
  <c r="O526" i="248"/>
  <c r="N526" i="248"/>
  <c r="M526" i="248"/>
  <c r="L526" i="248"/>
  <c r="K526" i="248"/>
  <c r="J526" i="248"/>
  <c r="I526" i="248"/>
  <c r="H526" i="248"/>
  <c r="G526" i="248"/>
  <c r="F526" i="248"/>
  <c r="E526" i="248"/>
  <c r="D526" i="248"/>
  <c r="C526" i="248"/>
  <c r="B526" i="248"/>
  <c r="T525" i="248"/>
  <c r="S525" i="248"/>
  <c r="R525" i="248"/>
  <c r="Q525" i="248"/>
  <c r="P525" i="248"/>
  <c r="O525" i="248"/>
  <c r="N525" i="248"/>
  <c r="M525" i="248"/>
  <c r="L525" i="248"/>
  <c r="K525" i="248"/>
  <c r="J525" i="248"/>
  <c r="I525" i="248"/>
  <c r="H525" i="248"/>
  <c r="G525" i="248"/>
  <c r="F525" i="248"/>
  <c r="E525" i="248"/>
  <c r="D525" i="248"/>
  <c r="C525" i="248"/>
  <c r="B525" i="248"/>
  <c r="K529" i="250" l="1"/>
  <c r="L529" i="250" s="1"/>
  <c r="J487" i="251"/>
  <c r="K487" i="251" s="1"/>
  <c r="J463" i="251"/>
  <c r="G463" i="251"/>
  <c r="F463" i="251"/>
  <c r="E463" i="251"/>
  <c r="D463" i="251"/>
  <c r="C463" i="251"/>
  <c r="B463" i="251"/>
  <c r="H461" i="251"/>
  <c r="G460" i="251"/>
  <c r="F460" i="251"/>
  <c r="E460" i="251"/>
  <c r="D460" i="251"/>
  <c r="C460" i="251"/>
  <c r="B460" i="251"/>
  <c r="H459" i="251"/>
  <c r="G459" i="251"/>
  <c r="F459" i="251"/>
  <c r="E459" i="251"/>
  <c r="D459" i="251"/>
  <c r="C459" i="251"/>
  <c r="B459" i="251"/>
  <c r="K505" i="250"/>
  <c r="H505" i="250"/>
  <c r="G505" i="250"/>
  <c r="F505" i="250"/>
  <c r="E505" i="250"/>
  <c r="D505" i="250"/>
  <c r="C505" i="250"/>
  <c r="B505" i="250"/>
  <c r="I503" i="250"/>
  <c r="I502" i="250"/>
  <c r="H502" i="250"/>
  <c r="G502" i="250"/>
  <c r="F502" i="250"/>
  <c r="E502" i="250"/>
  <c r="D502" i="250"/>
  <c r="C502" i="250"/>
  <c r="B502" i="250"/>
  <c r="I501" i="250"/>
  <c r="H501" i="250"/>
  <c r="G501" i="250"/>
  <c r="F501" i="250"/>
  <c r="E501" i="250"/>
  <c r="D501" i="250"/>
  <c r="C501" i="250"/>
  <c r="B501" i="250"/>
  <c r="V468" i="249"/>
  <c r="S468" i="249"/>
  <c r="R468" i="249"/>
  <c r="Q468" i="249"/>
  <c r="P468" i="249"/>
  <c r="O468" i="249"/>
  <c r="N468" i="249"/>
  <c r="M468" i="249"/>
  <c r="L468" i="249"/>
  <c r="K468" i="249"/>
  <c r="J468" i="249"/>
  <c r="I468" i="249"/>
  <c r="H468" i="249"/>
  <c r="G468" i="249"/>
  <c r="F468" i="249"/>
  <c r="E468" i="249"/>
  <c r="D468" i="249"/>
  <c r="C468" i="249"/>
  <c r="B468" i="249"/>
  <c r="T466" i="249"/>
  <c r="T465" i="249"/>
  <c r="S465" i="249"/>
  <c r="R465" i="249"/>
  <c r="Q465" i="249"/>
  <c r="P465" i="249"/>
  <c r="O465" i="249"/>
  <c r="N465" i="249"/>
  <c r="M465" i="249"/>
  <c r="L465" i="249"/>
  <c r="K465" i="249"/>
  <c r="J465" i="249"/>
  <c r="I465" i="249"/>
  <c r="H465" i="249"/>
  <c r="G465" i="249"/>
  <c r="F465" i="249"/>
  <c r="E465" i="249"/>
  <c r="D465" i="249"/>
  <c r="C465" i="249"/>
  <c r="B465" i="249"/>
  <c r="T464" i="249"/>
  <c r="S464" i="249"/>
  <c r="R464" i="249"/>
  <c r="Q464" i="249"/>
  <c r="P464" i="249"/>
  <c r="O464" i="249"/>
  <c r="N464" i="249"/>
  <c r="M464" i="249"/>
  <c r="L464" i="249"/>
  <c r="K464" i="249"/>
  <c r="J464" i="249"/>
  <c r="I464" i="249"/>
  <c r="H464" i="249"/>
  <c r="G464" i="249"/>
  <c r="F464" i="249"/>
  <c r="E464" i="249"/>
  <c r="D464" i="249"/>
  <c r="C464" i="249"/>
  <c r="B464" i="249"/>
  <c r="V516" i="248"/>
  <c r="S516" i="248"/>
  <c r="R516" i="248"/>
  <c r="Q516" i="248"/>
  <c r="P516" i="248"/>
  <c r="O516" i="248"/>
  <c r="N516" i="248"/>
  <c r="M516" i="248"/>
  <c r="L516" i="248"/>
  <c r="K516" i="248"/>
  <c r="J516" i="248"/>
  <c r="I516" i="248"/>
  <c r="H516" i="248"/>
  <c r="G516" i="248"/>
  <c r="F516" i="248"/>
  <c r="E516" i="248"/>
  <c r="D516" i="248"/>
  <c r="C516" i="248"/>
  <c r="B516" i="248"/>
  <c r="T514" i="248"/>
  <c r="V527" i="248" s="1"/>
  <c r="W527" i="248" s="1"/>
  <c r="T513" i="248"/>
  <c r="S513" i="248"/>
  <c r="R513" i="248"/>
  <c r="Q513" i="248"/>
  <c r="P513" i="248"/>
  <c r="O513" i="248"/>
  <c r="N513" i="248"/>
  <c r="M513" i="248"/>
  <c r="L513" i="248"/>
  <c r="K513" i="248"/>
  <c r="J513" i="248"/>
  <c r="I513" i="248"/>
  <c r="H513" i="248"/>
  <c r="G513" i="248"/>
  <c r="F513" i="248"/>
  <c r="E513" i="248"/>
  <c r="D513" i="248"/>
  <c r="C513" i="248"/>
  <c r="B513" i="248"/>
  <c r="T512" i="248"/>
  <c r="S512" i="248"/>
  <c r="R512" i="248"/>
  <c r="Q512" i="248"/>
  <c r="P512" i="248"/>
  <c r="O512" i="248"/>
  <c r="N512" i="248"/>
  <c r="M512" i="248"/>
  <c r="L512" i="248"/>
  <c r="K512" i="248"/>
  <c r="J512" i="248"/>
  <c r="I512" i="248"/>
  <c r="H512" i="248"/>
  <c r="G512" i="248"/>
  <c r="F512" i="248"/>
  <c r="E512" i="248"/>
  <c r="D512" i="248"/>
  <c r="C512" i="248"/>
  <c r="B512" i="248"/>
  <c r="K516" i="250" l="1"/>
  <c r="L516" i="250" s="1"/>
  <c r="J474" i="251"/>
  <c r="K474" i="251" s="1"/>
  <c r="V479" i="249"/>
  <c r="W479" i="249" s="1"/>
  <c r="J450" i="251"/>
  <c r="G450" i="251"/>
  <c r="F450" i="251"/>
  <c r="E450" i="251"/>
  <c r="D450" i="251"/>
  <c r="C450" i="251"/>
  <c r="B450" i="251"/>
  <c r="H448" i="251"/>
  <c r="H447" i="251"/>
  <c r="G447" i="251"/>
  <c r="F447" i="251"/>
  <c r="E447" i="251"/>
  <c r="D447" i="251"/>
  <c r="C447" i="251"/>
  <c r="B447" i="251"/>
  <c r="H446" i="251"/>
  <c r="G446" i="251"/>
  <c r="F446" i="251"/>
  <c r="E446" i="251"/>
  <c r="D446" i="251"/>
  <c r="C446" i="251"/>
  <c r="B446" i="251"/>
  <c r="K492" i="250"/>
  <c r="H492" i="250"/>
  <c r="G492" i="250"/>
  <c r="F492" i="250"/>
  <c r="E492" i="250"/>
  <c r="D492" i="250"/>
  <c r="C492" i="250"/>
  <c r="B492" i="250"/>
  <c r="I490" i="250"/>
  <c r="I489" i="250"/>
  <c r="H489" i="250"/>
  <c r="G489" i="250"/>
  <c r="F489" i="250"/>
  <c r="E489" i="250"/>
  <c r="D489" i="250"/>
  <c r="C489" i="250"/>
  <c r="B489" i="250"/>
  <c r="I488" i="250"/>
  <c r="H488" i="250"/>
  <c r="G488" i="250"/>
  <c r="F488" i="250"/>
  <c r="E488" i="250"/>
  <c r="D488" i="250"/>
  <c r="C488" i="250"/>
  <c r="B488" i="250"/>
  <c r="V455" i="249"/>
  <c r="S455" i="249"/>
  <c r="R455" i="249"/>
  <c r="Q455" i="249"/>
  <c r="P455" i="249"/>
  <c r="O455" i="249"/>
  <c r="N455" i="249"/>
  <c r="M455" i="249"/>
  <c r="L455" i="249"/>
  <c r="K455" i="249"/>
  <c r="J455" i="249"/>
  <c r="I455" i="249"/>
  <c r="H455" i="249"/>
  <c r="G455" i="249"/>
  <c r="F455" i="249"/>
  <c r="E455" i="249"/>
  <c r="D455" i="249"/>
  <c r="C455" i="249"/>
  <c r="B455" i="249"/>
  <c r="T453" i="249"/>
  <c r="V466" i="249" s="1"/>
  <c r="W466" i="249" s="1"/>
  <c r="T452" i="249"/>
  <c r="S452" i="249"/>
  <c r="R452" i="249"/>
  <c r="Q452" i="249"/>
  <c r="P452" i="249"/>
  <c r="O452" i="249"/>
  <c r="N452" i="249"/>
  <c r="M452" i="249"/>
  <c r="L452" i="249"/>
  <c r="K452" i="249"/>
  <c r="J452" i="249"/>
  <c r="I452" i="249"/>
  <c r="H452" i="249"/>
  <c r="G452" i="249"/>
  <c r="F452" i="249"/>
  <c r="E452" i="249"/>
  <c r="D452" i="249"/>
  <c r="C452" i="249"/>
  <c r="B452" i="249"/>
  <c r="T451" i="249"/>
  <c r="S451" i="249"/>
  <c r="R451" i="249"/>
  <c r="Q451" i="249"/>
  <c r="P451" i="249"/>
  <c r="O451" i="249"/>
  <c r="N451" i="249"/>
  <c r="M451" i="249"/>
  <c r="L451" i="249"/>
  <c r="K451" i="249"/>
  <c r="J451" i="249"/>
  <c r="I451" i="249"/>
  <c r="H451" i="249"/>
  <c r="G451" i="249"/>
  <c r="F451" i="249"/>
  <c r="E451" i="249"/>
  <c r="D451" i="249"/>
  <c r="C451" i="249"/>
  <c r="B451" i="249"/>
  <c r="V503" i="248"/>
  <c r="S503" i="248"/>
  <c r="R503" i="248"/>
  <c r="Q503" i="248"/>
  <c r="P503" i="248"/>
  <c r="O503" i="248"/>
  <c r="N503" i="248"/>
  <c r="M503" i="248"/>
  <c r="L503" i="248"/>
  <c r="K503" i="248"/>
  <c r="J503" i="248"/>
  <c r="I503" i="248"/>
  <c r="H503" i="248"/>
  <c r="G503" i="248"/>
  <c r="F503" i="248"/>
  <c r="E503" i="248"/>
  <c r="D503" i="248"/>
  <c r="C503" i="248"/>
  <c r="B503" i="248"/>
  <c r="T501" i="248"/>
  <c r="T500" i="248"/>
  <c r="S500" i="248"/>
  <c r="R500" i="248"/>
  <c r="Q500" i="248"/>
  <c r="P500" i="248"/>
  <c r="O500" i="248"/>
  <c r="N500" i="248"/>
  <c r="M500" i="248"/>
  <c r="L500" i="248"/>
  <c r="K500" i="248"/>
  <c r="J500" i="248"/>
  <c r="I500" i="248"/>
  <c r="H500" i="248"/>
  <c r="G500" i="248"/>
  <c r="F500" i="248"/>
  <c r="E500" i="248"/>
  <c r="D500" i="248"/>
  <c r="C500" i="248"/>
  <c r="B500" i="248"/>
  <c r="T499" i="248"/>
  <c r="S499" i="248"/>
  <c r="R499" i="248"/>
  <c r="Q499" i="248"/>
  <c r="P499" i="248"/>
  <c r="O499" i="248"/>
  <c r="N499" i="248"/>
  <c r="M499" i="248"/>
  <c r="L499" i="248"/>
  <c r="K499" i="248"/>
  <c r="J499" i="248"/>
  <c r="I499" i="248"/>
  <c r="H499" i="248"/>
  <c r="G499" i="248"/>
  <c r="F499" i="248"/>
  <c r="E499" i="248"/>
  <c r="D499" i="248"/>
  <c r="C499" i="248"/>
  <c r="B499" i="248"/>
  <c r="V514" i="248" l="1"/>
  <c r="W514" i="248" s="1"/>
  <c r="V453" i="249"/>
  <c r="W453" i="249" s="1"/>
  <c r="J461" i="251"/>
  <c r="K461" i="251" s="1"/>
  <c r="K503" i="250"/>
  <c r="L503" i="250" s="1"/>
  <c r="J437" i="251"/>
  <c r="F437" i="251"/>
  <c r="E437" i="251"/>
  <c r="D437" i="251"/>
  <c r="G437" i="251"/>
  <c r="C437" i="251"/>
  <c r="B437" i="251"/>
  <c r="H435" i="251"/>
  <c r="H434" i="251"/>
  <c r="G434" i="251"/>
  <c r="F434" i="251"/>
  <c r="E434" i="251"/>
  <c r="D434" i="251"/>
  <c r="C434" i="251"/>
  <c r="B434" i="251"/>
  <c r="H433" i="251"/>
  <c r="G433" i="251"/>
  <c r="F433" i="251"/>
  <c r="E433" i="251"/>
  <c r="D433" i="251"/>
  <c r="C433" i="251"/>
  <c r="B433" i="251"/>
  <c r="K479" i="250"/>
  <c r="H479" i="250"/>
  <c r="G479" i="250"/>
  <c r="F479" i="250"/>
  <c r="E479" i="250"/>
  <c r="D479" i="250"/>
  <c r="C479" i="250"/>
  <c r="B479" i="250"/>
  <c r="I477" i="250"/>
  <c r="K490" i="250" s="1"/>
  <c r="L490" i="250" s="1"/>
  <c r="I476" i="250"/>
  <c r="H476" i="250"/>
  <c r="G476" i="250"/>
  <c r="F476" i="250"/>
  <c r="E476" i="250"/>
  <c r="D476" i="250"/>
  <c r="C476" i="250"/>
  <c r="B476" i="250"/>
  <c r="I475" i="250"/>
  <c r="H475" i="250"/>
  <c r="G475" i="250"/>
  <c r="F475" i="250"/>
  <c r="E475" i="250"/>
  <c r="D475" i="250"/>
  <c r="C475" i="250"/>
  <c r="B475" i="250"/>
  <c r="V442" i="249"/>
  <c r="S442" i="249"/>
  <c r="R442" i="249"/>
  <c r="Q442" i="249"/>
  <c r="P442" i="249"/>
  <c r="O442" i="249"/>
  <c r="N442" i="249"/>
  <c r="M442" i="249"/>
  <c r="L442" i="249"/>
  <c r="K442" i="249"/>
  <c r="J442" i="249"/>
  <c r="I442" i="249"/>
  <c r="H442" i="249"/>
  <c r="G442" i="249"/>
  <c r="F442" i="249"/>
  <c r="E442" i="249"/>
  <c r="D442" i="249"/>
  <c r="C442" i="249"/>
  <c r="B442" i="249"/>
  <c r="T440" i="249"/>
  <c r="T439" i="249"/>
  <c r="S439" i="249"/>
  <c r="R439" i="249"/>
  <c r="Q439" i="249"/>
  <c r="P439" i="249"/>
  <c r="O439" i="249"/>
  <c r="N439" i="249"/>
  <c r="M439" i="249"/>
  <c r="L439" i="249"/>
  <c r="K439" i="249"/>
  <c r="J439" i="249"/>
  <c r="I439" i="249"/>
  <c r="H439" i="249"/>
  <c r="G439" i="249"/>
  <c r="F439" i="249"/>
  <c r="E439" i="249"/>
  <c r="D439" i="249"/>
  <c r="C439" i="249"/>
  <c r="B439" i="249"/>
  <c r="T438" i="249"/>
  <c r="S438" i="249"/>
  <c r="R438" i="249"/>
  <c r="Q438" i="249"/>
  <c r="P438" i="249"/>
  <c r="O438" i="249"/>
  <c r="N438" i="249"/>
  <c r="M438" i="249"/>
  <c r="L438" i="249"/>
  <c r="K438" i="249"/>
  <c r="J438" i="249"/>
  <c r="I438" i="249"/>
  <c r="H438" i="249"/>
  <c r="G438" i="249"/>
  <c r="F438" i="249"/>
  <c r="E438" i="249"/>
  <c r="D438" i="249"/>
  <c r="C438" i="249"/>
  <c r="B438" i="249"/>
  <c r="V490" i="248"/>
  <c r="S490" i="248"/>
  <c r="R490" i="248"/>
  <c r="Q490" i="248"/>
  <c r="P490" i="248"/>
  <c r="O490" i="248"/>
  <c r="N490" i="248"/>
  <c r="M490" i="248"/>
  <c r="L490" i="248"/>
  <c r="K490" i="248"/>
  <c r="J490" i="248"/>
  <c r="I490" i="248"/>
  <c r="H490" i="248"/>
  <c r="G490" i="248"/>
  <c r="F490" i="248"/>
  <c r="E490" i="248"/>
  <c r="D490" i="248"/>
  <c r="C490" i="248"/>
  <c r="B490" i="248"/>
  <c r="T488" i="248"/>
  <c r="T487" i="248"/>
  <c r="S487" i="248"/>
  <c r="R487" i="248"/>
  <c r="Q487" i="248"/>
  <c r="P487" i="248"/>
  <c r="O487" i="248"/>
  <c r="N487" i="248"/>
  <c r="M487" i="248"/>
  <c r="L487" i="248"/>
  <c r="K487" i="248"/>
  <c r="J487" i="248"/>
  <c r="I487" i="248"/>
  <c r="H487" i="248"/>
  <c r="G487" i="248"/>
  <c r="F487" i="248"/>
  <c r="E487" i="248"/>
  <c r="D487" i="248"/>
  <c r="C487" i="248"/>
  <c r="B487" i="248"/>
  <c r="T486" i="248"/>
  <c r="S486" i="248"/>
  <c r="R486" i="248"/>
  <c r="Q486" i="248"/>
  <c r="P486" i="248"/>
  <c r="O486" i="248"/>
  <c r="N486" i="248"/>
  <c r="M486" i="248"/>
  <c r="L486" i="248"/>
  <c r="K486" i="248"/>
  <c r="J486" i="248"/>
  <c r="I486" i="248"/>
  <c r="H486" i="248"/>
  <c r="G486" i="248"/>
  <c r="F486" i="248"/>
  <c r="E486" i="248"/>
  <c r="D486" i="248"/>
  <c r="C486" i="248"/>
  <c r="B486" i="248"/>
  <c r="J448" i="251" l="1"/>
  <c r="K448" i="251" s="1"/>
  <c r="V501" i="248"/>
  <c r="W501" i="248" s="1"/>
  <c r="J424" i="251"/>
  <c r="G424" i="251"/>
  <c r="F424" i="251"/>
  <c r="E424" i="251"/>
  <c r="D424" i="251"/>
  <c r="C424" i="251"/>
  <c r="B424" i="251"/>
  <c r="H422" i="251"/>
  <c r="H421" i="251"/>
  <c r="G421" i="251"/>
  <c r="F421" i="251"/>
  <c r="E421" i="251"/>
  <c r="D421" i="251"/>
  <c r="C421" i="251"/>
  <c r="B421" i="251"/>
  <c r="H420" i="251"/>
  <c r="G420" i="251"/>
  <c r="F420" i="251"/>
  <c r="E420" i="251"/>
  <c r="D420" i="251"/>
  <c r="C420" i="251"/>
  <c r="B420" i="251"/>
  <c r="K466" i="250"/>
  <c r="H466" i="250"/>
  <c r="G466" i="250"/>
  <c r="F466" i="250"/>
  <c r="E466" i="250"/>
  <c r="D466" i="250"/>
  <c r="C466" i="250"/>
  <c r="B466" i="250"/>
  <c r="I464" i="250"/>
  <c r="I463" i="250"/>
  <c r="H463" i="250"/>
  <c r="G463" i="250"/>
  <c r="F463" i="250"/>
  <c r="E463" i="250"/>
  <c r="D463" i="250"/>
  <c r="C463" i="250"/>
  <c r="B463" i="250"/>
  <c r="I462" i="250"/>
  <c r="H462" i="250"/>
  <c r="G462" i="250"/>
  <c r="F462" i="250"/>
  <c r="E462" i="250"/>
  <c r="D462" i="250"/>
  <c r="C462" i="250"/>
  <c r="B462" i="250"/>
  <c r="V429" i="249"/>
  <c r="S429" i="249"/>
  <c r="R429" i="249"/>
  <c r="Q429" i="249"/>
  <c r="P429" i="249"/>
  <c r="O429" i="249"/>
  <c r="N429" i="249"/>
  <c r="M429" i="249"/>
  <c r="L429" i="249"/>
  <c r="K429" i="249"/>
  <c r="J429" i="249"/>
  <c r="I429" i="249"/>
  <c r="H429" i="249"/>
  <c r="G429" i="249"/>
  <c r="F429" i="249"/>
  <c r="E429" i="249"/>
  <c r="D429" i="249"/>
  <c r="C429" i="249"/>
  <c r="B429" i="249"/>
  <c r="T427" i="249"/>
  <c r="V440" i="249" s="1"/>
  <c r="W440" i="249" s="1"/>
  <c r="T426" i="249"/>
  <c r="S426" i="249"/>
  <c r="R426" i="249"/>
  <c r="Q426" i="249"/>
  <c r="P426" i="249"/>
  <c r="O426" i="249"/>
  <c r="N426" i="249"/>
  <c r="M426" i="249"/>
  <c r="L426" i="249"/>
  <c r="K426" i="249"/>
  <c r="J426" i="249"/>
  <c r="I426" i="249"/>
  <c r="H426" i="249"/>
  <c r="G426" i="249"/>
  <c r="F426" i="249"/>
  <c r="E426" i="249"/>
  <c r="D426" i="249"/>
  <c r="C426" i="249"/>
  <c r="B426" i="249"/>
  <c r="T425" i="249"/>
  <c r="S425" i="249"/>
  <c r="R425" i="249"/>
  <c r="Q425" i="249"/>
  <c r="P425" i="249"/>
  <c r="O425" i="249"/>
  <c r="N425" i="249"/>
  <c r="M425" i="249"/>
  <c r="L425" i="249"/>
  <c r="K425" i="249"/>
  <c r="J425" i="249"/>
  <c r="I425" i="249"/>
  <c r="H425" i="249"/>
  <c r="G425" i="249"/>
  <c r="F425" i="249"/>
  <c r="E425" i="249"/>
  <c r="D425" i="249"/>
  <c r="C425" i="249"/>
  <c r="B425" i="249"/>
  <c r="V477" i="248"/>
  <c r="S477" i="248"/>
  <c r="R477" i="248"/>
  <c r="Q477" i="248"/>
  <c r="P477" i="248"/>
  <c r="O477" i="248"/>
  <c r="N477" i="248"/>
  <c r="M477" i="248"/>
  <c r="L477" i="248"/>
  <c r="K477" i="248"/>
  <c r="J477" i="248"/>
  <c r="I477" i="248"/>
  <c r="H477" i="248"/>
  <c r="G477" i="248"/>
  <c r="F477" i="248"/>
  <c r="E477" i="248"/>
  <c r="D477" i="248"/>
  <c r="C477" i="248"/>
  <c r="B477" i="248"/>
  <c r="T475" i="248"/>
  <c r="T474" i="248"/>
  <c r="S474" i="248"/>
  <c r="R474" i="248"/>
  <c r="Q474" i="248"/>
  <c r="P474" i="248"/>
  <c r="O474" i="248"/>
  <c r="N474" i="248"/>
  <c r="M474" i="248"/>
  <c r="L474" i="248"/>
  <c r="K474" i="248"/>
  <c r="J474" i="248"/>
  <c r="I474" i="248"/>
  <c r="H474" i="248"/>
  <c r="G474" i="248"/>
  <c r="F474" i="248"/>
  <c r="E474" i="248"/>
  <c r="D474" i="248"/>
  <c r="C474" i="248"/>
  <c r="B474" i="248"/>
  <c r="T473" i="248"/>
  <c r="S473" i="248"/>
  <c r="R473" i="248"/>
  <c r="Q473" i="248"/>
  <c r="P473" i="248"/>
  <c r="O473" i="248"/>
  <c r="N473" i="248"/>
  <c r="M473" i="248"/>
  <c r="L473" i="248"/>
  <c r="K473" i="248"/>
  <c r="J473" i="248"/>
  <c r="I473" i="248"/>
  <c r="H473" i="248"/>
  <c r="G473" i="248"/>
  <c r="F473" i="248"/>
  <c r="E473" i="248"/>
  <c r="D473" i="248"/>
  <c r="C473" i="248"/>
  <c r="B473" i="248"/>
  <c r="K477" i="250" l="1"/>
  <c r="L477" i="250" s="1"/>
  <c r="V488" i="248"/>
  <c r="W488" i="248" s="1"/>
  <c r="J435" i="251"/>
  <c r="K435" i="251" s="1"/>
  <c r="J411" i="251"/>
  <c r="G411" i="251"/>
  <c r="F411" i="251"/>
  <c r="E411" i="251"/>
  <c r="D411" i="251"/>
  <c r="C411" i="251"/>
  <c r="B411" i="251"/>
  <c r="H409" i="251"/>
  <c r="H408" i="251"/>
  <c r="G408" i="251"/>
  <c r="F408" i="251"/>
  <c r="E408" i="251"/>
  <c r="D408" i="251"/>
  <c r="C408" i="251"/>
  <c r="B408" i="251"/>
  <c r="H407" i="251"/>
  <c r="G407" i="251"/>
  <c r="F407" i="251"/>
  <c r="E407" i="251"/>
  <c r="D407" i="251"/>
  <c r="C407" i="251"/>
  <c r="B407" i="251"/>
  <c r="K453" i="250"/>
  <c r="H453" i="250"/>
  <c r="G453" i="250"/>
  <c r="F453" i="250"/>
  <c r="E453" i="250"/>
  <c r="D453" i="250"/>
  <c r="C453" i="250"/>
  <c r="B453" i="250"/>
  <c r="I451" i="250"/>
  <c r="K464" i="250" s="1"/>
  <c r="L464" i="250" s="1"/>
  <c r="I450" i="250"/>
  <c r="H450" i="250"/>
  <c r="G450" i="250"/>
  <c r="F450" i="250"/>
  <c r="E450" i="250"/>
  <c r="D450" i="250"/>
  <c r="C450" i="250"/>
  <c r="B450" i="250"/>
  <c r="I449" i="250"/>
  <c r="H449" i="250"/>
  <c r="G449" i="250"/>
  <c r="F449" i="250"/>
  <c r="E449" i="250"/>
  <c r="D449" i="250"/>
  <c r="C449" i="250"/>
  <c r="B449" i="250"/>
  <c r="V416" i="249"/>
  <c r="S416" i="249"/>
  <c r="R416" i="249"/>
  <c r="Q416" i="249"/>
  <c r="P416" i="249"/>
  <c r="O416" i="249"/>
  <c r="N416" i="249"/>
  <c r="M416" i="249"/>
  <c r="L416" i="249"/>
  <c r="K416" i="249"/>
  <c r="J416" i="249"/>
  <c r="I416" i="249"/>
  <c r="H416" i="249"/>
  <c r="G416" i="249"/>
  <c r="F416" i="249"/>
  <c r="E416" i="249"/>
  <c r="D416" i="249"/>
  <c r="C416" i="249"/>
  <c r="B416" i="249"/>
  <c r="T414" i="249"/>
  <c r="V427" i="249" s="1"/>
  <c r="W427" i="249" s="1"/>
  <c r="T413" i="249"/>
  <c r="S413" i="249"/>
  <c r="R413" i="249"/>
  <c r="Q413" i="249"/>
  <c r="P413" i="249"/>
  <c r="O413" i="249"/>
  <c r="N413" i="249"/>
  <c r="M413" i="249"/>
  <c r="L413" i="249"/>
  <c r="K413" i="249"/>
  <c r="J413" i="249"/>
  <c r="I413" i="249"/>
  <c r="H413" i="249"/>
  <c r="G413" i="249"/>
  <c r="F413" i="249"/>
  <c r="E413" i="249"/>
  <c r="D413" i="249"/>
  <c r="C413" i="249"/>
  <c r="B413" i="249"/>
  <c r="T412" i="249"/>
  <c r="S412" i="249"/>
  <c r="R412" i="249"/>
  <c r="Q412" i="249"/>
  <c r="P412" i="249"/>
  <c r="O412" i="249"/>
  <c r="N412" i="249"/>
  <c r="M412" i="249"/>
  <c r="L412" i="249"/>
  <c r="K412" i="249"/>
  <c r="J412" i="249"/>
  <c r="I412" i="249"/>
  <c r="H412" i="249"/>
  <c r="G412" i="249"/>
  <c r="F412" i="249"/>
  <c r="E412" i="249"/>
  <c r="D412" i="249"/>
  <c r="C412" i="249"/>
  <c r="B412" i="249"/>
  <c r="V464" i="248"/>
  <c r="S464" i="248"/>
  <c r="R464" i="248"/>
  <c r="Q464" i="248"/>
  <c r="P464" i="248"/>
  <c r="O464" i="248"/>
  <c r="N464" i="248"/>
  <c r="M464" i="248"/>
  <c r="L464" i="248"/>
  <c r="K464" i="248"/>
  <c r="J464" i="248"/>
  <c r="I464" i="248"/>
  <c r="H464" i="248"/>
  <c r="G464" i="248"/>
  <c r="F464" i="248"/>
  <c r="E464" i="248"/>
  <c r="D464" i="248"/>
  <c r="C464" i="248"/>
  <c r="B464" i="248"/>
  <c r="T462" i="248"/>
  <c r="T461" i="248"/>
  <c r="S461" i="248"/>
  <c r="R461" i="248"/>
  <c r="Q461" i="248"/>
  <c r="P461" i="248"/>
  <c r="O461" i="248"/>
  <c r="N461" i="248"/>
  <c r="M461" i="248"/>
  <c r="L461" i="248"/>
  <c r="K461" i="248"/>
  <c r="J461" i="248"/>
  <c r="I461" i="248"/>
  <c r="H461" i="248"/>
  <c r="G461" i="248"/>
  <c r="F461" i="248"/>
  <c r="E461" i="248"/>
  <c r="D461" i="248"/>
  <c r="C461" i="248"/>
  <c r="B461" i="248"/>
  <c r="T460" i="248"/>
  <c r="S460" i="248"/>
  <c r="R460" i="248"/>
  <c r="Q460" i="248"/>
  <c r="P460" i="248"/>
  <c r="O460" i="248"/>
  <c r="N460" i="248"/>
  <c r="M460" i="248"/>
  <c r="L460" i="248"/>
  <c r="K460" i="248"/>
  <c r="J460" i="248"/>
  <c r="I460" i="248"/>
  <c r="H460" i="248"/>
  <c r="G460" i="248"/>
  <c r="F460" i="248"/>
  <c r="E460" i="248"/>
  <c r="D460" i="248"/>
  <c r="C460" i="248"/>
  <c r="B460" i="248"/>
  <c r="V475" i="248" l="1"/>
  <c r="W475" i="248" s="1"/>
  <c r="J422" i="251"/>
  <c r="K422" i="251" s="1"/>
  <c r="G398" i="251"/>
  <c r="F398" i="251"/>
  <c r="E398" i="251"/>
  <c r="D398" i="251"/>
  <c r="C398" i="251"/>
  <c r="B398" i="251"/>
  <c r="H396" i="251" l="1"/>
  <c r="J398" i="251"/>
  <c r="J409" i="251" l="1"/>
  <c r="K409" i="251" s="1"/>
  <c r="I436" i="250"/>
  <c r="H436" i="250"/>
  <c r="G436" i="250"/>
  <c r="F436" i="250"/>
  <c r="E436" i="250"/>
  <c r="D436" i="250"/>
  <c r="C436" i="250"/>
  <c r="B436" i="250"/>
  <c r="H395" i="251"/>
  <c r="G395" i="251"/>
  <c r="F395" i="251"/>
  <c r="E395" i="251"/>
  <c r="D395" i="251"/>
  <c r="C395" i="251"/>
  <c r="B395" i="251"/>
  <c r="H394" i="251"/>
  <c r="G394" i="251"/>
  <c r="F394" i="251"/>
  <c r="E394" i="251"/>
  <c r="D394" i="251"/>
  <c r="C394" i="251"/>
  <c r="B394" i="251"/>
  <c r="K440" i="250"/>
  <c r="H440" i="250"/>
  <c r="G440" i="250"/>
  <c r="F440" i="250"/>
  <c r="E440" i="250"/>
  <c r="D440" i="250"/>
  <c r="C440" i="250"/>
  <c r="B440" i="250"/>
  <c r="I438" i="250"/>
  <c r="I437" i="250"/>
  <c r="H437" i="250"/>
  <c r="G437" i="250"/>
  <c r="F437" i="250"/>
  <c r="E437" i="250"/>
  <c r="D437" i="250"/>
  <c r="C437" i="250"/>
  <c r="B437" i="250"/>
  <c r="V403" i="249"/>
  <c r="S403" i="249"/>
  <c r="R403" i="249"/>
  <c r="Q403" i="249"/>
  <c r="P403" i="249"/>
  <c r="O403" i="249"/>
  <c r="N403" i="249"/>
  <c r="M403" i="249"/>
  <c r="L403" i="249"/>
  <c r="K403" i="249"/>
  <c r="J403" i="249"/>
  <c r="I403" i="249"/>
  <c r="H403" i="249"/>
  <c r="G403" i="249"/>
  <c r="F403" i="249"/>
  <c r="E403" i="249"/>
  <c r="D403" i="249"/>
  <c r="C403" i="249"/>
  <c r="B403" i="249"/>
  <c r="T401" i="249"/>
  <c r="T400" i="249"/>
  <c r="S400" i="249"/>
  <c r="R400" i="249"/>
  <c r="Q400" i="249"/>
  <c r="P400" i="249"/>
  <c r="O400" i="249"/>
  <c r="N400" i="249"/>
  <c r="M400" i="249"/>
  <c r="L400" i="249"/>
  <c r="K400" i="249"/>
  <c r="J400" i="249"/>
  <c r="I400" i="249"/>
  <c r="H400" i="249"/>
  <c r="G400" i="249"/>
  <c r="F400" i="249"/>
  <c r="E400" i="249"/>
  <c r="D400" i="249"/>
  <c r="C400" i="249"/>
  <c r="B400" i="249"/>
  <c r="T399" i="249"/>
  <c r="S399" i="249"/>
  <c r="R399" i="249"/>
  <c r="Q399" i="249"/>
  <c r="P399" i="249"/>
  <c r="O399" i="249"/>
  <c r="N399" i="249"/>
  <c r="M399" i="249"/>
  <c r="L399" i="249"/>
  <c r="K399" i="249"/>
  <c r="J399" i="249"/>
  <c r="I399" i="249"/>
  <c r="H399" i="249"/>
  <c r="G399" i="249"/>
  <c r="F399" i="249"/>
  <c r="E399" i="249"/>
  <c r="D399" i="249"/>
  <c r="C399" i="249"/>
  <c r="B399" i="249"/>
  <c r="V451" i="248"/>
  <c r="S451" i="248"/>
  <c r="R451" i="248"/>
  <c r="Q451" i="248"/>
  <c r="P451" i="248"/>
  <c r="O451" i="248"/>
  <c r="N451" i="248"/>
  <c r="M451" i="248"/>
  <c r="L451" i="248"/>
  <c r="K451" i="248"/>
  <c r="J451" i="248"/>
  <c r="I451" i="248"/>
  <c r="H451" i="248"/>
  <c r="G451" i="248"/>
  <c r="F451" i="248"/>
  <c r="E451" i="248"/>
  <c r="D451" i="248"/>
  <c r="C451" i="248"/>
  <c r="B451" i="248"/>
  <c r="T449" i="248"/>
  <c r="T448" i="248"/>
  <c r="S448" i="248"/>
  <c r="R448" i="248"/>
  <c r="Q448" i="248"/>
  <c r="P448" i="248"/>
  <c r="O448" i="248"/>
  <c r="N448" i="248"/>
  <c r="M448" i="248"/>
  <c r="L448" i="248"/>
  <c r="K448" i="248"/>
  <c r="J448" i="248"/>
  <c r="I448" i="248"/>
  <c r="H448" i="248"/>
  <c r="G448" i="248"/>
  <c r="F448" i="248"/>
  <c r="E448" i="248"/>
  <c r="D448" i="248"/>
  <c r="C448" i="248"/>
  <c r="B448" i="248"/>
  <c r="T447" i="248"/>
  <c r="S447" i="248"/>
  <c r="R447" i="248"/>
  <c r="Q447" i="248"/>
  <c r="P447" i="248"/>
  <c r="O447" i="248"/>
  <c r="N447" i="248"/>
  <c r="M447" i="248"/>
  <c r="L447" i="248"/>
  <c r="K447" i="248"/>
  <c r="J447" i="248"/>
  <c r="I447" i="248"/>
  <c r="H447" i="248"/>
  <c r="G447" i="248"/>
  <c r="F447" i="248"/>
  <c r="E447" i="248"/>
  <c r="D447" i="248"/>
  <c r="C447" i="248"/>
  <c r="B447" i="248"/>
  <c r="V449" i="248" l="1"/>
  <c r="W449" i="248" s="1"/>
  <c r="V462" i="248"/>
  <c r="W462" i="248" s="1"/>
  <c r="V414" i="249"/>
  <c r="W414" i="249" s="1"/>
  <c r="K451" i="250"/>
  <c r="L451" i="250" s="1"/>
  <c r="J385" i="251"/>
  <c r="G385" i="251"/>
  <c r="F385" i="251"/>
  <c r="E385" i="251"/>
  <c r="D385" i="251"/>
  <c r="C385" i="251"/>
  <c r="B385" i="251"/>
  <c r="H383" i="251"/>
  <c r="H382" i="251"/>
  <c r="G382" i="251"/>
  <c r="F382" i="251"/>
  <c r="E382" i="251"/>
  <c r="D382" i="251"/>
  <c r="C382" i="251"/>
  <c r="B382" i="251"/>
  <c r="H381" i="251"/>
  <c r="G381" i="251"/>
  <c r="F381" i="251"/>
  <c r="E381" i="251"/>
  <c r="D381" i="251"/>
  <c r="C381" i="251"/>
  <c r="B381" i="251"/>
  <c r="K427" i="250"/>
  <c r="H427" i="250"/>
  <c r="G427" i="250"/>
  <c r="F427" i="250"/>
  <c r="E427" i="250"/>
  <c r="D427" i="250"/>
  <c r="C427" i="250"/>
  <c r="B427" i="250"/>
  <c r="I425" i="250"/>
  <c r="I424" i="250"/>
  <c r="H424" i="250"/>
  <c r="G424" i="250"/>
  <c r="F424" i="250"/>
  <c r="E424" i="250"/>
  <c r="D424" i="250"/>
  <c r="C424" i="250"/>
  <c r="B424" i="250"/>
  <c r="I423" i="250"/>
  <c r="H423" i="250"/>
  <c r="G423" i="250"/>
  <c r="F423" i="250"/>
  <c r="E423" i="250"/>
  <c r="D423" i="250"/>
  <c r="C423" i="250"/>
  <c r="B423" i="250"/>
  <c r="V390" i="249"/>
  <c r="S390" i="249"/>
  <c r="R390" i="249"/>
  <c r="Q390" i="249"/>
  <c r="P390" i="249"/>
  <c r="O390" i="249"/>
  <c r="N390" i="249"/>
  <c r="M390" i="249"/>
  <c r="L390" i="249"/>
  <c r="K390" i="249"/>
  <c r="J390" i="249"/>
  <c r="I390" i="249"/>
  <c r="H390" i="249"/>
  <c r="G390" i="249"/>
  <c r="F390" i="249"/>
  <c r="E390" i="249"/>
  <c r="D390" i="249"/>
  <c r="C390" i="249"/>
  <c r="B390" i="249"/>
  <c r="T388" i="249"/>
  <c r="T387" i="249"/>
  <c r="S387" i="249"/>
  <c r="R387" i="249"/>
  <c r="Q387" i="249"/>
  <c r="P387" i="249"/>
  <c r="O387" i="249"/>
  <c r="N387" i="249"/>
  <c r="M387" i="249"/>
  <c r="L387" i="249"/>
  <c r="K387" i="249"/>
  <c r="J387" i="249"/>
  <c r="I387" i="249"/>
  <c r="H387" i="249"/>
  <c r="G387" i="249"/>
  <c r="F387" i="249"/>
  <c r="E387" i="249"/>
  <c r="D387" i="249"/>
  <c r="C387" i="249"/>
  <c r="B387" i="249"/>
  <c r="T386" i="249"/>
  <c r="S386" i="249"/>
  <c r="R386" i="249"/>
  <c r="Q386" i="249"/>
  <c r="P386" i="249"/>
  <c r="O386" i="249"/>
  <c r="N386" i="249"/>
  <c r="M386" i="249"/>
  <c r="L386" i="249"/>
  <c r="K386" i="249"/>
  <c r="J386" i="249"/>
  <c r="I386" i="249"/>
  <c r="H386" i="249"/>
  <c r="G386" i="249"/>
  <c r="F386" i="249"/>
  <c r="E386" i="249"/>
  <c r="D386" i="249"/>
  <c r="C386" i="249"/>
  <c r="B386" i="249"/>
  <c r="V438" i="248"/>
  <c r="S438" i="248"/>
  <c r="R438" i="248"/>
  <c r="Q438" i="248"/>
  <c r="P438" i="248"/>
  <c r="O438" i="248"/>
  <c r="N438" i="248"/>
  <c r="M438" i="248"/>
  <c r="L438" i="248"/>
  <c r="K438" i="248"/>
  <c r="J438" i="248"/>
  <c r="I438" i="248"/>
  <c r="H438" i="248"/>
  <c r="G438" i="248"/>
  <c r="F438" i="248"/>
  <c r="E438" i="248"/>
  <c r="D438" i="248"/>
  <c r="C438" i="248"/>
  <c r="B438" i="248"/>
  <c r="T436" i="248"/>
  <c r="T435" i="248"/>
  <c r="S435" i="248"/>
  <c r="R435" i="248"/>
  <c r="Q435" i="248"/>
  <c r="P435" i="248"/>
  <c r="O435" i="248"/>
  <c r="N435" i="248"/>
  <c r="M435" i="248"/>
  <c r="L435" i="248"/>
  <c r="K435" i="248"/>
  <c r="J435" i="248"/>
  <c r="I435" i="248"/>
  <c r="H435" i="248"/>
  <c r="G435" i="248"/>
  <c r="F435" i="248"/>
  <c r="E435" i="248"/>
  <c r="D435" i="248"/>
  <c r="C435" i="248"/>
  <c r="B435" i="248"/>
  <c r="T434" i="248"/>
  <c r="S434" i="248"/>
  <c r="R434" i="248"/>
  <c r="Q434" i="248"/>
  <c r="P434" i="248"/>
  <c r="O434" i="248"/>
  <c r="N434" i="248"/>
  <c r="M434" i="248"/>
  <c r="L434" i="248"/>
  <c r="K434" i="248"/>
  <c r="J434" i="248"/>
  <c r="I434" i="248"/>
  <c r="H434" i="248"/>
  <c r="G434" i="248"/>
  <c r="F434" i="248"/>
  <c r="E434" i="248"/>
  <c r="D434" i="248"/>
  <c r="C434" i="248"/>
  <c r="B434" i="248"/>
  <c r="J396" i="251" l="1"/>
  <c r="K396" i="251" s="1"/>
  <c r="K438" i="250"/>
  <c r="L438" i="250" s="1"/>
  <c r="V436" i="248"/>
  <c r="W436" i="248" s="1"/>
  <c r="V401" i="249"/>
  <c r="W401" i="249" s="1"/>
  <c r="S377" i="249"/>
  <c r="M377" i="249"/>
  <c r="L377" i="249"/>
  <c r="K377" i="249"/>
  <c r="D377" i="249"/>
  <c r="C377" i="249"/>
  <c r="B377" i="249"/>
  <c r="J371" i="251"/>
  <c r="G371" i="251"/>
  <c r="F371" i="251"/>
  <c r="E371" i="251"/>
  <c r="D371" i="251"/>
  <c r="C371" i="251"/>
  <c r="B371" i="251"/>
  <c r="H369" i="251"/>
  <c r="J383" i="251" s="1"/>
  <c r="K383" i="251" s="1"/>
  <c r="H368" i="251"/>
  <c r="G368" i="251"/>
  <c r="F368" i="251"/>
  <c r="E368" i="251"/>
  <c r="D368" i="251"/>
  <c r="C368" i="251"/>
  <c r="B368" i="251"/>
  <c r="H367" i="251"/>
  <c r="G367" i="251"/>
  <c r="F367" i="251"/>
  <c r="E367" i="251"/>
  <c r="D367" i="251"/>
  <c r="C367" i="251"/>
  <c r="B367" i="251"/>
  <c r="K414" i="250"/>
  <c r="H414" i="250"/>
  <c r="G414" i="250"/>
  <c r="F414" i="250"/>
  <c r="E414" i="250"/>
  <c r="D414" i="250"/>
  <c r="C414" i="250"/>
  <c r="B414" i="250"/>
  <c r="I412" i="250"/>
  <c r="K425" i="250" s="1"/>
  <c r="L425" i="250" s="1"/>
  <c r="I411" i="250"/>
  <c r="H411" i="250"/>
  <c r="G411" i="250"/>
  <c r="F411" i="250"/>
  <c r="E411" i="250"/>
  <c r="D411" i="250"/>
  <c r="C411" i="250"/>
  <c r="B411" i="250"/>
  <c r="I410" i="250"/>
  <c r="H410" i="250"/>
  <c r="G410" i="250"/>
  <c r="F410" i="250"/>
  <c r="E410" i="250"/>
  <c r="D410" i="250"/>
  <c r="C410" i="250"/>
  <c r="B410" i="250"/>
  <c r="V377" i="249"/>
  <c r="R377" i="249"/>
  <c r="Q377" i="249"/>
  <c r="P377" i="249"/>
  <c r="O377" i="249"/>
  <c r="N377" i="249"/>
  <c r="J377" i="249"/>
  <c r="I377" i="249"/>
  <c r="H377" i="249"/>
  <c r="G377" i="249"/>
  <c r="F377" i="249"/>
  <c r="E377" i="249"/>
  <c r="T375" i="249"/>
  <c r="V388" i="249" s="1"/>
  <c r="W388" i="249" s="1"/>
  <c r="T374" i="249"/>
  <c r="S374" i="249"/>
  <c r="R374" i="249"/>
  <c r="Q374" i="249"/>
  <c r="P374" i="249"/>
  <c r="O374" i="249"/>
  <c r="N374" i="249"/>
  <c r="M374" i="249"/>
  <c r="L374" i="249"/>
  <c r="K374" i="249"/>
  <c r="J374" i="249"/>
  <c r="I374" i="249"/>
  <c r="H374" i="249"/>
  <c r="G374" i="249"/>
  <c r="F374" i="249"/>
  <c r="E374" i="249"/>
  <c r="D374" i="249"/>
  <c r="C374" i="249"/>
  <c r="B374" i="249"/>
  <c r="T373" i="249"/>
  <c r="S373" i="249"/>
  <c r="R373" i="249"/>
  <c r="Q373" i="249"/>
  <c r="P373" i="249"/>
  <c r="O373" i="249"/>
  <c r="N373" i="249"/>
  <c r="M373" i="249"/>
  <c r="L373" i="249"/>
  <c r="K373" i="249"/>
  <c r="J373" i="249"/>
  <c r="I373" i="249"/>
  <c r="H373" i="249"/>
  <c r="G373" i="249"/>
  <c r="F373" i="249"/>
  <c r="E373" i="249"/>
  <c r="D373" i="249"/>
  <c r="C373" i="249"/>
  <c r="B373" i="249"/>
  <c r="V425" i="248"/>
  <c r="S425" i="248"/>
  <c r="R425" i="248"/>
  <c r="Q425" i="248"/>
  <c r="P425" i="248"/>
  <c r="O425" i="248"/>
  <c r="N425" i="248"/>
  <c r="M425" i="248"/>
  <c r="L425" i="248"/>
  <c r="K425" i="248"/>
  <c r="J425" i="248"/>
  <c r="I425" i="248"/>
  <c r="H425" i="248"/>
  <c r="G425" i="248"/>
  <c r="F425" i="248"/>
  <c r="E425" i="248"/>
  <c r="D425" i="248"/>
  <c r="C425" i="248"/>
  <c r="B425" i="248"/>
  <c r="T423" i="248"/>
  <c r="T422" i="248"/>
  <c r="S422" i="248"/>
  <c r="R422" i="248"/>
  <c r="Q422" i="248"/>
  <c r="P422" i="248"/>
  <c r="O422" i="248"/>
  <c r="N422" i="248"/>
  <c r="M422" i="248"/>
  <c r="L422" i="248"/>
  <c r="K422" i="248"/>
  <c r="J422" i="248"/>
  <c r="I422" i="248"/>
  <c r="H422" i="248"/>
  <c r="G422" i="248"/>
  <c r="F422" i="248"/>
  <c r="E422" i="248"/>
  <c r="D422" i="248"/>
  <c r="C422" i="248"/>
  <c r="B422" i="248"/>
  <c r="T421" i="248"/>
  <c r="S421" i="248"/>
  <c r="R421" i="248"/>
  <c r="Q421" i="248"/>
  <c r="P421" i="248"/>
  <c r="O421" i="248"/>
  <c r="N421" i="248"/>
  <c r="M421" i="248"/>
  <c r="L421" i="248"/>
  <c r="K421" i="248"/>
  <c r="J421" i="248"/>
  <c r="I421" i="248"/>
  <c r="H421" i="248"/>
  <c r="G421" i="248"/>
  <c r="F421" i="248"/>
  <c r="E421" i="248"/>
  <c r="D421" i="248"/>
  <c r="C421" i="248"/>
  <c r="B421" i="248"/>
  <c r="J358" i="251" l="1"/>
  <c r="G358" i="251"/>
  <c r="F358" i="251"/>
  <c r="E358" i="251"/>
  <c r="D358" i="251"/>
  <c r="C358" i="251"/>
  <c r="B358" i="251"/>
  <c r="H356" i="251"/>
  <c r="H355" i="251"/>
  <c r="G355" i="251"/>
  <c r="F355" i="251"/>
  <c r="E355" i="251"/>
  <c r="D355" i="251"/>
  <c r="C355" i="251"/>
  <c r="B355" i="251"/>
  <c r="H354" i="251"/>
  <c r="G354" i="251"/>
  <c r="F354" i="251"/>
  <c r="E354" i="251"/>
  <c r="D354" i="251"/>
  <c r="C354" i="251"/>
  <c r="B354" i="251"/>
  <c r="K401" i="250"/>
  <c r="H401" i="250"/>
  <c r="G401" i="250"/>
  <c r="F401" i="250"/>
  <c r="E401" i="250"/>
  <c r="D401" i="250"/>
  <c r="C401" i="250"/>
  <c r="B401" i="250"/>
  <c r="I399" i="250"/>
  <c r="I398" i="250"/>
  <c r="H398" i="250"/>
  <c r="G398" i="250"/>
  <c r="F398" i="250"/>
  <c r="E398" i="250"/>
  <c r="D398" i="250"/>
  <c r="C398" i="250"/>
  <c r="B398" i="250"/>
  <c r="I397" i="250"/>
  <c r="H397" i="250"/>
  <c r="G397" i="250"/>
  <c r="F397" i="250"/>
  <c r="E397" i="250"/>
  <c r="D397" i="250"/>
  <c r="C397" i="250"/>
  <c r="B397" i="250"/>
  <c r="V364" i="249"/>
  <c r="S364" i="249"/>
  <c r="R364" i="249"/>
  <c r="Q364" i="249"/>
  <c r="P364" i="249"/>
  <c r="O364" i="249"/>
  <c r="N364" i="249"/>
  <c r="M364" i="249"/>
  <c r="L364" i="249"/>
  <c r="K364" i="249"/>
  <c r="J364" i="249"/>
  <c r="I364" i="249"/>
  <c r="H364" i="249"/>
  <c r="G364" i="249"/>
  <c r="F364" i="249"/>
  <c r="E364" i="249"/>
  <c r="D364" i="249"/>
  <c r="C364" i="249"/>
  <c r="B364" i="249"/>
  <c r="T362" i="249"/>
  <c r="V375" i="249" s="1"/>
  <c r="W375" i="249" s="1"/>
  <c r="T361" i="249"/>
  <c r="S361" i="249"/>
  <c r="R361" i="249"/>
  <c r="Q361" i="249"/>
  <c r="P361" i="249"/>
  <c r="O361" i="249"/>
  <c r="N361" i="249"/>
  <c r="M361" i="249"/>
  <c r="L361" i="249"/>
  <c r="K361" i="249"/>
  <c r="J361" i="249"/>
  <c r="I361" i="249"/>
  <c r="H361" i="249"/>
  <c r="G361" i="249"/>
  <c r="F361" i="249"/>
  <c r="E361" i="249"/>
  <c r="D361" i="249"/>
  <c r="C361" i="249"/>
  <c r="B361" i="249"/>
  <c r="T360" i="249"/>
  <c r="S360" i="249"/>
  <c r="R360" i="249"/>
  <c r="Q360" i="249"/>
  <c r="P360" i="249"/>
  <c r="O360" i="249"/>
  <c r="N360" i="249"/>
  <c r="M360" i="249"/>
  <c r="L360" i="249"/>
  <c r="K360" i="249"/>
  <c r="J360" i="249"/>
  <c r="I360" i="249"/>
  <c r="H360" i="249"/>
  <c r="G360" i="249"/>
  <c r="F360" i="249"/>
  <c r="E360" i="249"/>
  <c r="D360" i="249"/>
  <c r="C360" i="249"/>
  <c r="B360" i="249"/>
  <c r="V412" i="248"/>
  <c r="S412" i="248"/>
  <c r="R412" i="248"/>
  <c r="Q412" i="248"/>
  <c r="P412" i="248"/>
  <c r="O412" i="248"/>
  <c r="N412" i="248"/>
  <c r="M412" i="248"/>
  <c r="L412" i="248"/>
  <c r="K412" i="248"/>
  <c r="J412" i="248"/>
  <c r="I412" i="248"/>
  <c r="H412" i="248"/>
  <c r="G412" i="248"/>
  <c r="F412" i="248"/>
  <c r="E412" i="248"/>
  <c r="D412" i="248"/>
  <c r="C412" i="248"/>
  <c r="B412" i="248"/>
  <c r="T410" i="248"/>
  <c r="T409" i="248"/>
  <c r="S409" i="248"/>
  <c r="R409" i="248"/>
  <c r="Q409" i="248"/>
  <c r="P409" i="248"/>
  <c r="O409" i="248"/>
  <c r="N409" i="248"/>
  <c r="M409" i="248"/>
  <c r="L409" i="248"/>
  <c r="K409" i="248"/>
  <c r="J409" i="248"/>
  <c r="I409" i="248"/>
  <c r="H409" i="248"/>
  <c r="G409" i="248"/>
  <c r="F409" i="248"/>
  <c r="E409" i="248"/>
  <c r="D409" i="248"/>
  <c r="C409" i="248"/>
  <c r="B409" i="248"/>
  <c r="T408" i="248"/>
  <c r="S408" i="248"/>
  <c r="R408" i="248"/>
  <c r="Q408" i="248"/>
  <c r="P408" i="248"/>
  <c r="O408" i="248"/>
  <c r="N408" i="248"/>
  <c r="M408" i="248"/>
  <c r="L408" i="248"/>
  <c r="K408" i="248"/>
  <c r="J408" i="248"/>
  <c r="I408" i="248"/>
  <c r="H408" i="248"/>
  <c r="G408" i="248"/>
  <c r="F408" i="248"/>
  <c r="E408" i="248"/>
  <c r="D408" i="248"/>
  <c r="C408" i="248"/>
  <c r="B408" i="248"/>
  <c r="J369" i="251" l="1"/>
  <c r="K369" i="251" s="1"/>
  <c r="V423" i="248"/>
  <c r="W423" i="248" s="1"/>
  <c r="K412" i="250"/>
  <c r="L412" i="250" s="1"/>
  <c r="J345" i="251"/>
  <c r="G345" i="251"/>
  <c r="F345" i="251"/>
  <c r="E345" i="251"/>
  <c r="D345" i="251"/>
  <c r="C345" i="251"/>
  <c r="B345" i="251"/>
  <c r="H342" i="251"/>
  <c r="G342" i="251"/>
  <c r="F342" i="251"/>
  <c r="E342" i="251"/>
  <c r="D342" i="251"/>
  <c r="C342" i="251"/>
  <c r="B342" i="251"/>
  <c r="H343" i="251"/>
  <c r="J356" i="251" s="1"/>
  <c r="K356" i="251" s="1"/>
  <c r="H341" i="251"/>
  <c r="G341" i="251"/>
  <c r="F341" i="251"/>
  <c r="E341" i="251"/>
  <c r="D341" i="251"/>
  <c r="C341" i="251"/>
  <c r="B341" i="251"/>
  <c r="K388" i="250" l="1"/>
  <c r="I386" i="250"/>
  <c r="K399" i="250" s="1"/>
  <c r="L399" i="250" s="1"/>
  <c r="I385" i="250"/>
  <c r="H385" i="250"/>
  <c r="G385" i="250"/>
  <c r="F385" i="250"/>
  <c r="E385" i="250"/>
  <c r="D385" i="250"/>
  <c r="C385" i="250"/>
  <c r="B385" i="250"/>
  <c r="H388" i="250"/>
  <c r="G388" i="250"/>
  <c r="F388" i="250"/>
  <c r="E388" i="250"/>
  <c r="D388" i="250"/>
  <c r="C388" i="250"/>
  <c r="B388" i="250"/>
  <c r="I384" i="250"/>
  <c r="H384" i="250"/>
  <c r="G384" i="250"/>
  <c r="F384" i="250"/>
  <c r="E384" i="250"/>
  <c r="D384" i="250"/>
  <c r="C384" i="250"/>
  <c r="B384" i="250"/>
  <c r="V351" i="249"/>
  <c r="S351" i="249"/>
  <c r="R351" i="249"/>
  <c r="Q351" i="249"/>
  <c r="P351" i="249"/>
  <c r="O351" i="249"/>
  <c r="N351" i="249"/>
  <c r="M351" i="249"/>
  <c r="L351" i="249"/>
  <c r="K351" i="249"/>
  <c r="J351" i="249"/>
  <c r="I351" i="249"/>
  <c r="H351" i="249"/>
  <c r="G351" i="249"/>
  <c r="F351" i="249"/>
  <c r="E351" i="249"/>
  <c r="D351" i="249"/>
  <c r="C351" i="249"/>
  <c r="B351" i="249"/>
  <c r="T349" i="249"/>
  <c r="V362" i="249" s="1"/>
  <c r="W362" i="249" s="1"/>
  <c r="T348" i="249"/>
  <c r="S348" i="249"/>
  <c r="R348" i="249"/>
  <c r="Q348" i="249"/>
  <c r="P348" i="249"/>
  <c r="O348" i="249"/>
  <c r="N348" i="249"/>
  <c r="M348" i="249"/>
  <c r="L348" i="249"/>
  <c r="K348" i="249"/>
  <c r="J348" i="249"/>
  <c r="I348" i="249"/>
  <c r="H348" i="249"/>
  <c r="G348" i="249"/>
  <c r="F348" i="249"/>
  <c r="E348" i="249"/>
  <c r="D348" i="249"/>
  <c r="C348" i="249"/>
  <c r="B348" i="249"/>
  <c r="T347" i="249"/>
  <c r="S347" i="249"/>
  <c r="R347" i="249"/>
  <c r="Q347" i="249"/>
  <c r="P347" i="249"/>
  <c r="O347" i="249"/>
  <c r="N347" i="249"/>
  <c r="M347" i="249"/>
  <c r="L347" i="249"/>
  <c r="K347" i="249"/>
  <c r="J347" i="249"/>
  <c r="I347" i="249"/>
  <c r="H347" i="249"/>
  <c r="G347" i="249"/>
  <c r="F347" i="249"/>
  <c r="E347" i="249"/>
  <c r="D347" i="249"/>
  <c r="C347" i="249"/>
  <c r="B347" i="249"/>
  <c r="V399" i="248"/>
  <c r="S399" i="248"/>
  <c r="R399" i="248"/>
  <c r="Q399" i="248"/>
  <c r="P399" i="248"/>
  <c r="O399" i="248"/>
  <c r="N399" i="248"/>
  <c r="M399" i="248"/>
  <c r="L399" i="248"/>
  <c r="K399" i="248"/>
  <c r="J399" i="248"/>
  <c r="I399" i="248"/>
  <c r="H399" i="248"/>
  <c r="G399" i="248"/>
  <c r="F399" i="248"/>
  <c r="E399" i="248"/>
  <c r="D399" i="248"/>
  <c r="C399" i="248"/>
  <c r="B399" i="248"/>
  <c r="T397" i="248"/>
  <c r="V410" i="248" s="1"/>
  <c r="W410" i="248" s="1"/>
  <c r="T396" i="248"/>
  <c r="S396" i="248"/>
  <c r="R396" i="248"/>
  <c r="Q396" i="248"/>
  <c r="P396" i="248"/>
  <c r="O396" i="248"/>
  <c r="N396" i="248"/>
  <c r="M396" i="248"/>
  <c r="L396" i="248"/>
  <c r="K396" i="248"/>
  <c r="J396" i="248"/>
  <c r="I396" i="248"/>
  <c r="H396" i="248"/>
  <c r="G396" i="248"/>
  <c r="F396" i="248"/>
  <c r="E396" i="248"/>
  <c r="D396" i="248"/>
  <c r="C396" i="248"/>
  <c r="B396" i="248"/>
  <c r="T395" i="248"/>
  <c r="S395" i="248"/>
  <c r="R395" i="248"/>
  <c r="Q395" i="248"/>
  <c r="P395" i="248"/>
  <c r="O395" i="248"/>
  <c r="N395" i="248"/>
  <c r="M395" i="248"/>
  <c r="L395" i="248"/>
  <c r="K395" i="248"/>
  <c r="J395" i="248"/>
  <c r="I395" i="248"/>
  <c r="H395" i="248"/>
  <c r="G395" i="248"/>
  <c r="F395" i="248"/>
  <c r="E395" i="248"/>
  <c r="D395" i="248"/>
  <c r="C395" i="248"/>
  <c r="B395" i="248"/>
  <c r="G332" i="251" l="1"/>
  <c r="F332" i="251"/>
  <c r="E332" i="251"/>
  <c r="D332" i="251"/>
  <c r="C332" i="251"/>
  <c r="B332" i="251"/>
  <c r="E328" i="251" l="1"/>
  <c r="F328" i="251"/>
  <c r="G328" i="251"/>
  <c r="E329" i="251"/>
  <c r="F329" i="251"/>
  <c r="G329" i="251"/>
  <c r="J332" i="251" l="1"/>
  <c r="H330" i="251"/>
  <c r="J343" i="251" s="1"/>
  <c r="K343" i="251" s="1"/>
  <c r="H329" i="251"/>
  <c r="D329" i="251"/>
  <c r="C329" i="251"/>
  <c r="B329" i="251"/>
  <c r="H328" i="251"/>
  <c r="D328" i="251"/>
  <c r="C328" i="251"/>
  <c r="B328" i="251"/>
  <c r="K374" i="250"/>
  <c r="H374" i="250"/>
  <c r="G374" i="250"/>
  <c r="F374" i="250"/>
  <c r="E374" i="250"/>
  <c r="D374" i="250"/>
  <c r="C374" i="250"/>
  <c r="B374" i="250"/>
  <c r="I371" i="250"/>
  <c r="H371" i="250"/>
  <c r="G371" i="250"/>
  <c r="F371" i="250"/>
  <c r="E371" i="250"/>
  <c r="D371" i="250"/>
  <c r="C371" i="250"/>
  <c r="B371" i="250"/>
  <c r="I372" i="250"/>
  <c r="K386" i="250" s="1"/>
  <c r="L386" i="250" s="1"/>
  <c r="I370" i="250"/>
  <c r="H370" i="250"/>
  <c r="G370" i="250"/>
  <c r="F370" i="250"/>
  <c r="E370" i="250"/>
  <c r="D370" i="250"/>
  <c r="C370" i="250"/>
  <c r="B370" i="250"/>
  <c r="V336" i="249"/>
  <c r="S336" i="249"/>
  <c r="R336" i="249"/>
  <c r="Q336" i="249"/>
  <c r="P336" i="249"/>
  <c r="O336" i="249"/>
  <c r="N336" i="249"/>
  <c r="M336" i="249"/>
  <c r="L336" i="249"/>
  <c r="K336" i="249"/>
  <c r="J336" i="249"/>
  <c r="I336" i="249"/>
  <c r="H336" i="249"/>
  <c r="G336" i="249"/>
  <c r="F336" i="249"/>
  <c r="E336" i="249"/>
  <c r="D336" i="249"/>
  <c r="C336" i="249"/>
  <c r="B336" i="249"/>
  <c r="T334" i="249"/>
  <c r="T333" i="249"/>
  <c r="S333" i="249"/>
  <c r="R333" i="249"/>
  <c r="Q333" i="249"/>
  <c r="P333" i="249"/>
  <c r="O333" i="249"/>
  <c r="N333" i="249"/>
  <c r="M333" i="249"/>
  <c r="L333" i="249"/>
  <c r="K333" i="249"/>
  <c r="J333" i="249"/>
  <c r="I333" i="249"/>
  <c r="H333" i="249"/>
  <c r="G333" i="249"/>
  <c r="F333" i="249"/>
  <c r="E333" i="249"/>
  <c r="D333" i="249"/>
  <c r="C333" i="249"/>
  <c r="B333" i="249"/>
  <c r="T332" i="249"/>
  <c r="S332" i="249"/>
  <c r="R332" i="249"/>
  <c r="Q332" i="249"/>
  <c r="P332" i="249"/>
  <c r="O332" i="249"/>
  <c r="N332" i="249"/>
  <c r="M332" i="249"/>
  <c r="L332" i="249"/>
  <c r="K332" i="249"/>
  <c r="J332" i="249"/>
  <c r="I332" i="249"/>
  <c r="H332" i="249"/>
  <c r="G332" i="249"/>
  <c r="F332" i="249"/>
  <c r="E332" i="249"/>
  <c r="D332" i="249"/>
  <c r="C332" i="249"/>
  <c r="B332" i="249"/>
  <c r="V386" i="248"/>
  <c r="S386" i="248"/>
  <c r="R386" i="248"/>
  <c r="Q386" i="248"/>
  <c r="P386" i="248"/>
  <c r="O386" i="248"/>
  <c r="N386" i="248"/>
  <c r="M386" i="248"/>
  <c r="L386" i="248"/>
  <c r="K386" i="248"/>
  <c r="J386" i="248"/>
  <c r="I386" i="248"/>
  <c r="H386" i="248"/>
  <c r="G386" i="248"/>
  <c r="F386" i="248"/>
  <c r="E386" i="248"/>
  <c r="D386" i="248"/>
  <c r="C386" i="248"/>
  <c r="B386" i="248"/>
  <c r="T384" i="248"/>
  <c r="V397" i="248" s="1"/>
  <c r="W397" i="248" s="1"/>
  <c r="T383" i="248"/>
  <c r="S383" i="248"/>
  <c r="R383" i="248"/>
  <c r="Q383" i="248"/>
  <c r="P383" i="248"/>
  <c r="O383" i="248"/>
  <c r="N383" i="248"/>
  <c r="M383" i="248"/>
  <c r="L383" i="248"/>
  <c r="K383" i="248"/>
  <c r="J383" i="248"/>
  <c r="I383" i="248"/>
  <c r="H383" i="248"/>
  <c r="G383" i="248"/>
  <c r="F383" i="248"/>
  <c r="E383" i="248"/>
  <c r="D383" i="248"/>
  <c r="C383" i="248"/>
  <c r="B383" i="248"/>
  <c r="T382" i="248"/>
  <c r="S382" i="248"/>
  <c r="R382" i="248"/>
  <c r="Q382" i="248"/>
  <c r="P382" i="248"/>
  <c r="O382" i="248"/>
  <c r="N382" i="248"/>
  <c r="M382" i="248"/>
  <c r="L382" i="248"/>
  <c r="K382" i="248"/>
  <c r="J382" i="248"/>
  <c r="I382" i="248"/>
  <c r="H382" i="248"/>
  <c r="G382" i="248"/>
  <c r="F382" i="248"/>
  <c r="E382" i="248"/>
  <c r="D382" i="248"/>
  <c r="C382" i="248"/>
  <c r="B382" i="248"/>
  <c r="V349" i="249" l="1"/>
  <c r="W349" i="249" s="1"/>
  <c r="I318" i="251"/>
  <c r="D318" i="251"/>
  <c r="C318" i="251"/>
  <c r="B318" i="251"/>
  <c r="G316" i="251"/>
  <c r="J330" i="251" s="1"/>
  <c r="K330" i="251" s="1"/>
  <c r="G315" i="251"/>
  <c r="D315" i="251"/>
  <c r="C315" i="251"/>
  <c r="B315" i="251"/>
  <c r="G314" i="251"/>
  <c r="D314" i="251"/>
  <c r="C314" i="251"/>
  <c r="B314" i="251"/>
  <c r="K346" i="250"/>
  <c r="H346" i="250"/>
  <c r="G346" i="250"/>
  <c r="F346" i="250"/>
  <c r="E346" i="250"/>
  <c r="D346" i="250"/>
  <c r="C346" i="250"/>
  <c r="B346" i="250"/>
  <c r="I344" i="250"/>
  <c r="K372" i="250" s="1"/>
  <c r="L372" i="250" s="1"/>
  <c r="I343" i="250"/>
  <c r="H343" i="250"/>
  <c r="G343" i="250"/>
  <c r="F343" i="250"/>
  <c r="E343" i="250"/>
  <c r="D343" i="250"/>
  <c r="C343" i="250"/>
  <c r="B343" i="250"/>
  <c r="I342" i="250"/>
  <c r="H342" i="250"/>
  <c r="G342" i="250"/>
  <c r="F342" i="250"/>
  <c r="E342" i="250"/>
  <c r="D342" i="250"/>
  <c r="C342" i="250"/>
  <c r="B342" i="250"/>
  <c r="V322" i="249"/>
  <c r="S322" i="249"/>
  <c r="R322" i="249"/>
  <c r="Q322" i="249"/>
  <c r="P322" i="249"/>
  <c r="O322" i="249"/>
  <c r="N322" i="249"/>
  <c r="M322" i="249"/>
  <c r="L322" i="249"/>
  <c r="K322" i="249"/>
  <c r="J322" i="249"/>
  <c r="I322" i="249"/>
  <c r="H322" i="249"/>
  <c r="G322" i="249"/>
  <c r="F322" i="249"/>
  <c r="E322" i="249"/>
  <c r="D322" i="249"/>
  <c r="C322" i="249"/>
  <c r="B322" i="249"/>
  <c r="T319" i="249"/>
  <c r="S319" i="249"/>
  <c r="R319" i="249"/>
  <c r="Q319" i="249"/>
  <c r="P319" i="249"/>
  <c r="O319" i="249"/>
  <c r="N319" i="249"/>
  <c r="M319" i="249"/>
  <c r="L319" i="249"/>
  <c r="K319" i="249"/>
  <c r="J319" i="249"/>
  <c r="I319" i="249"/>
  <c r="H319" i="249"/>
  <c r="G319" i="249"/>
  <c r="F319" i="249"/>
  <c r="E319" i="249"/>
  <c r="D319" i="249"/>
  <c r="C319" i="249"/>
  <c r="B319" i="249"/>
  <c r="T320" i="249"/>
  <c r="V334" i="249" s="1"/>
  <c r="W334" i="249" s="1"/>
  <c r="T318" i="249"/>
  <c r="S318" i="249"/>
  <c r="R318" i="249"/>
  <c r="Q318" i="249"/>
  <c r="P318" i="249"/>
  <c r="O318" i="249"/>
  <c r="N318" i="249"/>
  <c r="M318" i="249"/>
  <c r="L318" i="249"/>
  <c r="K318" i="249"/>
  <c r="J318" i="249"/>
  <c r="I318" i="249"/>
  <c r="H318" i="249"/>
  <c r="G318" i="249"/>
  <c r="F318" i="249"/>
  <c r="E318" i="249"/>
  <c r="D318" i="249"/>
  <c r="C318" i="249"/>
  <c r="B318" i="249"/>
  <c r="S372" i="248" l="1"/>
  <c r="R372" i="248"/>
  <c r="Q372" i="248"/>
  <c r="P372" i="248"/>
  <c r="O372" i="248"/>
  <c r="N372" i="248"/>
  <c r="M372" i="248"/>
  <c r="L372" i="248"/>
  <c r="K372" i="248"/>
  <c r="J372" i="248"/>
  <c r="I372" i="248"/>
  <c r="H372" i="248"/>
  <c r="G372" i="248"/>
  <c r="F372" i="248"/>
  <c r="E372" i="248"/>
  <c r="D372" i="248"/>
  <c r="C372" i="248"/>
  <c r="B372" i="248"/>
  <c r="V372" i="248"/>
  <c r="T369" i="248"/>
  <c r="S369" i="248"/>
  <c r="R369" i="248"/>
  <c r="Q369" i="248"/>
  <c r="P369" i="248"/>
  <c r="O369" i="248"/>
  <c r="N369" i="248"/>
  <c r="M369" i="248"/>
  <c r="L369" i="248"/>
  <c r="K369" i="248"/>
  <c r="J369" i="248"/>
  <c r="I369" i="248"/>
  <c r="H369" i="248"/>
  <c r="G369" i="248"/>
  <c r="F369" i="248"/>
  <c r="E369" i="248"/>
  <c r="D369" i="248"/>
  <c r="C369" i="248"/>
  <c r="B369" i="248"/>
  <c r="T370" i="248"/>
  <c r="V384" i="248" s="1"/>
  <c r="W384" i="248" s="1"/>
  <c r="T368" i="248"/>
  <c r="S368" i="248"/>
  <c r="R368" i="248"/>
  <c r="Q368" i="248"/>
  <c r="P368" i="248"/>
  <c r="O368" i="248"/>
  <c r="N368" i="248"/>
  <c r="M368" i="248"/>
  <c r="L368" i="248"/>
  <c r="K368" i="248"/>
  <c r="J368" i="248"/>
  <c r="I368" i="248"/>
  <c r="H368" i="248"/>
  <c r="G368" i="248"/>
  <c r="F368" i="248"/>
  <c r="E368" i="248"/>
  <c r="D368" i="248"/>
  <c r="C368" i="248"/>
  <c r="B368" i="248"/>
  <c r="D305" i="251" l="1"/>
  <c r="C305" i="251"/>
  <c r="B305" i="251"/>
  <c r="S308" i="249" l="1"/>
  <c r="R308" i="249"/>
  <c r="P308" i="249"/>
  <c r="O308" i="249"/>
  <c r="L308" i="249"/>
  <c r="K308" i="249"/>
  <c r="J308" i="249"/>
  <c r="H308" i="249"/>
  <c r="G308" i="249"/>
  <c r="D308" i="249"/>
  <c r="C308" i="249"/>
  <c r="B308" i="249"/>
  <c r="Q308" i="249"/>
  <c r="N308" i="249"/>
  <c r="M308" i="249"/>
  <c r="I308" i="249"/>
  <c r="F308" i="249"/>
  <c r="E308" i="249"/>
  <c r="S359" i="248" l="1"/>
  <c r="R359" i="248"/>
  <c r="Q359" i="248"/>
  <c r="P359" i="248"/>
  <c r="O359" i="248"/>
  <c r="N359" i="248"/>
  <c r="M359" i="248"/>
  <c r="L359" i="248"/>
  <c r="K359" i="248"/>
  <c r="J359" i="248"/>
  <c r="I359" i="248"/>
  <c r="H359" i="248"/>
  <c r="G359" i="248"/>
  <c r="F359" i="248"/>
  <c r="E359" i="248"/>
  <c r="D359" i="248"/>
  <c r="C359" i="248"/>
  <c r="V308" i="249"/>
  <c r="I305" i="251" l="1"/>
  <c r="G303" i="251"/>
  <c r="G302" i="251"/>
  <c r="D302" i="251"/>
  <c r="C302" i="251"/>
  <c r="B302" i="251"/>
  <c r="G301" i="251"/>
  <c r="D301" i="251"/>
  <c r="C301" i="251"/>
  <c r="B301" i="251"/>
  <c r="K332" i="250"/>
  <c r="H332" i="250"/>
  <c r="G332" i="250"/>
  <c r="F332" i="250"/>
  <c r="E332" i="250"/>
  <c r="D332" i="250"/>
  <c r="C332" i="250"/>
  <c r="B332" i="250"/>
  <c r="I330" i="250"/>
  <c r="I329" i="250"/>
  <c r="H329" i="250"/>
  <c r="G329" i="250"/>
  <c r="F329" i="250"/>
  <c r="E329" i="250"/>
  <c r="D329" i="250"/>
  <c r="C329" i="250"/>
  <c r="B329" i="250"/>
  <c r="I328" i="250"/>
  <c r="H328" i="250"/>
  <c r="G328" i="250"/>
  <c r="F328" i="250"/>
  <c r="E328" i="250"/>
  <c r="D328" i="250"/>
  <c r="C328" i="250"/>
  <c r="B328" i="250"/>
  <c r="T305" i="249"/>
  <c r="S305" i="249"/>
  <c r="R305" i="249"/>
  <c r="Q305" i="249"/>
  <c r="P305" i="249"/>
  <c r="O305" i="249"/>
  <c r="N305" i="249"/>
  <c r="M305" i="249"/>
  <c r="L305" i="249"/>
  <c r="K305" i="249"/>
  <c r="J305" i="249"/>
  <c r="I305" i="249"/>
  <c r="H305" i="249"/>
  <c r="G305" i="249"/>
  <c r="F305" i="249"/>
  <c r="E305" i="249"/>
  <c r="D305" i="249"/>
  <c r="C305" i="249"/>
  <c r="B305" i="249"/>
  <c r="T306" i="249"/>
  <c r="T304" i="249"/>
  <c r="S304" i="249"/>
  <c r="R304" i="249"/>
  <c r="Q304" i="249"/>
  <c r="P304" i="249"/>
  <c r="O304" i="249"/>
  <c r="N304" i="249"/>
  <c r="M304" i="249"/>
  <c r="L304" i="249"/>
  <c r="K304" i="249"/>
  <c r="J304" i="249"/>
  <c r="I304" i="249"/>
  <c r="H304" i="249"/>
  <c r="G304" i="249"/>
  <c r="F304" i="249"/>
  <c r="E304" i="249"/>
  <c r="D304" i="249"/>
  <c r="C304" i="249"/>
  <c r="B304" i="249"/>
  <c r="F355" i="248"/>
  <c r="F356" i="248"/>
  <c r="V359" i="248"/>
  <c r="B359" i="248"/>
  <c r="T356" i="248"/>
  <c r="S356" i="248"/>
  <c r="R356" i="248"/>
  <c r="Q356" i="248"/>
  <c r="P356" i="248"/>
  <c r="O356" i="248"/>
  <c r="N356" i="248"/>
  <c r="M356" i="248"/>
  <c r="L356" i="248"/>
  <c r="K356" i="248"/>
  <c r="J356" i="248"/>
  <c r="I356" i="248"/>
  <c r="H356" i="248"/>
  <c r="G356" i="248"/>
  <c r="E356" i="248"/>
  <c r="D356" i="248"/>
  <c r="C356" i="248"/>
  <c r="B356" i="248"/>
  <c r="T357" i="248"/>
  <c r="V370" i="248" s="1"/>
  <c r="W370" i="248" s="1"/>
  <c r="T355" i="248"/>
  <c r="S355" i="248"/>
  <c r="R355" i="248"/>
  <c r="Q355" i="248"/>
  <c r="P355" i="248"/>
  <c r="O355" i="248"/>
  <c r="N355" i="248"/>
  <c r="M355" i="248"/>
  <c r="L355" i="248"/>
  <c r="K355" i="248"/>
  <c r="J355" i="248"/>
  <c r="I355" i="248"/>
  <c r="H355" i="248"/>
  <c r="G355" i="248"/>
  <c r="E355" i="248"/>
  <c r="D355" i="248"/>
  <c r="C355" i="248"/>
  <c r="B355" i="248"/>
  <c r="V320" i="249" l="1"/>
  <c r="W320" i="249" s="1"/>
  <c r="K344" i="250"/>
  <c r="L344" i="250" s="1"/>
  <c r="I316" i="251"/>
  <c r="J316" i="251" s="1"/>
  <c r="AB345" i="248"/>
  <c r="Z345" i="248"/>
  <c r="R343" i="248"/>
  <c r="P343" i="248"/>
  <c r="H345" i="248"/>
  <c r="F345" i="248"/>
  <c r="H48" i="252"/>
  <c r="F48" i="252"/>
  <c r="H31" i="252"/>
  <c r="F31" i="252"/>
  <c r="H16" i="252"/>
  <c r="F16" i="252"/>
  <c r="D324" i="248" l="1"/>
  <c r="C324" i="248"/>
  <c r="B324" i="248"/>
  <c r="D292" i="251" l="1"/>
  <c r="C292" i="251"/>
  <c r="B292" i="251"/>
  <c r="T324" i="248"/>
  <c r="S324" i="248"/>
  <c r="Q324" i="248"/>
  <c r="N324" i="248"/>
  <c r="L324" i="248"/>
  <c r="K324" i="248"/>
  <c r="I324" i="248"/>
  <c r="F324" i="248"/>
  <c r="U324" i="248"/>
  <c r="R324" i="248"/>
  <c r="P324" i="248"/>
  <c r="O324" i="248"/>
  <c r="M324" i="248"/>
  <c r="J324" i="248"/>
  <c r="H324" i="248"/>
  <c r="G324" i="248"/>
  <c r="E324" i="248"/>
  <c r="C321" i="248" l="1"/>
  <c r="C320" i="248"/>
  <c r="G318" i="250" l="1"/>
  <c r="F318" i="250"/>
  <c r="D318" i="250"/>
  <c r="C318" i="250"/>
  <c r="B318" i="250"/>
  <c r="I292" i="251"/>
  <c r="G290" i="251"/>
  <c r="G289" i="251"/>
  <c r="D289" i="251"/>
  <c r="C289" i="251"/>
  <c r="B289" i="251"/>
  <c r="G288" i="251"/>
  <c r="D288" i="251"/>
  <c r="C288" i="251"/>
  <c r="B288" i="251"/>
  <c r="K318" i="250"/>
  <c r="H318" i="250"/>
  <c r="E318" i="250"/>
  <c r="I316" i="250"/>
  <c r="I315" i="250"/>
  <c r="H315" i="250"/>
  <c r="G315" i="250"/>
  <c r="F315" i="250"/>
  <c r="E315" i="250"/>
  <c r="D315" i="250"/>
  <c r="C315" i="250"/>
  <c r="B315" i="250"/>
  <c r="I314" i="250"/>
  <c r="H314" i="250"/>
  <c r="G314" i="250"/>
  <c r="F314" i="250"/>
  <c r="E314" i="250"/>
  <c r="D314" i="250"/>
  <c r="C314" i="250"/>
  <c r="B314" i="250"/>
  <c r="I292" i="249"/>
  <c r="E292" i="249"/>
  <c r="D292" i="249"/>
  <c r="C292" i="249"/>
  <c r="B292" i="249"/>
  <c r="G290" i="249"/>
  <c r="G289" i="249"/>
  <c r="F289" i="249"/>
  <c r="E289" i="249"/>
  <c r="D289" i="249"/>
  <c r="C289" i="249"/>
  <c r="B289" i="249"/>
  <c r="G288" i="249"/>
  <c r="E288" i="249"/>
  <c r="D288" i="249"/>
  <c r="C288" i="249"/>
  <c r="B288" i="249"/>
  <c r="X324" i="248"/>
  <c r="V322" i="248"/>
  <c r="V357" i="248" s="1"/>
  <c r="W357" i="248" s="1"/>
  <c r="V321" i="248"/>
  <c r="U321" i="248"/>
  <c r="T321" i="248"/>
  <c r="S321" i="248"/>
  <c r="R321" i="248"/>
  <c r="Q321" i="248"/>
  <c r="P321" i="248"/>
  <c r="O321" i="248"/>
  <c r="N321" i="248"/>
  <c r="M321" i="248"/>
  <c r="L321" i="248"/>
  <c r="K321" i="248"/>
  <c r="J321" i="248"/>
  <c r="I321" i="248"/>
  <c r="H321" i="248"/>
  <c r="G321" i="248"/>
  <c r="F321" i="248"/>
  <c r="E321" i="248"/>
  <c r="D321" i="248"/>
  <c r="B321" i="248"/>
  <c r="V320" i="248"/>
  <c r="U320" i="248"/>
  <c r="T320" i="248"/>
  <c r="S320" i="248"/>
  <c r="R320" i="248"/>
  <c r="Q320" i="248"/>
  <c r="P320" i="248"/>
  <c r="O320" i="248"/>
  <c r="N320" i="248"/>
  <c r="M320" i="248"/>
  <c r="L320" i="248"/>
  <c r="K320" i="248"/>
  <c r="J320" i="248"/>
  <c r="I320" i="248"/>
  <c r="H320" i="248"/>
  <c r="G320" i="248"/>
  <c r="F320" i="248"/>
  <c r="E320" i="248"/>
  <c r="D320" i="248"/>
  <c r="B320" i="248"/>
  <c r="I303" i="251" l="1"/>
  <c r="J303" i="251" s="1"/>
  <c r="V306" i="249"/>
  <c r="W306" i="249" s="1"/>
  <c r="K330" i="250"/>
  <c r="L330" i="250" s="1"/>
  <c r="V307" i="248"/>
  <c r="U307" i="248"/>
  <c r="T307" i="248"/>
  <c r="S307" i="248"/>
  <c r="R307" i="248"/>
  <c r="Q307" i="248"/>
  <c r="P307" i="248"/>
  <c r="O307" i="248"/>
  <c r="N307" i="248"/>
  <c r="M307" i="248"/>
  <c r="L307" i="248"/>
  <c r="K307" i="248"/>
  <c r="J307" i="248"/>
  <c r="I307" i="248"/>
  <c r="H307" i="248"/>
  <c r="G307" i="248"/>
  <c r="F307" i="248"/>
  <c r="E307" i="248"/>
  <c r="D307" i="248"/>
  <c r="C307" i="248"/>
  <c r="I279" i="251" l="1"/>
  <c r="D279" i="251"/>
  <c r="C279" i="251"/>
  <c r="B279" i="251"/>
  <c r="G277" i="251"/>
  <c r="I290" i="251" s="1"/>
  <c r="J290" i="251" s="1"/>
  <c r="G276" i="251"/>
  <c r="D276" i="251"/>
  <c r="C276" i="251"/>
  <c r="B276" i="251"/>
  <c r="G275" i="251"/>
  <c r="D275" i="251"/>
  <c r="C275" i="251"/>
  <c r="B275" i="251"/>
  <c r="K304" i="250"/>
  <c r="H304" i="250"/>
  <c r="G304" i="250"/>
  <c r="F304" i="250"/>
  <c r="E304" i="250"/>
  <c r="D304" i="250"/>
  <c r="C304" i="250"/>
  <c r="B304" i="250"/>
  <c r="I302" i="250"/>
  <c r="K316" i="250" s="1"/>
  <c r="L316" i="250" s="1"/>
  <c r="I301" i="250"/>
  <c r="H301" i="250"/>
  <c r="G301" i="250"/>
  <c r="F301" i="250"/>
  <c r="E301" i="250"/>
  <c r="D301" i="250"/>
  <c r="C301" i="250"/>
  <c r="B301" i="250"/>
  <c r="I300" i="250"/>
  <c r="H300" i="250"/>
  <c r="G300" i="250"/>
  <c r="F300" i="250"/>
  <c r="E300" i="250"/>
  <c r="D300" i="250"/>
  <c r="C300" i="250"/>
  <c r="B300" i="250"/>
  <c r="I279" i="249"/>
  <c r="E279" i="249"/>
  <c r="D279" i="249"/>
  <c r="C279" i="249"/>
  <c r="B279" i="249"/>
  <c r="G277" i="249"/>
  <c r="I290" i="249" s="1"/>
  <c r="J290" i="249" s="1"/>
  <c r="G276" i="249"/>
  <c r="F276" i="249"/>
  <c r="E276" i="249"/>
  <c r="D276" i="249"/>
  <c r="C276" i="249"/>
  <c r="B276" i="249"/>
  <c r="G275" i="249"/>
  <c r="E275" i="249"/>
  <c r="D275" i="249"/>
  <c r="C275" i="249"/>
  <c r="B275" i="249"/>
  <c r="U310" i="248"/>
  <c r="T310" i="248"/>
  <c r="S310" i="248"/>
  <c r="R310" i="248"/>
  <c r="Q310" i="248"/>
  <c r="P310" i="248"/>
  <c r="O310" i="248"/>
  <c r="N310" i="248"/>
  <c r="M310" i="248"/>
  <c r="L310" i="248"/>
  <c r="K310" i="248"/>
  <c r="J310" i="248"/>
  <c r="I310" i="248"/>
  <c r="H310" i="248"/>
  <c r="G310" i="248"/>
  <c r="F310" i="248"/>
  <c r="E310" i="248"/>
  <c r="D310" i="248"/>
  <c r="C310" i="248"/>
  <c r="X310" i="248"/>
  <c r="V308" i="248"/>
  <c r="X322" i="248" s="1"/>
  <c r="Y322" i="248" s="1"/>
  <c r="V306" i="248"/>
  <c r="U306" i="248"/>
  <c r="T306" i="248"/>
  <c r="S306" i="248"/>
  <c r="R306" i="248"/>
  <c r="Q306" i="248"/>
  <c r="P306" i="248"/>
  <c r="O306" i="248"/>
  <c r="N306" i="248"/>
  <c r="M306" i="248"/>
  <c r="L306" i="248"/>
  <c r="K306" i="248"/>
  <c r="J306" i="248"/>
  <c r="I306" i="248"/>
  <c r="H306" i="248"/>
  <c r="G306" i="248"/>
  <c r="F306" i="248"/>
  <c r="E306" i="248"/>
  <c r="D306" i="248"/>
  <c r="C306" i="248"/>
  <c r="U296" i="248" l="1"/>
  <c r="T296" i="248"/>
  <c r="S296" i="248"/>
  <c r="R296" i="248"/>
  <c r="Q296" i="248"/>
  <c r="P296" i="248"/>
  <c r="O296" i="248"/>
  <c r="N296" i="248"/>
  <c r="M296" i="248"/>
  <c r="L296" i="248"/>
  <c r="K296" i="248"/>
  <c r="J296" i="248"/>
  <c r="I296" i="248"/>
  <c r="H296" i="248"/>
  <c r="G296" i="248"/>
  <c r="F296" i="248" l="1"/>
  <c r="E296" i="248"/>
  <c r="D296" i="248"/>
  <c r="C296" i="248"/>
  <c r="I266" i="251" l="1"/>
  <c r="D266" i="251"/>
  <c r="C266" i="251"/>
  <c r="B266" i="251"/>
  <c r="G264" i="251"/>
  <c r="G263" i="251"/>
  <c r="D263" i="251"/>
  <c r="C263" i="251"/>
  <c r="B263" i="251"/>
  <c r="G262" i="251"/>
  <c r="D262" i="251"/>
  <c r="C262" i="251"/>
  <c r="B262" i="251"/>
  <c r="K290" i="250"/>
  <c r="H290" i="250"/>
  <c r="G290" i="250"/>
  <c r="F290" i="250"/>
  <c r="E290" i="250"/>
  <c r="D290" i="250"/>
  <c r="C290" i="250"/>
  <c r="B290" i="250"/>
  <c r="I287" i="250"/>
  <c r="H287" i="250"/>
  <c r="G287" i="250"/>
  <c r="F287" i="250"/>
  <c r="E287" i="250"/>
  <c r="D287" i="250"/>
  <c r="C287" i="250"/>
  <c r="B287" i="250"/>
  <c r="I288" i="250"/>
  <c r="I286" i="250"/>
  <c r="H286" i="250"/>
  <c r="G286" i="250"/>
  <c r="F286" i="250"/>
  <c r="E286" i="250"/>
  <c r="D286" i="250"/>
  <c r="C286" i="250"/>
  <c r="B286" i="250"/>
  <c r="I266" i="249"/>
  <c r="E266" i="249"/>
  <c r="D266" i="249"/>
  <c r="C266" i="249"/>
  <c r="B266" i="249"/>
  <c r="G264" i="249"/>
  <c r="G263" i="249"/>
  <c r="F263" i="249"/>
  <c r="E263" i="249"/>
  <c r="D263" i="249"/>
  <c r="C263" i="249"/>
  <c r="B263" i="249"/>
  <c r="G262" i="249"/>
  <c r="E262" i="249"/>
  <c r="D262" i="249"/>
  <c r="C262" i="249"/>
  <c r="B262" i="249"/>
  <c r="V294" i="248"/>
  <c r="X296" i="248"/>
  <c r="V293" i="248"/>
  <c r="U293" i="248"/>
  <c r="T293" i="248"/>
  <c r="S293" i="248"/>
  <c r="R293" i="248"/>
  <c r="Q293" i="248"/>
  <c r="P293" i="248"/>
  <c r="O293" i="248"/>
  <c r="N293" i="248"/>
  <c r="M293" i="248"/>
  <c r="L293" i="248"/>
  <c r="K293" i="248"/>
  <c r="J293" i="248"/>
  <c r="I293" i="248"/>
  <c r="H293" i="248"/>
  <c r="G293" i="248"/>
  <c r="D293" i="248"/>
  <c r="D292" i="248"/>
  <c r="F293" i="248"/>
  <c r="E293" i="248"/>
  <c r="C293" i="248"/>
  <c r="V292" i="248"/>
  <c r="U292" i="248"/>
  <c r="T292" i="248"/>
  <c r="S292" i="248"/>
  <c r="R292" i="248"/>
  <c r="Q292" i="248"/>
  <c r="P292" i="248"/>
  <c r="O292" i="248"/>
  <c r="N292" i="248"/>
  <c r="M292" i="248"/>
  <c r="L292" i="248"/>
  <c r="K292" i="248"/>
  <c r="J292" i="248"/>
  <c r="I292" i="248"/>
  <c r="H292" i="248"/>
  <c r="G292" i="248"/>
  <c r="F292" i="248"/>
  <c r="E292" i="248"/>
  <c r="C292" i="248"/>
  <c r="K302" i="250" l="1"/>
  <c r="L302" i="250" s="1"/>
  <c r="I277" i="251"/>
  <c r="J277" i="251" s="1"/>
  <c r="I277" i="249"/>
  <c r="J277" i="249" s="1"/>
  <c r="X294" i="248"/>
  <c r="Y294" i="248" s="1"/>
  <c r="X308" i="248"/>
  <c r="Y308" i="248" s="1"/>
  <c r="H276" i="250"/>
  <c r="G276" i="250"/>
  <c r="F276" i="250"/>
  <c r="E276" i="250"/>
  <c r="D276" i="250"/>
  <c r="C276" i="250"/>
  <c r="B276" i="250"/>
  <c r="T281" i="248" l="1"/>
  <c r="S281" i="248"/>
  <c r="R281" i="248"/>
  <c r="Q281" i="248"/>
  <c r="P281" i="248"/>
  <c r="O281" i="248"/>
  <c r="N281" i="248"/>
  <c r="M281" i="248"/>
  <c r="L281" i="248"/>
  <c r="K281" i="248"/>
  <c r="J281" i="248"/>
  <c r="I281" i="248"/>
  <c r="H281" i="248"/>
  <c r="G281" i="248"/>
  <c r="F281" i="248"/>
  <c r="E281" i="248"/>
  <c r="D281" i="248"/>
  <c r="C281" i="248"/>
  <c r="B281" i="248"/>
  <c r="I253" i="251" l="1"/>
  <c r="D253" i="251"/>
  <c r="C253" i="251"/>
  <c r="B253" i="251"/>
  <c r="G251" i="251"/>
  <c r="G250" i="251"/>
  <c r="D250" i="251"/>
  <c r="C250" i="251"/>
  <c r="B250" i="251"/>
  <c r="G249" i="251"/>
  <c r="D249" i="251"/>
  <c r="C249" i="251"/>
  <c r="B249" i="251"/>
  <c r="K276" i="250"/>
  <c r="I274" i="250"/>
  <c r="I273" i="250"/>
  <c r="H273" i="250"/>
  <c r="G273" i="250"/>
  <c r="F273" i="250"/>
  <c r="E273" i="250"/>
  <c r="D273" i="250"/>
  <c r="C273" i="250"/>
  <c r="B273" i="250"/>
  <c r="I272" i="250"/>
  <c r="H272" i="250"/>
  <c r="G272" i="250"/>
  <c r="F272" i="250"/>
  <c r="E272" i="250"/>
  <c r="D272" i="250"/>
  <c r="C272" i="250"/>
  <c r="B272" i="250"/>
  <c r="I253" i="249"/>
  <c r="E253" i="249"/>
  <c r="D253" i="249"/>
  <c r="C253" i="249"/>
  <c r="B253" i="249"/>
  <c r="G251" i="249"/>
  <c r="G250" i="249"/>
  <c r="F250" i="249"/>
  <c r="E250" i="249"/>
  <c r="D250" i="249"/>
  <c r="C250" i="249"/>
  <c r="B250" i="249"/>
  <c r="G249" i="249"/>
  <c r="E249" i="249"/>
  <c r="D249" i="249"/>
  <c r="C249" i="249"/>
  <c r="B249" i="249"/>
  <c r="W281" i="248"/>
  <c r="U278" i="248"/>
  <c r="T278" i="248"/>
  <c r="S278" i="248"/>
  <c r="R278" i="248"/>
  <c r="Q278" i="248"/>
  <c r="P278" i="248"/>
  <c r="O278" i="248"/>
  <c r="N278" i="248"/>
  <c r="M278" i="248"/>
  <c r="L278" i="248"/>
  <c r="K278" i="248"/>
  <c r="J278" i="248"/>
  <c r="I278" i="248"/>
  <c r="H278" i="248"/>
  <c r="G278" i="248"/>
  <c r="F278" i="248"/>
  <c r="E278" i="248"/>
  <c r="D278" i="248"/>
  <c r="C278" i="248"/>
  <c r="B278" i="248"/>
  <c r="U277" i="248"/>
  <c r="T277" i="248"/>
  <c r="S277" i="248"/>
  <c r="R277" i="248"/>
  <c r="Q277" i="248"/>
  <c r="P277" i="248"/>
  <c r="O277" i="248"/>
  <c r="N277" i="248"/>
  <c r="M277" i="248"/>
  <c r="L277" i="248"/>
  <c r="K277" i="248"/>
  <c r="J277" i="248"/>
  <c r="I277" i="248"/>
  <c r="H277" i="248"/>
  <c r="G277" i="248"/>
  <c r="F277" i="248"/>
  <c r="E277" i="248"/>
  <c r="D277" i="248"/>
  <c r="C277" i="248"/>
  <c r="B277" i="248"/>
  <c r="K288" i="250" l="1"/>
  <c r="L288" i="250" s="1"/>
  <c r="I264" i="249"/>
  <c r="J264" i="249" s="1"/>
  <c r="I264" i="251"/>
  <c r="J264" i="251" s="1"/>
  <c r="I240" i="251"/>
  <c r="D240" i="251"/>
  <c r="C240" i="251"/>
  <c r="B240" i="251"/>
  <c r="G238" i="251"/>
  <c r="I251" i="251" s="1"/>
  <c r="J251" i="251" s="1"/>
  <c r="G237" i="251"/>
  <c r="D237" i="251"/>
  <c r="C237" i="251"/>
  <c r="B237" i="251"/>
  <c r="G236" i="251"/>
  <c r="D236" i="251"/>
  <c r="C236" i="251"/>
  <c r="B236" i="251"/>
  <c r="K261" i="250"/>
  <c r="H261" i="250"/>
  <c r="G261" i="250"/>
  <c r="F261" i="250"/>
  <c r="E261" i="250"/>
  <c r="D261" i="250"/>
  <c r="C261" i="250"/>
  <c r="B261" i="250"/>
  <c r="I259" i="250"/>
  <c r="I258" i="250"/>
  <c r="H258" i="250"/>
  <c r="G258" i="250"/>
  <c r="F258" i="250"/>
  <c r="E258" i="250"/>
  <c r="D258" i="250"/>
  <c r="C258" i="250"/>
  <c r="B258" i="250"/>
  <c r="I257" i="250"/>
  <c r="H257" i="250"/>
  <c r="G257" i="250"/>
  <c r="F257" i="250"/>
  <c r="E257" i="250"/>
  <c r="D257" i="250"/>
  <c r="C257" i="250"/>
  <c r="B257" i="250"/>
  <c r="I240" i="249"/>
  <c r="E240" i="249"/>
  <c r="D240" i="249"/>
  <c r="C240" i="249"/>
  <c r="B240" i="249"/>
  <c r="G238" i="249"/>
  <c r="I251" i="249" s="1"/>
  <c r="J251" i="249" s="1"/>
  <c r="G237" i="249"/>
  <c r="F237" i="249"/>
  <c r="E237" i="249"/>
  <c r="D237" i="249"/>
  <c r="C237" i="249"/>
  <c r="B237" i="249"/>
  <c r="G236" i="249"/>
  <c r="E236" i="249"/>
  <c r="D236" i="249"/>
  <c r="C236" i="249"/>
  <c r="B236" i="249"/>
  <c r="AA265" i="248"/>
  <c r="X265" i="248"/>
  <c r="W265" i="248"/>
  <c r="V265" i="248"/>
  <c r="U265" i="248"/>
  <c r="T265" i="248"/>
  <c r="S265" i="248"/>
  <c r="R265" i="248"/>
  <c r="Q265" i="248"/>
  <c r="P265" i="248"/>
  <c r="O265" i="248"/>
  <c r="N265" i="248"/>
  <c r="M265" i="248"/>
  <c r="L265" i="248"/>
  <c r="K265" i="248"/>
  <c r="J265" i="248"/>
  <c r="I265" i="248"/>
  <c r="H265" i="248"/>
  <c r="G265" i="248"/>
  <c r="F265" i="248"/>
  <c r="E265" i="248"/>
  <c r="D265" i="248"/>
  <c r="C265" i="248"/>
  <c r="B265" i="248"/>
  <c r="Y263" i="248"/>
  <c r="W279" i="248" s="1"/>
  <c r="X279" i="248" s="1"/>
  <c r="Y262" i="248"/>
  <c r="X262" i="248"/>
  <c r="W262" i="248"/>
  <c r="V262" i="248"/>
  <c r="U262" i="248"/>
  <c r="T262" i="248"/>
  <c r="S262" i="248"/>
  <c r="R262" i="248"/>
  <c r="Q262" i="248"/>
  <c r="P262" i="248"/>
  <c r="O262" i="248"/>
  <c r="N262" i="248"/>
  <c r="M262" i="248"/>
  <c r="L262" i="248"/>
  <c r="K262" i="248"/>
  <c r="J262" i="248"/>
  <c r="I262" i="248"/>
  <c r="H262" i="248"/>
  <c r="G262" i="248"/>
  <c r="F262" i="248"/>
  <c r="E262" i="248"/>
  <c r="D262" i="248"/>
  <c r="C262" i="248"/>
  <c r="B262" i="248"/>
  <c r="Y261" i="248"/>
  <c r="X261" i="248"/>
  <c r="W261" i="248"/>
  <c r="V261" i="248"/>
  <c r="U261" i="248"/>
  <c r="T261" i="248"/>
  <c r="S261" i="248"/>
  <c r="R261" i="248"/>
  <c r="Q261" i="248"/>
  <c r="P261" i="248"/>
  <c r="O261" i="248"/>
  <c r="N261" i="248"/>
  <c r="M261" i="248"/>
  <c r="L261" i="248"/>
  <c r="K261" i="248"/>
  <c r="J261" i="248"/>
  <c r="I261" i="248"/>
  <c r="H261" i="248"/>
  <c r="G261" i="248"/>
  <c r="F261" i="248"/>
  <c r="E261" i="248"/>
  <c r="D261" i="248"/>
  <c r="C261" i="248"/>
  <c r="B261" i="248"/>
  <c r="K274" i="250" l="1"/>
  <c r="L274" i="250" s="1"/>
  <c r="I227" i="251"/>
  <c r="D227" i="251"/>
  <c r="C227" i="251"/>
  <c r="B227" i="251"/>
  <c r="G225" i="251"/>
  <c r="I238" i="251" s="1"/>
  <c r="J238" i="251" s="1"/>
  <c r="G224" i="251"/>
  <c r="D224" i="251"/>
  <c r="C224" i="251"/>
  <c r="B224" i="251"/>
  <c r="G223" i="251"/>
  <c r="D223" i="251"/>
  <c r="C223" i="251"/>
  <c r="B223" i="251"/>
  <c r="K247" i="250"/>
  <c r="H247" i="250"/>
  <c r="G247" i="250"/>
  <c r="F247" i="250"/>
  <c r="E247" i="250"/>
  <c r="D247" i="250"/>
  <c r="C247" i="250"/>
  <c r="B247" i="250"/>
  <c r="I245" i="250"/>
  <c r="K259" i="250" s="1"/>
  <c r="L259" i="250" s="1"/>
  <c r="I244" i="250"/>
  <c r="H244" i="250"/>
  <c r="G244" i="250"/>
  <c r="F244" i="250"/>
  <c r="E244" i="250"/>
  <c r="D244" i="250"/>
  <c r="C244" i="250"/>
  <c r="B244" i="250"/>
  <c r="I243" i="250"/>
  <c r="H243" i="250"/>
  <c r="G243" i="250"/>
  <c r="F243" i="250"/>
  <c r="E243" i="250"/>
  <c r="D243" i="250"/>
  <c r="C243" i="250"/>
  <c r="B243" i="250"/>
  <c r="I227" i="249"/>
  <c r="E227" i="249"/>
  <c r="D227" i="249"/>
  <c r="C227" i="249"/>
  <c r="B227" i="249"/>
  <c r="G225" i="249"/>
  <c r="I238" i="249" s="1"/>
  <c r="J238" i="249" s="1"/>
  <c r="G224" i="249"/>
  <c r="F224" i="249"/>
  <c r="E224" i="249"/>
  <c r="D224" i="249"/>
  <c r="C224" i="249"/>
  <c r="B224" i="249"/>
  <c r="G223" i="249"/>
  <c r="E223" i="249"/>
  <c r="D223" i="249"/>
  <c r="C223" i="249"/>
  <c r="B223" i="249"/>
  <c r="AA251" i="248"/>
  <c r="X251" i="248"/>
  <c r="W251" i="248"/>
  <c r="V251" i="248"/>
  <c r="U251" i="248"/>
  <c r="T251" i="248"/>
  <c r="S251" i="248"/>
  <c r="R251" i="248"/>
  <c r="Q251" i="248"/>
  <c r="P251" i="248"/>
  <c r="O251" i="248"/>
  <c r="N251" i="248"/>
  <c r="M251" i="248"/>
  <c r="L251" i="248"/>
  <c r="K251" i="248"/>
  <c r="J251" i="248"/>
  <c r="I251" i="248"/>
  <c r="H251" i="248"/>
  <c r="G251" i="248"/>
  <c r="F251" i="248"/>
  <c r="E251" i="248"/>
  <c r="D251" i="248"/>
  <c r="C251" i="248"/>
  <c r="B251" i="248"/>
  <c r="Y249" i="248"/>
  <c r="AA263" i="248" s="1"/>
  <c r="AB263" i="248" s="1"/>
  <c r="Y248" i="248"/>
  <c r="X248" i="248"/>
  <c r="W248" i="248"/>
  <c r="V248" i="248"/>
  <c r="U248" i="248"/>
  <c r="T248" i="248"/>
  <c r="S248" i="248"/>
  <c r="R248" i="248"/>
  <c r="Q248" i="248"/>
  <c r="P248" i="248"/>
  <c r="O248" i="248"/>
  <c r="N248" i="248"/>
  <c r="M248" i="248"/>
  <c r="L248" i="248"/>
  <c r="K248" i="248"/>
  <c r="J248" i="248"/>
  <c r="I248" i="248"/>
  <c r="H248" i="248"/>
  <c r="G248" i="248"/>
  <c r="F248" i="248"/>
  <c r="E248" i="248"/>
  <c r="D248" i="248"/>
  <c r="C248" i="248"/>
  <c r="B248" i="248"/>
  <c r="Y247" i="248"/>
  <c r="X247" i="248"/>
  <c r="W247" i="248"/>
  <c r="V247" i="248"/>
  <c r="U247" i="248"/>
  <c r="T247" i="248"/>
  <c r="S247" i="248"/>
  <c r="R247" i="248"/>
  <c r="Q247" i="248"/>
  <c r="P247" i="248"/>
  <c r="O247" i="248"/>
  <c r="N247" i="248"/>
  <c r="M247" i="248"/>
  <c r="L247" i="248"/>
  <c r="K247" i="248"/>
  <c r="J247" i="248"/>
  <c r="I247" i="248"/>
  <c r="H247" i="248"/>
  <c r="G247" i="248"/>
  <c r="F247" i="248"/>
  <c r="E247" i="248"/>
  <c r="D247" i="248"/>
  <c r="C247" i="248"/>
  <c r="B247" i="248"/>
  <c r="I214" i="251" l="1"/>
  <c r="D214" i="251"/>
  <c r="C214" i="251"/>
  <c r="B214" i="251"/>
  <c r="G212" i="251"/>
  <c r="I225" i="251" s="1"/>
  <c r="J225" i="251" s="1"/>
  <c r="G211" i="251"/>
  <c r="D211" i="251"/>
  <c r="C211" i="251"/>
  <c r="B211" i="251"/>
  <c r="G210" i="251"/>
  <c r="D210" i="251"/>
  <c r="C210" i="251"/>
  <c r="B210" i="251"/>
  <c r="K233" i="250"/>
  <c r="H233" i="250"/>
  <c r="G233" i="250"/>
  <c r="F233" i="250"/>
  <c r="E233" i="250"/>
  <c r="D233" i="250"/>
  <c r="C233" i="250"/>
  <c r="B233" i="250"/>
  <c r="I231" i="250"/>
  <c r="I230" i="250"/>
  <c r="H230" i="250"/>
  <c r="G230" i="250"/>
  <c r="F230" i="250"/>
  <c r="E230" i="250"/>
  <c r="D230" i="250"/>
  <c r="C230" i="250"/>
  <c r="B230" i="250"/>
  <c r="I229" i="250"/>
  <c r="H229" i="250"/>
  <c r="G229" i="250"/>
  <c r="F229" i="250"/>
  <c r="E229" i="250"/>
  <c r="D229" i="250"/>
  <c r="C229" i="250"/>
  <c r="B229" i="250"/>
  <c r="I214" i="249"/>
  <c r="E214" i="249"/>
  <c r="D214" i="249"/>
  <c r="C214" i="249"/>
  <c r="B214" i="249"/>
  <c r="G212" i="249"/>
  <c r="G211" i="249"/>
  <c r="F211" i="249"/>
  <c r="E211" i="249"/>
  <c r="D211" i="249"/>
  <c r="C211" i="249"/>
  <c r="B211" i="249"/>
  <c r="G210" i="249"/>
  <c r="E210" i="249"/>
  <c r="D210" i="249"/>
  <c r="C210" i="249"/>
  <c r="B210" i="249"/>
  <c r="AA237" i="248"/>
  <c r="X237" i="248"/>
  <c r="W237" i="248"/>
  <c r="V237" i="248"/>
  <c r="U237" i="248"/>
  <c r="T237" i="248"/>
  <c r="S237" i="248"/>
  <c r="R237" i="248"/>
  <c r="Q237" i="248"/>
  <c r="P237" i="248"/>
  <c r="O237" i="248"/>
  <c r="N237" i="248"/>
  <c r="M237" i="248"/>
  <c r="L237" i="248"/>
  <c r="K237" i="248"/>
  <c r="J237" i="248"/>
  <c r="I237" i="248"/>
  <c r="H237" i="248"/>
  <c r="G237" i="248"/>
  <c r="F237" i="248"/>
  <c r="E237" i="248"/>
  <c r="D237" i="248"/>
  <c r="C237" i="248"/>
  <c r="B237" i="248"/>
  <c r="Y235" i="248"/>
  <c r="AA249" i="248" s="1"/>
  <c r="AB249" i="248" s="1"/>
  <c r="Y234" i="248"/>
  <c r="X234" i="248"/>
  <c r="W234" i="248"/>
  <c r="V234" i="248"/>
  <c r="U234" i="248"/>
  <c r="T234" i="248"/>
  <c r="S234" i="248"/>
  <c r="R234" i="248"/>
  <c r="Q234" i="248"/>
  <c r="P234" i="248"/>
  <c r="O234" i="248"/>
  <c r="N234" i="248"/>
  <c r="M234" i="248"/>
  <c r="L234" i="248"/>
  <c r="K234" i="248"/>
  <c r="J234" i="248"/>
  <c r="I234" i="248"/>
  <c r="H234" i="248"/>
  <c r="G234" i="248"/>
  <c r="F234" i="248"/>
  <c r="E234" i="248"/>
  <c r="D234" i="248"/>
  <c r="C234" i="248"/>
  <c r="B234" i="248"/>
  <c r="Y233" i="248"/>
  <c r="X233" i="248"/>
  <c r="W233" i="248"/>
  <c r="V233" i="248"/>
  <c r="U233" i="248"/>
  <c r="T233" i="248"/>
  <c r="S233" i="248"/>
  <c r="R233" i="248"/>
  <c r="Q233" i="248"/>
  <c r="P233" i="248"/>
  <c r="O233" i="248"/>
  <c r="N233" i="248"/>
  <c r="M233" i="248"/>
  <c r="L233" i="248"/>
  <c r="K233" i="248"/>
  <c r="J233" i="248"/>
  <c r="I233" i="248"/>
  <c r="H233" i="248"/>
  <c r="G233" i="248"/>
  <c r="F233" i="248"/>
  <c r="E233" i="248"/>
  <c r="D233" i="248"/>
  <c r="C233" i="248"/>
  <c r="B233" i="248"/>
  <c r="I225" i="249" l="1"/>
  <c r="J225" i="249" s="1"/>
  <c r="K245" i="250"/>
  <c r="L245" i="250" s="1"/>
  <c r="I201" i="251"/>
  <c r="D201" i="251"/>
  <c r="C201" i="251"/>
  <c r="B201" i="251"/>
  <c r="G199" i="251"/>
  <c r="I212" i="251" s="1"/>
  <c r="J212" i="251" s="1"/>
  <c r="G198" i="251"/>
  <c r="D198" i="251"/>
  <c r="C198" i="251"/>
  <c r="B198" i="251"/>
  <c r="G197" i="251"/>
  <c r="D197" i="251"/>
  <c r="C197" i="251"/>
  <c r="B197" i="251"/>
  <c r="K219" i="250"/>
  <c r="H219" i="250"/>
  <c r="G219" i="250"/>
  <c r="F219" i="250"/>
  <c r="E219" i="250"/>
  <c r="D219" i="250"/>
  <c r="C219" i="250"/>
  <c r="B219" i="250"/>
  <c r="I217" i="250"/>
  <c r="K231" i="250" s="1"/>
  <c r="L231" i="250" s="1"/>
  <c r="I216" i="250"/>
  <c r="H216" i="250"/>
  <c r="G216" i="250"/>
  <c r="F216" i="250"/>
  <c r="E216" i="250"/>
  <c r="D216" i="250"/>
  <c r="C216" i="250"/>
  <c r="B216" i="250"/>
  <c r="I215" i="250"/>
  <c r="H215" i="250"/>
  <c r="G215" i="250"/>
  <c r="F215" i="250"/>
  <c r="E215" i="250"/>
  <c r="D215" i="250"/>
  <c r="C215" i="250"/>
  <c r="B215" i="250"/>
  <c r="I201" i="249"/>
  <c r="E201" i="249"/>
  <c r="D201" i="249"/>
  <c r="C201" i="249"/>
  <c r="B201" i="249"/>
  <c r="G199" i="249"/>
  <c r="I212" i="249" s="1"/>
  <c r="J212" i="249" s="1"/>
  <c r="G198" i="249"/>
  <c r="F198" i="249"/>
  <c r="E198" i="249"/>
  <c r="D198" i="249"/>
  <c r="C198" i="249"/>
  <c r="B198" i="249"/>
  <c r="G197" i="249"/>
  <c r="E197" i="249"/>
  <c r="D197" i="249"/>
  <c r="C197" i="249"/>
  <c r="B197" i="249"/>
  <c r="AA223" i="248"/>
  <c r="X223" i="248"/>
  <c r="W223" i="248"/>
  <c r="V223" i="248"/>
  <c r="U223" i="248"/>
  <c r="T223" i="248"/>
  <c r="S223" i="248"/>
  <c r="R223" i="248"/>
  <c r="Q223" i="248"/>
  <c r="P223" i="248"/>
  <c r="O223" i="248"/>
  <c r="N223" i="248"/>
  <c r="M223" i="248"/>
  <c r="L223" i="248"/>
  <c r="K223" i="248"/>
  <c r="J223" i="248"/>
  <c r="I223" i="248"/>
  <c r="H223" i="248"/>
  <c r="G223" i="248"/>
  <c r="F223" i="248"/>
  <c r="E223" i="248"/>
  <c r="D223" i="248"/>
  <c r="C223" i="248"/>
  <c r="B223" i="248"/>
  <c r="Y221" i="248"/>
  <c r="AA235" i="248" s="1"/>
  <c r="AB235" i="248" s="1"/>
  <c r="Y220" i="248"/>
  <c r="X220" i="248"/>
  <c r="W220" i="248"/>
  <c r="V220" i="248"/>
  <c r="U220" i="248"/>
  <c r="T220" i="248"/>
  <c r="S220" i="248"/>
  <c r="R220" i="248"/>
  <c r="Q220" i="248"/>
  <c r="P220" i="248"/>
  <c r="O220" i="248"/>
  <c r="N220" i="248"/>
  <c r="M220" i="248"/>
  <c r="L220" i="248"/>
  <c r="K220" i="248"/>
  <c r="J220" i="248"/>
  <c r="I220" i="248"/>
  <c r="H220" i="248"/>
  <c r="G220" i="248"/>
  <c r="F220" i="248"/>
  <c r="E220" i="248"/>
  <c r="D220" i="248"/>
  <c r="C220" i="248"/>
  <c r="B220" i="248"/>
  <c r="Y219" i="248"/>
  <c r="X219" i="248"/>
  <c r="W219" i="248"/>
  <c r="V219" i="248"/>
  <c r="U219" i="248"/>
  <c r="T219" i="248"/>
  <c r="S219" i="248"/>
  <c r="R219" i="248"/>
  <c r="Q219" i="248"/>
  <c r="P219" i="248"/>
  <c r="O219" i="248"/>
  <c r="N219" i="248"/>
  <c r="M219" i="248"/>
  <c r="L219" i="248"/>
  <c r="K219" i="248"/>
  <c r="J219" i="248"/>
  <c r="I219" i="248"/>
  <c r="H219" i="248"/>
  <c r="G219" i="248"/>
  <c r="F219" i="248"/>
  <c r="E219" i="248"/>
  <c r="D219" i="248"/>
  <c r="C219" i="248"/>
  <c r="B219" i="248"/>
  <c r="I188" i="251" l="1"/>
  <c r="D188" i="251"/>
  <c r="C188" i="251"/>
  <c r="B188" i="251"/>
  <c r="G186" i="251"/>
  <c r="I199" i="251" s="1"/>
  <c r="J199" i="251" s="1"/>
  <c r="G185" i="251"/>
  <c r="D185" i="251"/>
  <c r="C185" i="251"/>
  <c r="B185" i="251"/>
  <c r="G184" i="251"/>
  <c r="D184" i="251"/>
  <c r="C184" i="251"/>
  <c r="B184" i="251"/>
  <c r="K205" i="250"/>
  <c r="H205" i="250"/>
  <c r="G205" i="250"/>
  <c r="F205" i="250"/>
  <c r="E205" i="250"/>
  <c r="D205" i="250"/>
  <c r="C205" i="250"/>
  <c r="B205" i="250"/>
  <c r="I203" i="250"/>
  <c r="K217" i="250" s="1"/>
  <c r="L217" i="250" s="1"/>
  <c r="I202" i="250"/>
  <c r="H202" i="250"/>
  <c r="G202" i="250"/>
  <c r="F202" i="250"/>
  <c r="E202" i="250"/>
  <c r="D202" i="250"/>
  <c r="C202" i="250"/>
  <c r="B202" i="250"/>
  <c r="I201" i="250"/>
  <c r="H201" i="250"/>
  <c r="G201" i="250"/>
  <c r="F201" i="250"/>
  <c r="E201" i="250"/>
  <c r="D201" i="250"/>
  <c r="C201" i="250"/>
  <c r="B201" i="250"/>
  <c r="I188" i="249"/>
  <c r="E188" i="249"/>
  <c r="D188" i="249"/>
  <c r="C188" i="249"/>
  <c r="B188" i="249"/>
  <c r="G186" i="249"/>
  <c r="I199" i="249" s="1"/>
  <c r="J199" i="249" s="1"/>
  <c r="G185" i="249"/>
  <c r="F185" i="249"/>
  <c r="E185" i="249"/>
  <c r="D185" i="249"/>
  <c r="C185" i="249"/>
  <c r="B185" i="249"/>
  <c r="G184" i="249"/>
  <c r="E184" i="249"/>
  <c r="D184" i="249"/>
  <c r="C184" i="249"/>
  <c r="B184" i="249"/>
  <c r="AA209" i="248"/>
  <c r="X209" i="248"/>
  <c r="W209" i="248"/>
  <c r="V209" i="248"/>
  <c r="U209" i="248"/>
  <c r="T209" i="248"/>
  <c r="S209" i="248"/>
  <c r="R209" i="248"/>
  <c r="Q209" i="248"/>
  <c r="P209" i="248"/>
  <c r="O209" i="248"/>
  <c r="N209" i="248"/>
  <c r="M209" i="248"/>
  <c r="L209" i="248"/>
  <c r="K209" i="248"/>
  <c r="J209" i="248"/>
  <c r="I209" i="248"/>
  <c r="H209" i="248"/>
  <c r="G209" i="248"/>
  <c r="F209" i="248"/>
  <c r="E209" i="248"/>
  <c r="D209" i="248"/>
  <c r="C209" i="248"/>
  <c r="B209" i="248"/>
  <c r="Y206" i="248"/>
  <c r="X206" i="248"/>
  <c r="W206" i="248"/>
  <c r="V206" i="248"/>
  <c r="U206" i="248"/>
  <c r="T206" i="248"/>
  <c r="S206" i="248"/>
  <c r="R206" i="248"/>
  <c r="Q206" i="248"/>
  <c r="P206" i="248"/>
  <c r="O206" i="248"/>
  <c r="N206" i="248"/>
  <c r="M206" i="248"/>
  <c r="L206" i="248"/>
  <c r="K206" i="248"/>
  <c r="J206" i="248"/>
  <c r="I206" i="248"/>
  <c r="H206" i="248"/>
  <c r="G206" i="248"/>
  <c r="F206" i="248"/>
  <c r="E206" i="248"/>
  <c r="D206" i="248"/>
  <c r="C206" i="248"/>
  <c r="B206" i="248"/>
  <c r="Y207" i="248"/>
  <c r="AA221" i="248" s="1"/>
  <c r="AB221" i="248" s="1"/>
  <c r="Y205" i="248"/>
  <c r="X205" i="248"/>
  <c r="W205" i="248"/>
  <c r="V205" i="248"/>
  <c r="U205" i="248"/>
  <c r="T205" i="248"/>
  <c r="S205" i="248"/>
  <c r="R205" i="248"/>
  <c r="Q205" i="248"/>
  <c r="P205" i="248"/>
  <c r="O205" i="248"/>
  <c r="N205" i="248"/>
  <c r="M205" i="248"/>
  <c r="L205" i="248"/>
  <c r="K205" i="248"/>
  <c r="J205" i="248"/>
  <c r="I205" i="248"/>
  <c r="H205" i="248"/>
  <c r="G205" i="248"/>
  <c r="F205" i="248"/>
  <c r="E205" i="248"/>
  <c r="D205" i="248"/>
  <c r="C205" i="248"/>
  <c r="B205" i="248"/>
  <c r="G171" i="249" l="1"/>
  <c r="I175" i="251" l="1"/>
  <c r="D175" i="251"/>
  <c r="C175" i="251"/>
  <c r="B175" i="251"/>
  <c r="G173" i="251"/>
  <c r="I186" i="251" s="1"/>
  <c r="J186" i="251" s="1"/>
  <c r="G172" i="251"/>
  <c r="D172" i="251"/>
  <c r="C172" i="251"/>
  <c r="B172" i="251"/>
  <c r="G171" i="251"/>
  <c r="D171" i="251"/>
  <c r="C171" i="251"/>
  <c r="B171" i="251"/>
  <c r="K191" i="250"/>
  <c r="H191" i="250"/>
  <c r="G191" i="250"/>
  <c r="F191" i="250"/>
  <c r="E191" i="250"/>
  <c r="D191" i="250"/>
  <c r="C191" i="250"/>
  <c r="B191" i="250"/>
  <c r="I189" i="250"/>
  <c r="K203" i="250" s="1"/>
  <c r="L203" i="250" s="1"/>
  <c r="I188" i="250"/>
  <c r="H188" i="250"/>
  <c r="G188" i="250"/>
  <c r="F188" i="250"/>
  <c r="E188" i="250"/>
  <c r="D188" i="250"/>
  <c r="C188" i="250"/>
  <c r="B188" i="250"/>
  <c r="I187" i="250"/>
  <c r="H187" i="250"/>
  <c r="G187" i="250"/>
  <c r="F187" i="250"/>
  <c r="E187" i="250"/>
  <c r="D187" i="250"/>
  <c r="C187" i="250"/>
  <c r="B187" i="250"/>
  <c r="I175" i="249"/>
  <c r="E175" i="249"/>
  <c r="D175" i="249"/>
  <c r="C175" i="249"/>
  <c r="B175" i="249"/>
  <c r="G173" i="249"/>
  <c r="I186" i="249" s="1"/>
  <c r="J186" i="249" s="1"/>
  <c r="G172" i="249"/>
  <c r="F172" i="249"/>
  <c r="E172" i="249"/>
  <c r="D172" i="249"/>
  <c r="C172" i="249"/>
  <c r="B172" i="249"/>
  <c r="E171" i="249"/>
  <c r="D171" i="249"/>
  <c r="C171" i="249"/>
  <c r="B171" i="249"/>
  <c r="O195" i="248"/>
  <c r="N195" i="248"/>
  <c r="M195" i="248"/>
  <c r="L195" i="248"/>
  <c r="K195" i="248"/>
  <c r="J195" i="248"/>
  <c r="I195" i="248"/>
  <c r="H195" i="248"/>
  <c r="G195" i="248"/>
  <c r="F195" i="248"/>
  <c r="E195" i="248"/>
  <c r="D195" i="248"/>
  <c r="C195" i="248"/>
  <c r="B195" i="248"/>
  <c r="O192" i="248" l="1"/>
  <c r="N192" i="248"/>
  <c r="M192" i="248"/>
  <c r="L192" i="248"/>
  <c r="K192" i="248"/>
  <c r="J192" i="248"/>
  <c r="I192" i="248"/>
  <c r="H192" i="248"/>
  <c r="G192" i="248"/>
  <c r="F192" i="248"/>
  <c r="E192" i="248"/>
  <c r="D192" i="248"/>
  <c r="C192" i="248"/>
  <c r="B192" i="248"/>
  <c r="I191" i="248"/>
  <c r="J191" i="248"/>
  <c r="AA195" i="248"/>
  <c r="X195" i="248"/>
  <c r="W195" i="248"/>
  <c r="V195" i="248"/>
  <c r="U195" i="248"/>
  <c r="T195" i="248"/>
  <c r="S195" i="248"/>
  <c r="R195" i="248"/>
  <c r="Q195" i="248"/>
  <c r="P195" i="248"/>
  <c r="Y193" i="248"/>
  <c r="AA207" i="248" s="1"/>
  <c r="AB207" i="248" s="1"/>
  <c r="Y192" i="248"/>
  <c r="X192" i="248"/>
  <c r="W192" i="248"/>
  <c r="V192" i="248"/>
  <c r="U192" i="248"/>
  <c r="T192" i="248"/>
  <c r="S192" i="248"/>
  <c r="R192" i="248"/>
  <c r="Q192" i="248"/>
  <c r="P192" i="248"/>
  <c r="Y191" i="248"/>
  <c r="X191" i="248"/>
  <c r="W191" i="248"/>
  <c r="V191" i="248"/>
  <c r="U191" i="248"/>
  <c r="T191" i="248"/>
  <c r="S191" i="248"/>
  <c r="R191" i="248"/>
  <c r="Q191" i="248"/>
  <c r="P191" i="248"/>
  <c r="O191" i="248"/>
  <c r="N191" i="248"/>
  <c r="M191" i="248"/>
  <c r="L191" i="248"/>
  <c r="K191" i="248"/>
  <c r="H191" i="248"/>
  <c r="G191" i="248"/>
  <c r="F191" i="248"/>
  <c r="E191" i="248"/>
  <c r="D191" i="248"/>
  <c r="C191" i="248"/>
  <c r="B191" i="248"/>
  <c r="I162" i="251" l="1"/>
  <c r="D162" i="251"/>
  <c r="C162" i="251"/>
  <c r="B162" i="251"/>
  <c r="G160" i="251"/>
  <c r="G159" i="251"/>
  <c r="D159" i="251"/>
  <c r="C159" i="251"/>
  <c r="B159" i="251"/>
  <c r="G158" i="251"/>
  <c r="D158" i="251"/>
  <c r="C158" i="251"/>
  <c r="B158" i="251"/>
  <c r="K177" i="250"/>
  <c r="H177" i="250"/>
  <c r="G177" i="250"/>
  <c r="F177" i="250"/>
  <c r="E177" i="250"/>
  <c r="D177" i="250"/>
  <c r="C177" i="250"/>
  <c r="B177" i="250"/>
  <c r="I175" i="250"/>
  <c r="I174" i="250"/>
  <c r="H174" i="250"/>
  <c r="G174" i="250"/>
  <c r="F174" i="250"/>
  <c r="E174" i="250"/>
  <c r="D174" i="250"/>
  <c r="C174" i="250"/>
  <c r="B174" i="250"/>
  <c r="I173" i="250"/>
  <c r="H173" i="250"/>
  <c r="G173" i="250"/>
  <c r="F173" i="250"/>
  <c r="E173" i="250"/>
  <c r="D173" i="250"/>
  <c r="C173" i="250"/>
  <c r="B173" i="250"/>
  <c r="I162" i="249"/>
  <c r="E162" i="249"/>
  <c r="D162" i="249"/>
  <c r="C162" i="249"/>
  <c r="B162" i="249"/>
  <c r="G160" i="249"/>
  <c r="G159" i="249"/>
  <c r="F159" i="249"/>
  <c r="E159" i="249"/>
  <c r="D159" i="249"/>
  <c r="C159" i="249"/>
  <c r="B159" i="249"/>
  <c r="G158" i="249"/>
  <c r="E158" i="249"/>
  <c r="D158" i="249"/>
  <c r="C158" i="249"/>
  <c r="B158" i="249"/>
  <c r="Y179" i="248"/>
  <c r="V179" i="248"/>
  <c r="U179" i="248"/>
  <c r="T179" i="248"/>
  <c r="S179" i="248"/>
  <c r="R179" i="248"/>
  <c r="Q179" i="248"/>
  <c r="P179" i="248"/>
  <c r="O179" i="248"/>
  <c r="N179" i="248"/>
  <c r="M179" i="248"/>
  <c r="L179" i="248"/>
  <c r="K179" i="248"/>
  <c r="J179" i="248"/>
  <c r="I179" i="248"/>
  <c r="H179" i="248"/>
  <c r="G179" i="248"/>
  <c r="F179" i="248"/>
  <c r="E179" i="248"/>
  <c r="D179" i="248"/>
  <c r="C179" i="248"/>
  <c r="B179" i="248"/>
  <c r="W177" i="248"/>
  <c r="W176" i="248"/>
  <c r="V176" i="248"/>
  <c r="U176" i="248"/>
  <c r="T176" i="248"/>
  <c r="S176" i="248"/>
  <c r="R176" i="248"/>
  <c r="Q176" i="248"/>
  <c r="P176" i="248"/>
  <c r="O176" i="248"/>
  <c r="N176" i="248"/>
  <c r="M176" i="248"/>
  <c r="L176" i="248"/>
  <c r="K176" i="248"/>
  <c r="J176" i="248"/>
  <c r="I176" i="248"/>
  <c r="H176" i="248"/>
  <c r="G176" i="248"/>
  <c r="F176" i="248"/>
  <c r="E176" i="248"/>
  <c r="D176" i="248"/>
  <c r="C176" i="248"/>
  <c r="B176" i="248"/>
  <c r="W175" i="248"/>
  <c r="V175" i="248"/>
  <c r="U175" i="248"/>
  <c r="T175" i="248"/>
  <c r="S175" i="248"/>
  <c r="R175" i="248"/>
  <c r="Q175" i="248"/>
  <c r="P175" i="248"/>
  <c r="O175" i="248"/>
  <c r="N175" i="248"/>
  <c r="M175" i="248"/>
  <c r="L175" i="248"/>
  <c r="K175" i="248"/>
  <c r="J175" i="248"/>
  <c r="I175" i="248"/>
  <c r="H175" i="248"/>
  <c r="G175" i="248"/>
  <c r="F175" i="248"/>
  <c r="E175" i="248"/>
  <c r="D175" i="248"/>
  <c r="C175" i="248"/>
  <c r="B175" i="248"/>
  <c r="K189" i="250" l="1"/>
  <c r="L189" i="250" s="1"/>
  <c r="I173" i="249"/>
  <c r="J173" i="249" s="1"/>
  <c r="I173" i="251"/>
  <c r="J173" i="251" s="1"/>
  <c r="AA193" i="248"/>
  <c r="AB193" i="248" s="1"/>
  <c r="I149" i="251"/>
  <c r="D149" i="251"/>
  <c r="C149" i="251"/>
  <c r="B149" i="251"/>
  <c r="G147" i="251"/>
  <c r="I160" i="251" s="1"/>
  <c r="J160" i="251" s="1"/>
  <c r="G146" i="251"/>
  <c r="D146" i="251"/>
  <c r="C146" i="251"/>
  <c r="B146" i="251"/>
  <c r="G145" i="251"/>
  <c r="D145" i="251"/>
  <c r="C145" i="251"/>
  <c r="B145" i="251"/>
  <c r="K163" i="250"/>
  <c r="H163" i="250"/>
  <c r="G163" i="250"/>
  <c r="F163" i="250"/>
  <c r="E163" i="250"/>
  <c r="D163" i="250"/>
  <c r="C163" i="250"/>
  <c r="B163" i="250"/>
  <c r="I161" i="250"/>
  <c r="I160" i="250"/>
  <c r="H160" i="250"/>
  <c r="G160" i="250"/>
  <c r="F160" i="250"/>
  <c r="E160" i="250"/>
  <c r="D160" i="250"/>
  <c r="C160" i="250"/>
  <c r="B160" i="250"/>
  <c r="I159" i="250"/>
  <c r="H159" i="250"/>
  <c r="G159" i="250"/>
  <c r="F159" i="250"/>
  <c r="E159" i="250"/>
  <c r="D159" i="250"/>
  <c r="C159" i="250"/>
  <c r="B159" i="250"/>
  <c r="B149" i="249"/>
  <c r="C149" i="249"/>
  <c r="D149" i="249"/>
  <c r="E149" i="249"/>
  <c r="I149" i="249"/>
  <c r="G147" i="249"/>
  <c r="G146" i="249"/>
  <c r="F146" i="249"/>
  <c r="E146" i="249"/>
  <c r="D146" i="249"/>
  <c r="C146" i="249"/>
  <c r="B146" i="249"/>
  <c r="G145" i="249"/>
  <c r="E145" i="249"/>
  <c r="D145" i="249"/>
  <c r="C145" i="249"/>
  <c r="B145" i="249"/>
  <c r="Y165" i="248"/>
  <c r="V165" i="248"/>
  <c r="U165" i="248"/>
  <c r="T165" i="248"/>
  <c r="S165" i="248"/>
  <c r="R165" i="248"/>
  <c r="Q165" i="248"/>
  <c r="P165" i="248"/>
  <c r="O165" i="248"/>
  <c r="N165" i="248"/>
  <c r="M165" i="248"/>
  <c r="L165" i="248"/>
  <c r="K165" i="248"/>
  <c r="J165" i="248"/>
  <c r="I165" i="248"/>
  <c r="H165" i="248"/>
  <c r="G165" i="248"/>
  <c r="F165" i="248"/>
  <c r="E165" i="248"/>
  <c r="D165" i="248"/>
  <c r="C165" i="248"/>
  <c r="B165" i="248"/>
  <c r="W163" i="248"/>
  <c r="W162" i="248"/>
  <c r="V162" i="248"/>
  <c r="U162" i="248"/>
  <c r="T162" i="248"/>
  <c r="S162" i="248"/>
  <c r="R162" i="248"/>
  <c r="Q162" i="248"/>
  <c r="P162" i="248"/>
  <c r="O162" i="248"/>
  <c r="N162" i="248"/>
  <c r="M162" i="248"/>
  <c r="L162" i="248"/>
  <c r="K162" i="248"/>
  <c r="J162" i="248"/>
  <c r="I162" i="248"/>
  <c r="H162" i="248"/>
  <c r="G162" i="248"/>
  <c r="F162" i="248"/>
  <c r="E162" i="248"/>
  <c r="D162" i="248"/>
  <c r="C162" i="248"/>
  <c r="B162" i="248"/>
  <c r="W161" i="248"/>
  <c r="V161" i="248"/>
  <c r="U161" i="248"/>
  <c r="T161" i="248"/>
  <c r="S161" i="248"/>
  <c r="R161" i="248"/>
  <c r="Q161" i="248"/>
  <c r="P161" i="248"/>
  <c r="O161" i="248"/>
  <c r="N161" i="248"/>
  <c r="M161" i="248"/>
  <c r="L161" i="248"/>
  <c r="K161" i="248"/>
  <c r="J161" i="248"/>
  <c r="I161" i="248"/>
  <c r="H161" i="248"/>
  <c r="G161" i="248"/>
  <c r="F161" i="248"/>
  <c r="E161" i="248"/>
  <c r="D161" i="248"/>
  <c r="C161" i="248"/>
  <c r="B161" i="248"/>
  <c r="I160" i="249" l="1"/>
  <c r="J160" i="249" s="1"/>
  <c r="K175" i="250"/>
  <c r="L175" i="250" s="1"/>
  <c r="Y177" i="248"/>
  <c r="Z177" i="248" s="1"/>
  <c r="I136" i="251"/>
  <c r="D136" i="251"/>
  <c r="C136" i="251"/>
  <c r="B136" i="251"/>
  <c r="G134" i="251"/>
  <c r="G133" i="251"/>
  <c r="D133" i="251"/>
  <c r="C133" i="251"/>
  <c r="B133" i="251"/>
  <c r="G132" i="251"/>
  <c r="D132" i="251"/>
  <c r="C132" i="251"/>
  <c r="B132" i="251"/>
  <c r="H149" i="250"/>
  <c r="G149" i="250"/>
  <c r="F149" i="250"/>
  <c r="E149" i="250"/>
  <c r="D149" i="250"/>
  <c r="C149" i="250"/>
  <c r="B149" i="250"/>
  <c r="I146" i="250"/>
  <c r="H146" i="250"/>
  <c r="G146" i="250"/>
  <c r="F146" i="250"/>
  <c r="E146" i="250"/>
  <c r="D146" i="250"/>
  <c r="C146" i="250"/>
  <c r="B146" i="250"/>
  <c r="K149" i="250"/>
  <c r="I147" i="250"/>
  <c r="I145" i="250"/>
  <c r="H145" i="250"/>
  <c r="G145" i="250"/>
  <c r="F145" i="250"/>
  <c r="E145" i="250"/>
  <c r="D145" i="250"/>
  <c r="C145" i="250"/>
  <c r="B145" i="250"/>
  <c r="I136" i="249"/>
  <c r="E136" i="249"/>
  <c r="D136" i="249"/>
  <c r="C136" i="249"/>
  <c r="B136" i="249"/>
  <c r="G134" i="249"/>
  <c r="G133" i="249"/>
  <c r="F133" i="249"/>
  <c r="E133" i="249"/>
  <c r="D133" i="249"/>
  <c r="C133" i="249"/>
  <c r="B133" i="249"/>
  <c r="G132" i="249"/>
  <c r="E132" i="249"/>
  <c r="D132" i="249"/>
  <c r="C132" i="249"/>
  <c r="B132" i="249"/>
  <c r="V151" i="248"/>
  <c r="U151" i="248"/>
  <c r="T151" i="248"/>
  <c r="S151" i="248"/>
  <c r="R151" i="248"/>
  <c r="Q151" i="248"/>
  <c r="P151" i="248"/>
  <c r="O151" i="248"/>
  <c r="N151" i="248"/>
  <c r="M151" i="248"/>
  <c r="L151" i="248"/>
  <c r="K151" i="248"/>
  <c r="J151" i="248"/>
  <c r="I151" i="248"/>
  <c r="H151" i="248"/>
  <c r="G151" i="248"/>
  <c r="F151" i="248"/>
  <c r="E151" i="248"/>
  <c r="D151" i="248"/>
  <c r="C151" i="248"/>
  <c r="B151" i="248"/>
  <c r="W148" i="248"/>
  <c r="V148" i="248"/>
  <c r="U148" i="248"/>
  <c r="T148" i="248"/>
  <c r="S148" i="248"/>
  <c r="R148" i="248"/>
  <c r="Q148" i="248"/>
  <c r="P148" i="248"/>
  <c r="O148" i="248"/>
  <c r="N148" i="248"/>
  <c r="M148" i="248"/>
  <c r="L148" i="248"/>
  <c r="K148" i="248"/>
  <c r="J148" i="248"/>
  <c r="I148" i="248"/>
  <c r="H148" i="248"/>
  <c r="G148" i="248"/>
  <c r="F148" i="248"/>
  <c r="E148" i="248"/>
  <c r="D148" i="248"/>
  <c r="C148" i="248"/>
  <c r="B148" i="248"/>
  <c r="Y151" i="248"/>
  <c r="W149" i="248"/>
  <c r="W147" i="248"/>
  <c r="V147" i="248"/>
  <c r="U147" i="248"/>
  <c r="T147" i="248"/>
  <c r="S147" i="248"/>
  <c r="R147" i="248"/>
  <c r="Q147" i="248"/>
  <c r="P147" i="248"/>
  <c r="O147" i="248"/>
  <c r="N147" i="248"/>
  <c r="M147" i="248"/>
  <c r="L147" i="248"/>
  <c r="K147" i="248"/>
  <c r="J147" i="248"/>
  <c r="I147" i="248"/>
  <c r="H147" i="248"/>
  <c r="G147" i="248"/>
  <c r="F147" i="248"/>
  <c r="E147" i="248"/>
  <c r="D147" i="248"/>
  <c r="C147" i="248"/>
  <c r="B147" i="248"/>
  <c r="K161" i="250" l="1"/>
  <c r="L161" i="250" s="1"/>
  <c r="I147" i="249"/>
  <c r="J147" i="249" s="1"/>
  <c r="I147" i="251"/>
  <c r="J147" i="251" s="1"/>
  <c r="Y163" i="248"/>
  <c r="Z163" i="248" s="1"/>
  <c r="I123" i="251"/>
  <c r="D123" i="251"/>
  <c r="C123" i="251"/>
  <c r="B123" i="251"/>
  <c r="G121" i="251"/>
  <c r="G120" i="251"/>
  <c r="D120" i="251"/>
  <c r="C120" i="251"/>
  <c r="B120" i="251"/>
  <c r="G119" i="251"/>
  <c r="D119" i="251"/>
  <c r="C119" i="251"/>
  <c r="B119" i="251"/>
  <c r="H135" i="250"/>
  <c r="G135" i="250"/>
  <c r="F135" i="250"/>
  <c r="E135" i="250"/>
  <c r="D135" i="250"/>
  <c r="C135" i="250"/>
  <c r="B135" i="250"/>
  <c r="I132" i="250"/>
  <c r="H132" i="250"/>
  <c r="G132" i="250"/>
  <c r="F132" i="250"/>
  <c r="E132" i="250"/>
  <c r="D132" i="250"/>
  <c r="C132" i="250"/>
  <c r="B132" i="250"/>
  <c r="G131" i="250"/>
  <c r="K135" i="250"/>
  <c r="I133" i="250"/>
  <c r="K147" i="250" s="1"/>
  <c r="L147" i="250" s="1"/>
  <c r="I131" i="250"/>
  <c r="H131" i="250"/>
  <c r="F131" i="250"/>
  <c r="E131" i="250"/>
  <c r="D131" i="250"/>
  <c r="C131" i="250"/>
  <c r="B131" i="250"/>
  <c r="I123" i="249"/>
  <c r="E123" i="249"/>
  <c r="D123" i="249"/>
  <c r="C123" i="249"/>
  <c r="B123" i="249"/>
  <c r="G121" i="249"/>
  <c r="I134" i="249" s="1"/>
  <c r="J134" i="249" s="1"/>
  <c r="G120" i="249"/>
  <c r="F120" i="249"/>
  <c r="E120" i="249"/>
  <c r="D120" i="249"/>
  <c r="C120" i="249"/>
  <c r="B120" i="249"/>
  <c r="G119" i="249"/>
  <c r="E119" i="249"/>
  <c r="D119" i="249"/>
  <c r="C119" i="249"/>
  <c r="B119" i="249"/>
  <c r="V137" i="248"/>
  <c r="U137" i="248"/>
  <c r="T137" i="248"/>
  <c r="S137" i="248"/>
  <c r="R137" i="248"/>
  <c r="Q137" i="248"/>
  <c r="P137" i="248"/>
  <c r="O137" i="248"/>
  <c r="N137" i="248"/>
  <c r="M137" i="248"/>
  <c r="L137" i="248"/>
  <c r="K137" i="248"/>
  <c r="J137" i="248"/>
  <c r="I137" i="248"/>
  <c r="H137" i="248"/>
  <c r="G137" i="248"/>
  <c r="F137" i="248"/>
  <c r="E137" i="248"/>
  <c r="D137" i="248"/>
  <c r="C137" i="248"/>
  <c r="B137" i="248"/>
  <c r="I134" i="251" l="1"/>
  <c r="J134" i="251" s="1"/>
  <c r="W134" i="248"/>
  <c r="V134" i="248"/>
  <c r="U134" i="248"/>
  <c r="T134" i="248"/>
  <c r="S134" i="248"/>
  <c r="R134" i="248"/>
  <c r="Q134" i="248"/>
  <c r="P134" i="248"/>
  <c r="O134" i="248"/>
  <c r="N134" i="248"/>
  <c r="M134" i="248"/>
  <c r="L134" i="248"/>
  <c r="K134" i="248"/>
  <c r="J134" i="248"/>
  <c r="I134" i="248"/>
  <c r="H134" i="248"/>
  <c r="G134" i="248"/>
  <c r="F134" i="248"/>
  <c r="E134" i="248"/>
  <c r="D134" i="248"/>
  <c r="C134" i="248"/>
  <c r="B134" i="248"/>
  <c r="L133" i="248"/>
  <c r="Y137" i="248" l="1"/>
  <c r="W135" i="248"/>
  <c r="Y149" i="248" s="1"/>
  <c r="Z149" i="248" s="1"/>
  <c r="W133" i="248"/>
  <c r="V133" i="248"/>
  <c r="U133" i="248"/>
  <c r="T133" i="248"/>
  <c r="S133" i="248"/>
  <c r="R133" i="248"/>
  <c r="Q133" i="248"/>
  <c r="P133" i="248"/>
  <c r="O133" i="248"/>
  <c r="N133" i="248"/>
  <c r="M133" i="248"/>
  <c r="K133" i="248"/>
  <c r="J133" i="248"/>
  <c r="I133" i="248"/>
  <c r="H133" i="248"/>
  <c r="G133" i="248"/>
  <c r="F133" i="248"/>
  <c r="E133" i="248"/>
  <c r="D133" i="248"/>
  <c r="C133" i="248"/>
  <c r="B133" i="248"/>
  <c r="I110" i="251" l="1"/>
  <c r="D110" i="251"/>
  <c r="C110" i="251"/>
  <c r="B110" i="251"/>
  <c r="G108" i="251"/>
  <c r="G107" i="251"/>
  <c r="D107" i="251"/>
  <c r="C107" i="251"/>
  <c r="B107" i="251"/>
  <c r="G106" i="251"/>
  <c r="D106" i="251"/>
  <c r="C106" i="251"/>
  <c r="B106" i="251"/>
  <c r="J119" i="250"/>
  <c r="G119" i="250"/>
  <c r="F119" i="250"/>
  <c r="E119" i="250"/>
  <c r="D119" i="250"/>
  <c r="C119" i="250"/>
  <c r="B119" i="250"/>
  <c r="H117" i="250"/>
  <c r="H116" i="250"/>
  <c r="G116" i="250"/>
  <c r="F116" i="250"/>
  <c r="E116" i="250"/>
  <c r="D116" i="250"/>
  <c r="C116" i="250"/>
  <c r="B116" i="250"/>
  <c r="H115" i="250"/>
  <c r="G115" i="250"/>
  <c r="F115" i="250"/>
  <c r="E115" i="250"/>
  <c r="D115" i="250"/>
  <c r="C115" i="250"/>
  <c r="B115" i="250"/>
  <c r="I110" i="249"/>
  <c r="E110" i="249"/>
  <c r="D110" i="249"/>
  <c r="C110" i="249"/>
  <c r="B110" i="249"/>
  <c r="G108" i="249"/>
  <c r="G107" i="249"/>
  <c r="F107" i="249"/>
  <c r="E107" i="249"/>
  <c r="D107" i="249"/>
  <c r="C107" i="249"/>
  <c r="B107" i="249"/>
  <c r="G106" i="249"/>
  <c r="E106" i="249"/>
  <c r="D106" i="249"/>
  <c r="C106" i="249"/>
  <c r="B106" i="249"/>
  <c r="X121" i="248"/>
  <c r="U121" i="248"/>
  <c r="T121" i="248"/>
  <c r="S121" i="248"/>
  <c r="R121" i="248"/>
  <c r="Q121" i="248"/>
  <c r="P121" i="248"/>
  <c r="O121" i="248"/>
  <c r="N121" i="248"/>
  <c r="M121" i="248"/>
  <c r="L121" i="248"/>
  <c r="K121" i="248"/>
  <c r="J121" i="248"/>
  <c r="I121" i="248"/>
  <c r="H121" i="248"/>
  <c r="G121" i="248"/>
  <c r="F121" i="248"/>
  <c r="E121" i="248"/>
  <c r="D121" i="248"/>
  <c r="C121" i="248"/>
  <c r="B121" i="248"/>
  <c r="V119" i="248"/>
  <c r="Y135" i="248" s="1"/>
  <c r="Z135" i="248" s="1"/>
  <c r="V118" i="248"/>
  <c r="U118" i="248"/>
  <c r="T118" i="248"/>
  <c r="S118" i="248"/>
  <c r="R118" i="248"/>
  <c r="Q118" i="248"/>
  <c r="P118" i="248"/>
  <c r="O118" i="248"/>
  <c r="N118" i="248"/>
  <c r="M118" i="248"/>
  <c r="L118" i="248"/>
  <c r="K118" i="248"/>
  <c r="J118" i="248"/>
  <c r="I118" i="248"/>
  <c r="H118" i="248"/>
  <c r="G118" i="248"/>
  <c r="F118" i="248"/>
  <c r="E118" i="248"/>
  <c r="D118" i="248"/>
  <c r="C118" i="248"/>
  <c r="B118" i="248"/>
  <c r="V117" i="248"/>
  <c r="U117" i="248"/>
  <c r="T117" i="248"/>
  <c r="S117" i="248"/>
  <c r="R117" i="248"/>
  <c r="Q117" i="248"/>
  <c r="P117" i="248"/>
  <c r="O117" i="248"/>
  <c r="N117" i="248"/>
  <c r="M117" i="248"/>
  <c r="L117" i="248"/>
  <c r="K117" i="248"/>
  <c r="J117" i="248"/>
  <c r="I117" i="248"/>
  <c r="H117" i="248"/>
  <c r="G117" i="248"/>
  <c r="F117" i="248"/>
  <c r="E117" i="248"/>
  <c r="D117" i="248"/>
  <c r="C117" i="248"/>
  <c r="B117" i="248"/>
  <c r="I121" i="251" l="1"/>
  <c r="J121" i="251" s="1"/>
  <c r="I121" i="249"/>
  <c r="J121" i="249" s="1"/>
  <c r="K133" i="250"/>
  <c r="L133" i="250" s="1"/>
  <c r="I97" i="251"/>
  <c r="D97" i="251"/>
  <c r="C97" i="251"/>
  <c r="B97" i="251"/>
  <c r="G95" i="251"/>
  <c r="I108" i="251" s="1"/>
  <c r="J108" i="251" s="1"/>
  <c r="G94" i="251"/>
  <c r="D94" i="251"/>
  <c r="C94" i="251"/>
  <c r="B94" i="251"/>
  <c r="G93" i="251"/>
  <c r="D93" i="251"/>
  <c r="C93" i="251"/>
  <c r="B93" i="251"/>
  <c r="J105" i="250"/>
  <c r="G105" i="250"/>
  <c r="F105" i="250"/>
  <c r="E105" i="250"/>
  <c r="D105" i="250"/>
  <c r="C105" i="250"/>
  <c r="B105" i="250"/>
  <c r="H103" i="250"/>
  <c r="J117" i="250" s="1"/>
  <c r="K117" i="250" s="1"/>
  <c r="H102" i="250"/>
  <c r="G102" i="250"/>
  <c r="F102" i="250"/>
  <c r="E102" i="250"/>
  <c r="D102" i="250"/>
  <c r="C102" i="250"/>
  <c r="B102" i="250"/>
  <c r="H101" i="250"/>
  <c r="G101" i="250"/>
  <c r="F101" i="250"/>
  <c r="E101" i="250"/>
  <c r="D101" i="250"/>
  <c r="C101" i="250"/>
  <c r="B101" i="250"/>
  <c r="I97" i="249"/>
  <c r="E97" i="249"/>
  <c r="D97" i="249"/>
  <c r="C97" i="249"/>
  <c r="B97" i="249"/>
  <c r="G95" i="249"/>
  <c r="I108" i="249" s="1"/>
  <c r="J108" i="249" s="1"/>
  <c r="G94" i="249"/>
  <c r="F94" i="249"/>
  <c r="E94" i="249"/>
  <c r="D94" i="249"/>
  <c r="C94" i="249"/>
  <c r="B94" i="249"/>
  <c r="G93" i="249"/>
  <c r="E93" i="249"/>
  <c r="D93" i="249"/>
  <c r="C93" i="249"/>
  <c r="B93" i="249"/>
  <c r="X107" i="248"/>
  <c r="U107" i="248"/>
  <c r="T107" i="248"/>
  <c r="S107" i="248"/>
  <c r="R107" i="248"/>
  <c r="Q107" i="248"/>
  <c r="P107" i="248"/>
  <c r="O107" i="248"/>
  <c r="N107" i="248"/>
  <c r="M107" i="248"/>
  <c r="L107" i="248"/>
  <c r="K107" i="248"/>
  <c r="J107" i="248"/>
  <c r="I107" i="248"/>
  <c r="H107" i="248"/>
  <c r="G107" i="248"/>
  <c r="F107" i="248"/>
  <c r="E107" i="248"/>
  <c r="D107" i="248"/>
  <c r="C107" i="248"/>
  <c r="B107" i="248"/>
  <c r="V105" i="248"/>
  <c r="X119" i="248" s="1"/>
  <c r="Y119" i="248" s="1"/>
  <c r="V104" i="248"/>
  <c r="U104" i="248"/>
  <c r="T104" i="248"/>
  <c r="S104" i="248"/>
  <c r="R104" i="248"/>
  <c r="Q104" i="248"/>
  <c r="P104" i="248"/>
  <c r="O104" i="248"/>
  <c r="N104" i="248"/>
  <c r="M104" i="248"/>
  <c r="L104" i="248"/>
  <c r="K104" i="248"/>
  <c r="J104" i="248"/>
  <c r="I104" i="248"/>
  <c r="H104" i="248"/>
  <c r="G104" i="248"/>
  <c r="F104" i="248"/>
  <c r="E104" i="248"/>
  <c r="D104" i="248"/>
  <c r="C104" i="248"/>
  <c r="B104" i="248"/>
  <c r="V103" i="248"/>
  <c r="U103" i="248"/>
  <c r="T103" i="248"/>
  <c r="S103" i="248"/>
  <c r="R103" i="248"/>
  <c r="Q103" i="248"/>
  <c r="P103" i="248"/>
  <c r="O103" i="248"/>
  <c r="N103" i="248"/>
  <c r="M103" i="248"/>
  <c r="L103" i="248"/>
  <c r="K103" i="248"/>
  <c r="J103" i="248"/>
  <c r="I103" i="248"/>
  <c r="H103" i="248"/>
  <c r="G103" i="248"/>
  <c r="F103" i="248"/>
  <c r="E103" i="248"/>
  <c r="D103" i="248"/>
  <c r="C103" i="248"/>
  <c r="B103" i="248"/>
  <c r="I84" i="251" l="1"/>
  <c r="D84" i="251"/>
  <c r="C84" i="251"/>
  <c r="B84" i="251"/>
  <c r="G82" i="251"/>
  <c r="I95" i="251" s="1"/>
  <c r="J95" i="251" s="1"/>
  <c r="G81" i="251"/>
  <c r="D81" i="251"/>
  <c r="C81" i="251"/>
  <c r="B81" i="251"/>
  <c r="G80" i="251"/>
  <c r="D80" i="251"/>
  <c r="C80" i="251"/>
  <c r="B80" i="251"/>
  <c r="J91" i="250"/>
  <c r="G91" i="250"/>
  <c r="F91" i="250"/>
  <c r="E91" i="250"/>
  <c r="D91" i="250"/>
  <c r="C91" i="250"/>
  <c r="B91" i="250"/>
  <c r="H89" i="250"/>
  <c r="J103" i="250" s="1"/>
  <c r="K103" i="250" s="1"/>
  <c r="H88" i="250"/>
  <c r="G88" i="250"/>
  <c r="F88" i="250"/>
  <c r="E88" i="250"/>
  <c r="D88" i="250"/>
  <c r="C88" i="250"/>
  <c r="B88" i="250"/>
  <c r="H87" i="250"/>
  <c r="G87" i="250"/>
  <c r="F87" i="250"/>
  <c r="E87" i="250"/>
  <c r="D87" i="250"/>
  <c r="C87" i="250"/>
  <c r="B87" i="250"/>
  <c r="G81" i="249"/>
  <c r="F81" i="249"/>
  <c r="E81" i="249"/>
  <c r="D81" i="249"/>
  <c r="C81" i="249"/>
  <c r="B81" i="249"/>
  <c r="I84" i="249"/>
  <c r="E84" i="249"/>
  <c r="D84" i="249"/>
  <c r="C84" i="249"/>
  <c r="B84" i="249"/>
  <c r="G82" i="249"/>
  <c r="I95" i="249" s="1"/>
  <c r="J95" i="249" s="1"/>
  <c r="G80" i="249"/>
  <c r="E80" i="249"/>
  <c r="D80" i="249"/>
  <c r="C80" i="249"/>
  <c r="B80" i="249"/>
  <c r="X93" i="248"/>
  <c r="U93" i="248"/>
  <c r="T93" i="248"/>
  <c r="S93" i="248"/>
  <c r="R93" i="248"/>
  <c r="Q93" i="248"/>
  <c r="P93" i="248"/>
  <c r="O93" i="248"/>
  <c r="N93" i="248"/>
  <c r="M93" i="248"/>
  <c r="L93" i="248"/>
  <c r="K93" i="248"/>
  <c r="J93" i="248"/>
  <c r="I93" i="248"/>
  <c r="H93" i="248"/>
  <c r="G93" i="248"/>
  <c r="F93" i="248"/>
  <c r="E93" i="248"/>
  <c r="D93" i="248"/>
  <c r="C93" i="248"/>
  <c r="B93" i="248"/>
  <c r="V90" i="248"/>
  <c r="U90" i="248"/>
  <c r="T90" i="248"/>
  <c r="S90" i="248"/>
  <c r="R90" i="248"/>
  <c r="Q90" i="248"/>
  <c r="P90" i="248"/>
  <c r="O90" i="248"/>
  <c r="N90" i="248"/>
  <c r="M90" i="248"/>
  <c r="L90" i="248"/>
  <c r="K90" i="248"/>
  <c r="J90" i="248"/>
  <c r="I90" i="248"/>
  <c r="H90" i="248"/>
  <c r="G90" i="248"/>
  <c r="F90" i="248"/>
  <c r="E90" i="248"/>
  <c r="D90" i="248"/>
  <c r="C90" i="248"/>
  <c r="B90" i="248"/>
  <c r="V91" i="248"/>
  <c r="X105" i="248" s="1"/>
  <c r="Y105" i="248" s="1"/>
  <c r="V89" i="248"/>
  <c r="U89" i="248"/>
  <c r="T89" i="248"/>
  <c r="S89" i="248"/>
  <c r="R89" i="248"/>
  <c r="Q89" i="248"/>
  <c r="P89" i="248"/>
  <c r="O89" i="248"/>
  <c r="N89" i="248"/>
  <c r="M89" i="248"/>
  <c r="L89" i="248"/>
  <c r="K89" i="248"/>
  <c r="J89" i="248"/>
  <c r="I89" i="248"/>
  <c r="H89" i="248"/>
  <c r="G89" i="248"/>
  <c r="F89" i="248"/>
  <c r="E89" i="248"/>
  <c r="D89" i="248"/>
  <c r="C89" i="248"/>
  <c r="B89" i="248"/>
  <c r="B77" i="250" l="1"/>
  <c r="H73" i="250" l="1"/>
  <c r="D71" i="251" l="1"/>
  <c r="C71" i="251"/>
  <c r="B68" i="251"/>
  <c r="D68" i="251"/>
  <c r="C68" i="251"/>
  <c r="D67" i="251"/>
  <c r="C67" i="251"/>
  <c r="B71" i="249" l="1"/>
  <c r="E71" i="249"/>
  <c r="D71" i="249"/>
  <c r="C71" i="249"/>
  <c r="E67" i="249"/>
  <c r="D67" i="249"/>
  <c r="C67" i="249"/>
  <c r="G68" i="249"/>
  <c r="F68" i="249"/>
  <c r="E68" i="249"/>
  <c r="D68" i="249"/>
  <c r="C68" i="249"/>
  <c r="B68" i="249"/>
  <c r="T75" i="248"/>
  <c r="T76" i="248"/>
  <c r="T79" i="248"/>
  <c r="U79" i="248"/>
  <c r="S79" i="248"/>
  <c r="R79" i="248"/>
  <c r="Q79" i="248"/>
  <c r="P79" i="248"/>
  <c r="O79" i="248"/>
  <c r="N79" i="248"/>
  <c r="M79" i="248"/>
  <c r="U76" i="248" l="1"/>
  <c r="S76" i="248"/>
  <c r="R76" i="248"/>
  <c r="Q76" i="248"/>
  <c r="P76" i="248"/>
  <c r="O76" i="248"/>
  <c r="N76" i="248"/>
  <c r="M76" i="248"/>
  <c r="S75" i="248"/>
  <c r="I71" i="251" l="1"/>
  <c r="B71" i="251"/>
  <c r="G69" i="251"/>
  <c r="G68" i="251"/>
  <c r="G67" i="251"/>
  <c r="B67" i="251"/>
  <c r="J77" i="250"/>
  <c r="G77" i="250"/>
  <c r="F77" i="250"/>
  <c r="E77" i="250"/>
  <c r="D77" i="250"/>
  <c r="C77" i="250"/>
  <c r="H75" i="250"/>
  <c r="J89" i="250" s="1"/>
  <c r="K89" i="250" s="1"/>
  <c r="H74" i="250"/>
  <c r="G74" i="250"/>
  <c r="F74" i="250"/>
  <c r="E74" i="250"/>
  <c r="D74" i="250"/>
  <c r="C74" i="250"/>
  <c r="B74" i="250"/>
  <c r="G73" i="250"/>
  <c r="F73" i="250"/>
  <c r="E73" i="250"/>
  <c r="D73" i="250"/>
  <c r="C73" i="250"/>
  <c r="B73" i="250"/>
  <c r="I71" i="249"/>
  <c r="G69" i="249"/>
  <c r="I82" i="249" s="1"/>
  <c r="J82" i="249" s="1"/>
  <c r="G67" i="249"/>
  <c r="B67" i="249"/>
  <c r="L79" i="248"/>
  <c r="K79" i="248"/>
  <c r="J79" i="248"/>
  <c r="I79" i="248"/>
  <c r="H79" i="248"/>
  <c r="G79" i="248"/>
  <c r="F79" i="248"/>
  <c r="E79" i="248"/>
  <c r="D79" i="248"/>
  <c r="C79" i="248"/>
  <c r="B79" i="248"/>
  <c r="V76" i="248"/>
  <c r="L76" i="248"/>
  <c r="K76" i="248"/>
  <c r="J76" i="248"/>
  <c r="I76" i="248"/>
  <c r="H76" i="248"/>
  <c r="G76" i="248"/>
  <c r="F76" i="248"/>
  <c r="E76" i="248"/>
  <c r="D76" i="248"/>
  <c r="C76" i="248"/>
  <c r="B76" i="248"/>
  <c r="X79" i="248"/>
  <c r="V77" i="248"/>
  <c r="X91" i="248" s="1"/>
  <c r="Y91" i="248" s="1"/>
  <c r="V75" i="248"/>
  <c r="U75" i="248"/>
  <c r="R75" i="248"/>
  <c r="Q75" i="248"/>
  <c r="P75" i="248"/>
  <c r="O75" i="248"/>
  <c r="N75" i="248"/>
  <c r="M75" i="248"/>
  <c r="L75" i="248"/>
  <c r="K75" i="248"/>
  <c r="J75" i="248"/>
  <c r="I75" i="248"/>
  <c r="H75" i="248"/>
  <c r="G75" i="248"/>
  <c r="F75" i="248"/>
  <c r="E75" i="248"/>
  <c r="D75" i="248"/>
  <c r="C75" i="248"/>
  <c r="B75" i="248"/>
  <c r="I82" i="251" l="1"/>
  <c r="J82" i="251" s="1"/>
  <c r="B58" i="251"/>
  <c r="I58" i="251"/>
  <c r="G55" i="251"/>
  <c r="B55" i="251"/>
  <c r="G56" i="251"/>
  <c r="G54" i="251"/>
  <c r="B54" i="251"/>
  <c r="J63" i="250"/>
  <c r="G63" i="250"/>
  <c r="F63" i="250"/>
  <c r="E63" i="250"/>
  <c r="D63" i="250"/>
  <c r="C63" i="250"/>
  <c r="B63" i="250"/>
  <c r="H61" i="250"/>
  <c r="J75" i="250" s="1"/>
  <c r="K75" i="250" s="1"/>
  <c r="H60" i="250"/>
  <c r="G60" i="250"/>
  <c r="F60" i="250"/>
  <c r="E60" i="250"/>
  <c r="D60" i="250"/>
  <c r="C60" i="250"/>
  <c r="B60" i="250"/>
  <c r="H59" i="250"/>
  <c r="G59" i="250"/>
  <c r="F59" i="250"/>
  <c r="E59" i="250"/>
  <c r="D59" i="250"/>
  <c r="C59" i="250"/>
  <c r="B59" i="250"/>
  <c r="B55" i="249"/>
  <c r="I58" i="249"/>
  <c r="B58" i="249"/>
  <c r="G56" i="249"/>
  <c r="I69" i="249" s="1"/>
  <c r="J69" i="249" s="1"/>
  <c r="G55" i="249"/>
  <c r="G54" i="249"/>
  <c r="B54" i="249"/>
  <c r="L64" i="248"/>
  <c r="K64" i="248"/>
  <c r="J64" i="248"/>
  <c r="I64" i="248"/>
  <c r="H64" i="248"/>
  <c r="G64" i="248"/>
  <c r="F64" i="248"/>
  <c r="E64" i="248"/>
  <c r="D64" i="248"/>
  <c r="C64" i="248"/>
  <c r="B64" i="248"/>
  <c r="L61" i="248"/>
  <c r="K61" i="248"/>
  <c r="J61" i="248"/>
  <c r="I61" i="248"/>
  <c r="H61" i="248"/>
  <c r="G61" i="248"/>
  <c r="F61" i="248"/>
  <c r="E61" i="248"/>
  <c r="D61" i="248"/>
  <c r="C61" i="248"/>
  <c r="B61" i="248"/>
  <c r="I60" i="248"/>
  <c r="J60" i="248"/>
  <c r="V64" i="248"/>
  <c r="S64" i="248"/>
  <c r="R64" i="248"/>
  <c r="Q64" i="248"/>
  <c r="P64" i="248"/>
  <c r="O64" i="248"/>
  <c r="N64" i="248"/>
  <c r="M64" i="248"/>
  <c r="T62" i="248"/>
  <c r="X77" i="248" s="1"/>
  <c r="Y77" i="248" s="1"/>
  <c r="T61" i="248"/>
  <c r="S61" i="248"/>
  <c r="R61" i="248"/>
  <c r="Q61" i="248"/>
  <c r="P61" i="248"/>
  <c r="O61" i="248"/>
  <c r="N61" i="248"/>
  <c r="M61" i="248"/>
  <c r="T60" i="248"/>
  <c r="S60" i="248"/>
  <c r="R60" i="248"/>
  <c r="Q60" i="248"/>
  <c r="P60" i="248"/>
  <c r="O60" i="248"/>
  <c r="N60" i="248"/>
  <c r="M60" i="248"/>
  <c r="L60" i="248"/>
  <c r="K60" i="248"/>
  <c r="H60" i="248"/>
  <c r="G60" i="248"/>
  <c r="F60" i="248"/>
  <c r="E60" i="248"/>
  <c r="D60" i="248"/>
  <c r="C60" i="248"/>
  <c r="B60" i="248"/>
  <c r="I69" i="251" l="1"/>
  <c r="J69" i="251" s="1"/>
  <c r="B42" i="251"/>
  <c r="B42" i="249"/>
  <c r="I45" i="251" l="1"/>
  <c r="B45" i="251"/>
  <c r="G43" i="251"/>
  <c r="G42" i="251"/>
  <c r="G41" i="251"/>
  <c r="B41" i="251"/>
  <c r="J48" i="250"/>
  <c r="G48" i="250"/>
  <c r="F48" i="250"/>
  <c r="E48" i="250"/>
  <c r="D48" i="250"/>
  <c r="C48" i="250"/>
  <c r="B48" i="250"/>
  <c r="H46" i="250"/>
  <c r="H45" i="250"/>
  <c r="G45" i="250"/>
  <c r="F45" i="250"/>
  <c r="E45" i="250"/>
  <c r="D45" i="250"/>
  <c r="C45" i="250"/>
  <c r="B45" i="250"/>
  <c r="H44" i="250"/>
  <c r="G44" i="250"/>
  <c r="F44" i="250"/>
  <c r="E44" i="250"/>
  <c r="D44" i="250"/>
  <c r="C44" i="250"/>
  <c r="B44" i="250"/>
  <c r="I45" i="249"/>
  <c r="B45" i="249"/>
  <c r="G43" i="249"/>
  <c r="G42" i="249"/>
  <c r="G41" i="249"/>
  <c r="B41" i="249"/>
  <c r="T48" i="248"/>
  <c r="Q48" i="248"/>
  <c r="P48" i="248"/>
  <c r="O48" i="248"/>
  <c r="N48" i="248"/>
  <c r="M48" i="248"/>
  <c r="L48" i="248"/>
  <c r="K48" i="248"/>
  <c r="J48" i="248"/>
  <c r="I48" i="248"/>
  <c r="H48" i="248"/>
  <c r="G48" i="248"/>
  <c r="F48" i="248"/>
  <c r="E48" i="248"/>
  <c r="D48" i="248"/>
  <c r="C48" i="248"/>
  <c r="B48" i="248"/>
  <c r="R46" i="248"/>
  <c r="R45" i="248"/>
  <c r="Q45" i="248"/>
  <c r="P45" i="248"/>
  <c r="O45" i="248"/>
  <c r="N45" i="248"/>
  <c r="M45" i="248"/>
  <c r="L45" i="248"/>
  <c r="K45" i="248"/>
  <c r="J45" i="248"/>
  <c r="I45" i="248"/>
  <c r="H45" i="248"/>
  <c r="G45" i="248"/>
  <c r="F45" i="248"/>
  <c r="E45" i="248"/>
  <c r="D45" i="248"/>
  <c r="C45" i="248"/>
  <c r="B45" i="248"/>
  <c r="R44" i="248"/>
  <c r="Q44" i="248"/>
  <c r="P44" i="248"/>
  <c r="O44" i="248"/>
  <c r="N44" i="248"/>
  <c r="M44" i="248"/>
  <c r="L44" i="248"/>
  <c r="K44" i="248"/>
  <c r="J44" i="248"/>
  <c r="I44" i="248"/>
  <c r="H44" i="248"/>
  <c r="G44" i="248"/>
  <c r="F44" i="248"/>
  <c r="E44" i="248"/>
  <c r="D44" i="248"/>
  <c r="C44" i="248"/>
  <c r="B44" i="248"/>
  <c r="I56" i="251" l="1"/>
  <c r="J56" i="251" s="1"/>
  <c r="I56" i="249"/>
  <c r="J56" i="249" s="1"/>
  <c r="J61" i="250"/>
  <c r="K61" i="250" s="1"/>
  <c r="V62" i="248"/>
  <c r="W62" i="248" s="1"/>
  <c r="I32" i="251"/>
  <c r="J34" i="250"/>
  <c r="I32" i="249"/>
  <c r="T34" i="248"/>
  <c r="F32" i="251" l="1"/>
  <c r="E32" i="251"/>
  <c r="D32" i="251"/>
  <c r="C32" i="251"/>
  <c r="B32" i="251"/>
  <c r="G29" i="251"/>
  <c r="F29" i="251"/>
  <c r="E29" i="251"/>
  <c r="D29" i="251"/>
  <c r="C29" i="251"/>
  <c r="B29" i="251"/>
  <c r="G30" i="251"/>
  <c r="G28" i="251"/>
  <c r="F28" i="251"/>
  <c r="E28" i="251"/>
  <c r="D28" i="251"/>
  <c r="C28" i="251"/>
  <c r="B28" i="251"/>
  <c r="G34" i="250"/>
  <c r="F34" i="250"/>
  <c r="E34" i="250"/>
  <c r="D34" i="250"/>
  <c r="C34" i="250"/>
  <c r="B34" i="250"/>
  <c r="H31" i="250"/>
  <c r="G31" i="250"/>
  <c r="F31" i="250"/>
  <c r="E31" i="250"/>
  <c r="D31" i="250"/>
  <c r="C31" i="250"/>
  <c r="B31" i="250"/>
  <c r="H32" i="250"/>
  <c r="H30" i="250"/>
  <c r="G30" i="250"/>
  <c r="F30" i="250"/>
  <c r="E30" i="250"/>
  <c r="D30" i="250"/>
  <c r="C30" i="250"/>
  <c r="B30" i="250"/>
  <c r="F32" i="249"/>
  <c r="E32" i="249"/>
  <c r="D32" i="249"/>
  <c r="C32" i="249"/>
  <c r="B32" i="249"/>
  <c r="R31" i="248"/>
  <c r="Q31" i="248"/>
  <c r="P31" i="248"/>
  <c r="O31" i="248"/>
  <c r="N31" i="248"/>
  <c r="M31" i="248"/>
  <c r="L31" i="248"/>
  <c r="K31" i="248"/>
  <c r="J31" i="248"/>
  <c r="I31" i="248"/>
  <c r="H31" i="248"/>
  <c r="G31" i="248"/>
  <c r="F31" i="248"/>
  <c r="E31" i="248"/>
  <c r="D31" i="248"/>
  <c r="C31" i="248"/>
  <c r="B31" i="248"/>
  <c r="G29" i="249"/>
  <c r="F29" i="249"/>
  <c r="E29" i="249"/>
  <c r="D29" i="249"/>
  <c r="C29" i="249"/>
  <c r="B29" i="249"/>
  <c r="G30" i="249"/>
  <c r="G28" i="249"/>
  <c r="F28" i="249"/>
  <c r="E28" i="249"/>
  <c r="D28" i="249"/>
  <c r="C28" i="249"/>
  <c r="B28" i="249"/>
  <c r="Q34" i="248"/>
  <c r="P34" i="248"/>
  <c r="O34" i="248"/>
  <c r="N34" i="248"/>
  <c r="M34" i="248"/>
  <c r="L34" i="248"/>
  <c r="K34" i="248"/>
  <c r="J34" i="248"/>
  <c r="I34" i="248"/>
  <c r="H34" i="248"/>
  <c r="G34" i="248"/>
  <c r="F34" i="248"/>
  <c r="E34" i="248"/>
  <c r="D34" i="248"/>
  <c r="C34" i="248"/>
  <c r="B34" i="248"/>
  <c r="R32" i="248"/>
  <c r="R30" i="248"/>
  <c r="Q30" i="248"/>
  <c r="P30" i="248"/>
  <c r="O30" i="248"/>
  <c r="N30" i="248"/>
  <c r="M30" i="248"/>
  <c r="L30" i="248"/>
  <c r="K30" i="248"/>
  <c r="J30" i="248"/>
  <c r="I30" i="248"/>
  <c r="H30" i="248"/>
  <c r="G30" i="248"/>
  <c r="F30" i="248"/>
  <c r="E30" i="248"/>
  <c r="D30" i="248"/>
  <c r="C30" i="248"/>
  <c r="B30" i="248"/>
  <c r="I43" i="251" l="1"/>
  <c r="J43" i="251" s="1"/>
  <c r="I43" i="249"/>
  <c r="J43" i="249" s="1"/>
  <c r="J46" i="250"/>
  <c r="K46" i="250" s="1"/>
  <c r="T46" i="248"/>
  <c r="U46" i="248" s="1"/>
  <c r="R18" i="248"/>
  <c r="T32" i="248" s="1"/>
  <c r="U32" i="248" s="1"/>
  <c r="N16" i="248" l="1"/>
  <c r="O16" i="248"/>
  <c r="P16" i="248"/>
  <c r="Q16" i="248"/>
  <c r="N17" i="248"/>
  <c r="O17" i="248"/>
  <c r="P17" i="248"/>
  <c r="Q17" i="248"/>
  <c r="N20" i="248"/>
  <c r="O20" i="248"/>
  <c r="P20" i="248"/>
  <c r="Q20" i="248"/>
  <c r="J20" i="248" l="1"/>
  <c r="I20" i="248"/>
  <c r="H20" i="248"/>
  <c r="G20" i="248"/>
  <c r="F20" i="248"/>
  <c r="E20" i="248"/>
  <c r="D20" i="248"/>
  <c r="C20" i="248"/>
  <c r="B20" i="248"/>
  <c r="J17" i="248"/>
  <c r="I17" i="248"/>
  <c r="H17" i="248"/>
  <c r="G17" i="248"/>
  <c r="F17" i="248"/>
  <c r="E17" i="248"/>
  <c r="D17" i="248"/>
  <c r="C17" i="248"/>
  <c r="B17" i="248"/>
  <c r="J16" i="248"/>
  <c r="I16" i="248"/>
  <c r="H16" i="248"/>
  <c r="G16" i="248"/>
  <c r="F16" i="248"/>
  <c r="E16" i="248"/>
  <c r="D16" i="248"/>
  <c r="C16" i="248"/>
  <c r="B16" i="248"/>
  <c r="F16" i="250" l="1"/>
  <c r="F17" i="250"/>
  <c r="F20" i="250"/>
  <c r="F19" i="249"/>
  <c r="F19" i="251" l="1"/>
  <c r="F15" i="249"/>
  <c r="F16" i="249"/>
  <c r="F15" i="251"/>
  <c r="F16" i="251"/>
  <c r="E19" i="251"/>
  <c r="D19" i="251"/>
  <c r="C19" i="251"/>
  <c r="B19" i="251"/>
  <c r="G17" i="251"/>
  <c r="G16" i="251"/>
  <c r="E16" i="251"/>
  <c r="D16" i="251"/>
  <c r="C16" i="251"/>
  <c r="B16" i="251"/>
  <c r="G15" i="251"/>
  <c r="E15" i="251"/>
  <c r="D15" i="251"/>
  <c r="C15" i="251"/>
  <c r="B15" i="251"/>
  <c r="E16" i="250"/>
  <c r="E17" i="250"/>
  <c r="E20" i="250"/>
  <c r="I17" i="251" l="1"/>
  <c r="J17" i="251" s="1"/>
  <c r="I30" i="251"/>
  <c r="J30" i="251" s="1"/>
  <c r="H17" i="250"/>
  <c r="G17" i="250"/>
  <c r="D17" i="250"/>
  <c r="C17" i="250"/>
  <c r="R17" i="248"/>
  <c r="M17" i="248"/>
  <c r="C20" i="250"/>
  <c r="C16" i="250"/>
  <c r="E19" i="249" l="1"/>
  <c r="M20" i="248"/>
  <c r="M16" i="248"/>
  <c r="L16" i="248" l="1"/>
  <c r="L17" i="248"/>
  <c r="L20" i="248"/>
  <c r="H16" i="250" l="1"/>
  <c r="G16" i="250"/>
  <c r="D16" i="250"/>
  <c r="B16" i="250"/>
  <c r="G15" i="249"/>
  <c r="E15" i="249"/>
  <c r="D15" i="249"/>
  <c r="C15" i="249"/>
  <c r="B15" i="249"/>
  <c r="R16" i="248"/>
  <c r="K16" i="248"/>
  <c r="E16" i="249"/>
  <c r="K20" i="248" l="1"/>
  <c r="T18" i="248" l="1"/>
  <c r="U18" i="248" s="1"/>
  <c r="K17" i="248"/>
  <c r="C19" i="249"/>
  <c r="D19" i="249"/>
  <c r="B19" i="249"/>
  <c r="C16" i="249"/>
  <c r="D16" i="249"/>
  <c r="G16" i="249"/>
  <c r="B16" i="249"/>
  <c r="D20" i="250"/>
  <c r="G20" i="250"/>
  <c r="B20" i="250"/>
  <c r="B17" i="250"/>
  <c r="H18" i="250"/>
  <c r="G17" i="249"/>
  <c r="B3" i="238"/>
  <c r="D3" i="238" s="1"/>
  <c r="P26" i="240"/>
  <c r="O26" i="240"/>
  <c r="M26" i="240"/>
  <c r="K26" i="240"/>
  <c r="P25" i="240"/>
  <c r="O25" i="240"/>
  <c r="M25" i="240"/>
  <c r="K25" i="240"/>
  <c r="P24" i="240"/>
  <c r="O24" i="240"/>
  <c r="M24" i="240"/>
  <c r="K24" i="240"/>
  <c r="P23" i="240"/>
  <c r="O23" i="240"/>
  <c r="M23" i="240"/>
  <c r="K23" i="240"/>
  <c r="P22" i="240"/>
  <c r="O22" i="240"/>
  <c r="M22" i="240"/>
  <c r="K22" i="240"/>
  <c r="P21" i="240"/>
  <c r="O21" i="240"/>
  <c r="M21" i="240"/>
  <c r="K21" i="240"/>
  <c r="P20" i="240"/>
  <c r="O20" i="240"/>
  <c r="M20" i="240"/>
  <c r="K20" i="240"/>
  <c r="P19" i="240"/>
  <c r="O19" i="240"/>
  <c r="M19" i="240"/>
  <c r="K19" i="240"/>
  <c r="P18" i="240"/>
  <c r="O18" i="240"/>
  <c r="M18" i="240"/>
  <c r="K18" i="240"/>
  <c r="P17" i="240"/>
  <c r="O17" i="240"/>
  <c r="M17" i="240"/>
  <c r="K17" i="240"/>
  <c r="P16" i="240"/>
  <c r="O16" i="240"/>
  <c r="M16" i="240"/>
  <c r="K16" i="240"/>
  <c r="P15" i="240"/>
  <c r="O15" i="240"/>
  <c r="M15" i="240"/>
  <c r="K15" i="240"/>
  <c r="P14" i="240"/>
  <c r="O14" i="240"/>
  <c r="M14" i="240"/>
  <c r="K14" i="240"/>
  <c r="P13" i="240"/>
  <c r="O13" i="240"/>
  <c r="M13" i="240"/>
  <c r="K13" i="240"/>
  <c r="P12" i="240"/>
  <c r="O12" i="240"/>
  <c r="M12" i="240"/>
  <c r="K12" i="240"/>
  <c r="P11" i="240"/>
  <c r="O11" i="240"/>
  <c r="M11" i="240"/>
  <c r="K11" i="240"/>
  <c r="P10" i="240"/>
  <c r="O10" i="240"/>
  <c r="M10" i="240"/>
  <c r="K10" i="240"/>
  <c r="P9" i="240"/>
  <c r="O9" i="240"/>
  <c r="M9" i="240"/>
  <c r="K9" i="240"/>
  <c r="P8" i="240"/>
  <c r="O8" i="240"/>
  <c r="M8" i="240"/>
  <c r="K8" i="240"/>
  <c r="P7" i="240"/>
  <c r="O7" i="240"/>
  <c r="M7" i="240"/>
  <c r="K7" i="240"/>
  <c r="P6" i="240"/>
  <c r="O6" i="240"/>
  <c r="M6" i="240"/>
  <c r="K6" i="240"/>
  <c r="P5" i="240"/>
  <c r="O5" i="240"/>
  <c r="M5" i="240"/>
  <c r="K5" i="240"/>
  <c r="P4" i="240"/>
  <c r="O4" i="240"/>
  <c r="M4" i="240"/>
  <c r="K4" i="240"/>
  <c r="P3" i="240"/>
  <c r="I3" i="240"/>
  <c r="I4" i="240" s="1"/>
  <c r="I5" i="240" s="1"/>
  <c r="I6" i="240" s="1"/>
  <c r="I7" i="240" s="1"/>
  <c r="I8" i="240" s="1"/>
  <c r="I9" i="240" s="1"/>
  <c r="I10" i="240" s="1"/>
  <c r="I11" i="240" s="1"/>
  <c r="I12" i="240" s="1"/>
  <c r="I13" i="240" s="1"/>
  <c r="I14" i="240" s="1"/>
  <c r="I15" i="240" s="1"/>
  <c r="I16" i="240" s="1"/>
  <c r="I17" i="240" s="1"/>
  <c r="I18" i="240" s="1"/>
  <c r="I19" i="240" s="1"/>
  <c r="I20" i="240" s="1"/>
  <c r="I21" i="240" s="1"/>
  <c r="I22" i="240" s="1"/>
  <c r="I23" i="240" s="1"/>
  <c r="I24" i="240" s="1"/>
  <c r="I25" i="240" s="1"/>
  <c r="I26" i="240" s="1"/>
  <c r="G3" i="240"/>
  <c r="B3" i="240"/>
  <c r="D3" i="240" s="1"/>
  <c r="P26" i="239"/>
  <c r="O26" i="239"/>
  <c r="M26" i="239"/>
  <c r="K26" i="239"/>
  <c r="P25" i="239"/>
  <c r="O25" i="239"/>
  <c r="M25" i="239"/>
  <c r="K25" i="239"/>
  <c r="P24" i="239"/>
  <c r="O24" i="239"/>
  <c r="M24" i="239"/>
  <c r="K24" i="239"/>
  <c r="P23" i="239"/>
  <c r="O23" i="239"/>
  <c r="M23" i="239"/>
  <c r="K23" i="239"/>
  <c r="P22" i="239"/>
  <c r="O22" i="239"/>
  <c r="M22" i="239"/>
  <c r="K22" i="239"/>
  <c r="P21" i="239"/>
  <c r="O21" i="239"/>
  <c r="M21" i="239"/>
  <c r="K21" i="239"/>
  <c r="P20" i="239"/>
  <c r="O20" i="239"/>
  <c r="M20" i="239"/>
  <c r="K20" i="239"/>
  <c r="P19" i="239"/>
  <c r="O19" i="239"/>
  <c r="M19" i="239"/>
  <c r="K19" i="239"/>
  <c r="P18" i="239"/>
  <c r="O18" i="239"/>
  <c r="M18" i="239"/>
  <c r="K18" i="239"/>
  <c r="P17" i="239"/>
  <c r="O17" i="239"/>
  <c r="M17" i="239"/>
  <c r="K17" i="239"/>
  <c r="P16" i="239"/>
  <c r="O16" i="239"/>
  <c r="M16" i="239"/>
  <c r="K16" i="239"/>
  <c r="P15" i="239"/>
  <c r="O15" i="239"/>
  <c r="M15" i="239"/>
  <c r="K15" i="239"/>
  <c r="P14" i="239"/>
  <c r="O14" i="239"/>
  <c r="M14" i="239"/>
  <c r="K14" i="239"/>
  <c r="P13" i="239"/>
  <c r="O13" i="239"/>
  <c r="M13" i="239"/>
  <c r="K13" i="239"/>
  <c r="P12" i="239"/>
  <c r="O12" i="239"/>
  <c r="M12" i="239"/>
  <c r="K12" i="239"/>
  <c r="P11" i="239"/>
  <c r="O11" i="239"/>
  <c r="M11" i="239"/>
  <c r="K11" i="239"/>
  <c r="P10" i="239"/>
  <c r="O10" i="239"/>
  <c r="M10" i="239"/>
  <c r="K10" i="239"/>
  <c r="P9" i="239"/>
  <c r="O9" i="239"/>
  <c r="M9" i="239"/>
  <c r="K9" i="239"/>
  <c r="P8" i="239"/>
  <c r="O8" i="239"/>
  <c r="M8" i="239"/>
  <c r="K8" i="239"/>
  <c r="P7" i="239"/>
  <c r="O7" i="239"/>
  <c r="M7" i="239"/>
  <c r="K7" i="239"/>
  <c r="P6" i="239"/>
  <c r="O6" i="239"/>
  <c r="M6" i="239"/>
  <c r="K6" i="239"/>
  <c r="P5" i="239"/>
  <c r="O5" i="239"/>
  <c r="M5" i="239"/>
  <c r="K5" i="239"/>
  <c r="P4" i="239"/>
  <c r="O4" i="239"/>
  <c r="M4" i="239"/>
  <c r="K4" i="239"/>
  <c r="P3" i="239"/>
  <c r="I3" i="239"/>
  <c r="I4" i="239" s="1"/>
  <c r="I5" i="239" s="1"/>
  <c r="I6" i="239" s="1"/>
  <c r="I7" i="239" s="1"/>
  <c r="I8" i="239" s="1"/>
  <c r="I9" i="239" s="1"/>
  <c r="I10" i="239" s="1"/>
  <c r="I11" i="239" s="1"/>
  <c r="I12" i="239" s="1"/>
  <c r="I13" i="239" s="1"/>
  <c r="I14" i="239" s="1"/>
  <c r="I15" i="239" s="1"/>
  <c r="I16" i="239" s="1"/>
  <c r="I17" i="239" s="1"/>
  <c r="I18" i="239" s="1"/>
  <c r="I19" i="239" s="1"/>
  <c r="I20" i="239" s="1"/>
  <c r="I21" i="239" s="1"/>
  <c r="I22" i="239" s="1"/>
  <c r="I23" i="239" s="1"/>
  <c r="I24" i="239" s="1"/>
  <c r="I25" i="239" s="1"/>
  <c r="I26" i="239" s="1"/>
  <c r="G3" i="239"/>
  <c r="H3" i="239" s="1"/>
  <c r="B3" i="239"/>
  <c r="D3" i="239" s="1"/>
  <c r="P26" i="238"/>
  <c r="O26" i="238"/>
  <c r="M26" i="238"/>
  <c r="K26" i="238"/>
  <c r="P25" i="238"/>
  <c r="O25" i="238"/>
  <c r="M25" i="238"/>
  <c r="K25" i="238"/>
  <c r="P24" i="238"/>
  <c r="O24" i="238"/>
  <c r="M24" i="238"/>
  <c r="K24" i="238"/>
  <c r="P23" i="238"/>
  <c r="O23" i="238"/>
  <c r="M23" i="238"/>
  <c r="K23" i="238"/>
  <c r="P22" i="238"/>
  <c r="O22" i="238"/>
  <c r="M22" i="238"/>
  <c r="K22" i="238"/>
  <c r="P21" i="238"/>
  <c r="O21" i="238"/>
  <c r="M21" i="238"/>
  <c r="K21" i="238"/>
  <c r="P20" i="238"/>
  <c r="O20" i="238"/>
  <c r="M20" i="238"/>
  <c r="K20" i="238"/>
  <c r="P19" i="238"/>
  <c r="O19" i="238"/>
  <c r="M19" i="238"/>
  <c r="K19" i="238"/>
  <c r="P18" i="238"/>
  <c r="O18" i="238"/>
  <c r="M18" i="238"/>
  <c r="K18" i="238"/>
  <c r="P17" i="238"/>
  <c r="O17" i="238"/>
  <c r="M17" i="238"/>
  <c r="K17" i="238"/>
  <c r="P16" i="238"/>
  <c r="O16" i="238"/>
  <c r="M16" i="238"/>
  <c r="K16" i="238"/>
  <c r="P15" i="238"/>
  <c r="O15" i="238"/>
  <c r="M15" i="238"/>
  <c r="K15" i="238"/>
  <c r="P14" i="238"/>
  <c r="O14" i="238"/>
  <c r="M14" i="238"/>
  <c r="K14" i="238"/>
  <c r="P13" i="238"/>
  <c r="O13" i="238"/>
  <c r="M13" i="238"/>
  <c r="K13" i="238"/>
  <c r="P12" i="238"/>
  <c r="O12" i="238"/>
  <c r="M12" i="238"/>
  <c r="K12" i="238"/>
  <c r="P11" i="238"/>
  <c r="O11" i="238"/>
  <c r="M11" i="238"/>
  <c r="K11" i="238"/>
  <c r="P10" i="238"/>
  <c r="O10" i="238"/>
  <c r="M10" i="238"/>
  <c r="K10" i="238"/>
  <c r="P9" i="238"/>
  <c r="O9" i="238"/>
  <c r="M9" i="238"/>
  <c r="K9" i="238"/>
  <c r="P8" i="238"/>
  <c r="O8" i="238"/>
  <c r="M8" i="238"/>
  <c r="K8" i="238"/>
  <c r="P7" i="238"/>
  <c r="O7" i="238"/>
  <c r="M7" i="238"/>
  <c r="K7" i="238"/>
  <c r="P6" i="238"/>
  <c r="O6" i="238"/>
  <c r="M6" i="238"/>
  <c r="K6" i="238"/>
  <c r="P5" i="238"/>
  <c r="O5" i="238"/>
  <c r="M5" i="238"/>
  <c r="K5" i="238"/>
  <c r="P4" i="238"/>
  <c r="O4" i="238"/>
  <c r="M4" i="238"/>
  <c r="K4" i="238"/>
  <c r="P3" i="238"/>
  <c r="I3" i="238"/>
  <c r="I4" i="238" s="1"/>
  <c r="I5" i="238" s="1"/>
  <c r="I6" i="238" s="1"/>
  <c r="I7" i="238" s="1"/>
  <c r="I8" i="238" s="1"/>
  <c r="I9" i="238" s="1"/>
  <c r="I10" i="238" s="1"/>
  <c r="I11" i="238" s="1"/>
  <c r="I12" i="238" s="1"/>
  <c r="I13" i="238" s="1"/>
  <c r="I14" i="238" s="1"/>
  <c r="I15" i="238" s="1"/>
  <c r="I16" i="238" s="1"/>
  <c r="I17" i="238" s="1"/>
  <c r="I18" i="238" s="1"/>
  <c r="I19" i="238" s="1"/>
  <c r="I20" i="238" s="1"/>
  <c r="I21" i="238" s="1"/>
  <c r="I22" i="238" s="1"/>
  <c r="I23" i="238" s="1"/>
  <c r="I24" i="238" s="1"/>
  <c r="I25" i="238" s="1"/>
  <c r="I26" i="238" s="1"/>
  <c r="G3" i="238"/>
  <c r="G4" i="238" s="1"/>
  <c r="G5" i="238" s="1"/>
  <c r="O5" i="237"/>
  <c r="O6" i="237"/>
  <c r="O7" i="237"/>
  <c r="O8" i="237"/>
  <c r="O9" i="237"/>
  <c r="O10" i="237"/>
  <c r="O11" i="237"/>
  <c r="O12" i="237"/>
  <c r="O13" i="237"/>
  <c r="O14" i="237"/>
  <c r="O15" i="237"/>
  <c r="O16" i="237"/>
  <c r="O17" i="237"/>
  <c r="O18" i="237"/>
  <c r="O19" i="237"/>
  <c r="O20" i="237"/>
  <c r="O21" i="237"/>
  <c r="O22" i="237"/>
  <c r="O23" i="237"/>
  <c r="O24" i="237"/>
  <c r="O25" i="237"/>
  <c r="O26" i="237"/>
  <c r="O4" i="237"/>
  <c r="M5" i="237"/>
  <c r="M6" i="237"/>
  <c r="M7" i="237"/>
  <c r="M8" i="237"/>
  <c r="M9" i="237"/>
  <c r="M10" i="237"/>
  <c r="M11" i="237"/>
  <c r="M12" i="237"/>
  <c r="M13" i="237"/>
  <c r="M14" i="237"/>
  <c r="M15" i="237"/>
  <c r="M16" i="237"/>
  <c r="M17" i="237"/>
  <c r="M18" i="237"/>
  <c r="M19" i="237"/>
  <c r="M20" i="237"/>
  <c r="M21" i="237"/>
  <c r="M22" i="237"/>
  <c r="M23" i="237"/>
  <c r="M24" i="237"/>
  <c r="M25" i="237"/>
  <c r="M26" i="237"/>
  <c r="M4" i="237"/>
  <c r="B3" i="237"/>
  <c r="D3" i="237" s="1"/>
  <c r="K14" i="237"/>
  <c r="K15" i="237"/>
  <c r="K16" i="237"/>
  <c r="K17" i="237"/>
  <c r="K18" i="237"/>
  <c r="K19" i="237"/>
  <c r="K20" i="237"/>
  <c r="K21" i="237"/>
  <c r="K22" i="237"/>
  <c r="K23" i="237"/>
  <c r="K24" i="237"/>
  <c r="K25" i="237"/>
  <c r="K26" i="237"/>
  <c r="I3" i="237"/>
  <c r="I4" i="237" s="1"/>
  <c r="I5" i="237" s="1"/>
  <c r="I6" i="237" s="1"/>
  <c r="I7" i="237" s="1"/>
  <c r="I8" i="237" s="1"/>
  <c r="I9" i="237" s="1"/>
  <c r="I10" i="237" s="1"/>
  <c r="I11" i="237" s="1"/>
  <c r="I12" i="237" s="1"/>
  <c r="I13" i="237" s="1"/>
  <c r="I14" i="237" s="1"/>
  <c r="I15" i="237" s="1"/>
  <c r="I16" i="237" s="1"/>
  <c r="I17" i="237" s="1"/>
  <c r="I18" i="237" s="1"/>
  <c r="I19" i="237" s="1"/>
  <c r="I20" i="237" s="1"/>
  <c r="I21" i="237" s="1"/>
  <c r="I22" i="237" s="1"/>
  <c r="I23" i="237" s="1"/>
  <c r="I24" i="237" s="1"/>
  <c r="I25" i="237" s="1"/>
  <c r="I26" i="237" s="1"/>
  <c r="P4" i="237"/>
  <c r="P5" i="237"/>
  <c r="P6" i="237"/>
  <c r="P7" i="237"/>
  <c r="P8" i="237"/>
  <c r="P9" i="237"/>
  <c r="P10" i="237"/>
  <c r="P11" i="237"/>
  <c r="P12" i="237"/>
  <c r="P13" i="237"/>
  <c r="P14" i="237"/>
  <c r="P15" i="237"/>
  <c r="P16" i="237"/>
  <c r="P17" i="237"/>
  <c r="P18" i="237"/>
  <c r="P19" i="237"/>
  <c r="P20" i="237"/>
  <c r="P21" i="237"/>
  <c r="P22" i="237"/>
  <c r="P23" i="237"/>
  <c r="P24" i="237"/>
  <c r="P25" i="237"/>
  <c r="P26" i="237"/>
  <c r="P3" i="237"/>
  <c r="K5" i="237"/>
  <c r="K6" i="237"/>
  <c r="K7" i="237"/>
  <c r="K8" i="237"/>
  <c r="K9" i="237"/>
  <c r="K10" i="237"/>
  <c r="K11" i="237"/>
  <c r="K12" i="237"/>
  <c r="K13" i="237"/>
  <c r="K4" i="237"/>
  <c r="G3" i="237"/>
  <c r="G4" i="237" s="1"/>
  <c r="G5" i="237" s="1"/>
  <c r="H42" i="236"/>
  <c r="I30" i="236"/>
  <c r="G18" i="236"/>
  <c r="Y5" i="236"/>
  <c r="X5" i="236"/>
  <c r="Z5" i="236" s="1"/>
  <c r="H42" i="235"/>
  <c r="I30" i="235"/>
  <c r="G18" i="235"/>
  <c r="Y5" i="235"/>
  <c r="X5" i="235"/>
  <c r="H42" i="234"/>
  <c r="I30" i="234"/>
  <c r="G18" i="234"/>
  <c r="Y5" i="234"/>
  <c r="X5" i="234"/>
  <c r="G18" i="233"/>
  <c r="H42" i="233"/>
  <c r="H30" i="233"/>
  <c r="V5" i="233"/>
  <c r="U5" i="233"/>
  <c r="B4" i="238" l="1"/>
  <c r="B5" i="238" s="1"/>
  <c r="B4" i="239"/>
  <c r="D4" i="239" s="1"/>
  <c r="B4" i="240"/>
  <c r="D4" i="240" s="1"/>
  <c r="I17" i="249"/>
  <c r="J17" i="249" s="1"/>
  <c r="I30" i="249"/>
  <c r="J30" i="249" s="1"/>
  <c r="J18" i="250"/>
  <c r="K18" i="250" s="1"/>
  <c r="J32" i="250"/>
  <c r="K32" i="250" s="1"/>
  <c r="H3" i="238"/>
  <c r="G4" i="239"/>
  <c r="G5" i="239" s="1"/>
  <c r="H5" i="239" s="1"/>
  <c r="H3" i="237"/>
  <c r="Z5" i="235"/>
  <c r="B4" i="237"/>
  <c r="H4" i="237"/>
  <c r="W5" i="233"/>
  <c r="B5" i="240"/>
  <c r="B6" i="240" s="1"/>
  <c r="Z5" i="234"/>
  <c r="H5" i="238"/>
  <c r="G6" i="238"/>
  <c r="G4" i="240"/>
  <c r="H3" i="240"/>
  <c r="H4" i="238"/>
  <c r="G6" i="237"/>
  <c r="H5" i="237"/>
  <c r="D4" i="238" l="1"/>
  <c r="G6" i="239"/>
  <c r="B5" i="239"/>
  <c r="B6" i="239" s="1"/>
  <c r="B7" i="239" s="1"/>
  <c r="D7" i="239" s="1"/>
  <c r="H4" i="239"/>
  <c r="D6" i="239"/>
  <c r="B8" i="239"/>
  <c r="D8" i="239" s="1"/>
  <c r="B5" i="237"/>
  <c r="D4" i="237"/>
  <c r="D5" i="240"/>
  <c r="G7" i="237"/>
  <c r="H6" i="237"/>
  <c r="B6" i="238"/>
  <c r="D5" i="238"/>
  <c r="B7" i="240"/>
  <c r="D6" i="240"/>
  <c r="G5" i="240"/>
  <c r="H4" i="240"/>
  <c r="H6" i="238"/>
  <c r="G7" i="238"/>
  <c r="G7" i="239"/>
  <c r="H6" i="239"/>
  <c r="D5" i="239" l="1"/>
  <c r="B9" i="239"/>
  <c r="B10" i="239" s="1"/>
  <c r="D5" i="237"/>
  <c r="B6" i="237"/>
  <c r="G8" i="239"/>
  <c r="H7" i="239"/>
  <c r="D7" i="240"/>
  <c r="B8" i="240"/>
  <c r="G8" i="238"/>
  <c r="H7" i="238"/>
  <c r="B7" i="238"/>
  <c r="D6" i="238"/>
  <c r="H5" i="240"/>
  <c r="G6" i="240"/>
  <c r="H7" i="237"/>
  <c r="G8" i="237"/>
  <c r="D9" i="239" l="1"/>
  <c r="D6" i="237"/>
  <c r="B7" i="237"/>
  <c r="H8" i="237"/>
  <c r="G9" i="237"/>
  <c r="D8" i="240"/>
  <c r="B9" i="240"/>
  <c r="B11" i="239"/>
  <c r="D10" i="239"/>
  <c r="G7" i="240"/>
  <c r="H6" i="240"/>
  <c r="B8" i="238"/>
  <c r="D7" i="238"/>
  <c r="H8" i="239"/>
  <c r="G9" i="239"/>
  <c r="G9" i="238"/>
  <c r="H8" i="238"/>
  <c r="B8" i="237" l="1"/>
  <c r="D7" i="237"/>
  <c r="H9" i="238"/>
  <c r="G10" i="238"/>
  <c r="D11" i="239"/>
  <c r="B12" i="239"/>
  <c r="H9" i="239"/>
  <c r="G10" i="239"/>
  <c r="G10" i="237"/>
  <c r="H9" i="237"/>
  <c r="G8" i="240"/>
  <c r="H7" i="240"/>
  <c r="B10" i="240"/>
  <c r="D9" i="240"/>
  <c r="B9" i="238"/>
  <c r="D8" i="238"/>
  <c r="D8" i="237" l="1"/>
  <c r="B9" i="237"/>
  <c r="B10" i="238"/>
  <c r="D9" i="238"/>
  <c r="B13" i="239"/>
  <c r="D12" i="239"/>
  <c r="G11" i="239"/>
  <c r="H10" i="239"/>
  <c r="G11" i="238"/>
  <c r="H10" i="238"/>
  <c r="D10" i="240"/>
  <c r="B11" i="240"/>
  <c r="H8" i="240"/>
  <c r="G9" i="240"/>
  <c r="H10" i="237"/>
  <c r="G11" i="237"/>
  <c r="B10" i="237" l="1"/>
  <c r="D9" i="237"/>
  <c r="H11" i="238"/>
  <c r="G12" i="238"/>
  <c r="H11" i="237"/>
  <c r="G12" i="237"/>
  <c r="G12" i="239"/>
  <c r="H11" i="239"/>
  <c r="G10" i="240"/>
  <c r="H9" i="240"/>
  <c r="B14" i="239"/>
  <c r="D13" i="239"/>
  <c r="D11" i="240"/>
  <c r="B12" i="240"/>
  <c r="D10" i="238"/>
  <c r="B11" i="238"/>
  <c r="D10" i="237" l="1"/>
  <c r="B11" i="237"/>
  <c r="G13" i="237"/>
  <c r="H12" i="237"/>
  <c r="G13" i="238"/>
  <c r="H12" i="238"/>
  <c r="B12" i="238"/>
  <c r="D11" i="238"/>
  <c r="B13" i="240"/>
  <c r="D12" i="240"/>
  <c r="H12" i="239"/>
  <c r="G13" i="239"/>
  <c r="D14" i="239"/>
  <c r="B15" i="239"/>
  <c r="G11" i="240"/>
  <c r="H10" i="240"/>
  <c r="D11" i="237" l="1"/>
  <c r="B12" i="237"/>
  <c r="D15" i="239"/>
  <c r="B16" i="239"/>
  <c r="B13" i="238"/>
  <c r="D12" i="238"/>
  <c r="G14" i="237"/>
  <c r="H13" i="237"/>
  <c r="H11" i="240"/>
  <c r="G12" i="240"/>
  <c r="H13" i="238"/>
  <c r="G14" i="238"/>
  <c r="H13" i="239"/>
  <c r="G14" i="239"/>
  <c r="D13" i="240"/>
  <c r="B14" i="240"/>
  <c r="D12" i="237" l="1"/>
  <c r="B13" i="237"/>
  <c r="D14" i="240"/>
  <c r="B15" i="240"/>
  <c r="D13" i="238"/>
  <c r="B14" i="238"/>
  <c r="G15" i="237"/>
  <c r="H14" i="237"/>
  <c r="D16" i="239"/>
  <c r="B17" i="239"/>
  <c r="G15" i="239"/>
  <c r="H14" i="239"/>
  <c r="G15" i="238"/>
  <c r="H14" i="238"/>
  <c r="H12" i="240"/>
  <c r="G13" i="240"/>
  <c r="D13" i="237" l="1"/>
  <c r="B14" i="237"/>
  <c r="H15" i="238"/>
  <c r="G16" i="238"/>
  <c r="G16" i="237"/>
  <c r="H15" i="237"/>
  <c r="B15" i="238"/>
  <c r="D14" i="238"/>
  <c r="D17" i="239"/>
  <c r="B18" i="239"/>
  <c r="B16" i="240"/>
  <c r="D15" i="240"/>
  <c r="H13" i="240"/>
  <c r="G14" i="240"/>
  <c r="G16" i="239"/>
  <c r="H15" i="239"/>
  <c r="B15" i="237" l="1"/>
  <c r="D14" i="237"/>
  <c r="G17" i="237"/>
  <c r="H16" i="237"/>
  <c r="H16" i="239"/>
  <c r="G17" i="239"/>
  <c r="D16" i="240"/>
  <c r="B17" i="240"/>
  <c r="D15" i="238"/>
  <c r="B16" i="238"/>
  <c r="B19" i="239"/>
  <c r="D18" i="239"/>
  <c r="G17" i="238"/>
  <c r="H16" i="238"/>
  <c r="G15" i="240"/>
  <c r="H14" i="240"/>
  <c r="B16" i="237" l="1"/>
  <c r="D15" i="237"/>
  <c r="G16" i="240"/>
  <c r="H15" i="240"/>
  <c r="B18" i="240"/>
  <c r="D17" i="240"/>
  <c r="H17" i="238"/>
  <c r="G18" i="238"/>
  <c r="D19" i="239"/>
  <c r="B20" i="239"/>
  <c r="D16" i="238"/>
  <c r="B17" i="238"/>
  <c r="H17" i="239"/>
  <c r="G18" i="239"/>
  <c r="H17" i="237"/>
  <c r="G18" i="237"/>
  <c r="D16" i="237" l="1"/>
  <c r="B17" i="237"/>
  <c r="H18" i="237"/>
  <c r="G19" i="237"/>
  <c r="D20" i="239"/>
  <c r="B21" i="239"/>
  <c r="G19" i="239"/>
  <c r="H18" i="239"/>
  <c r="H18" i="238"/>
  <c r="G19" i="238"/>
  <c r="B18" i="238"/>
  <c r="D17" i="238"/>
  <c r="B19" i="240"/>
  <c r="D18" i="240"/>
  <c r="H16" i="240"/>
  <c r="G17" i="240"/>
  <c r="D17" i="237" l="1"/>
  <c r="B18" i="237"/>
  <c r="G20" i="239"/>
  <c r="H19" i="239"/>
  <c r="G20" i="237"/>
  <c r="H19" i="237"/>
  <c r="H17" i="240"/>
  <c r="G18" i="240"/>
  <c r="B20" i="240"/>
  <c r="D19" i="240"/>
  <c r="B22" i="239"/>
  <c r="D21" i="239"/>
  <c r="B19" i="238"/>
  <c r="D18" i="238"/>
  <c r="G20" i="238"/>
  <c r="H19" i="238"/>
  <c r="D18" i="237" l="1"/>
  <c r="B19" i="237"/>
  <c r="G19" i="240"/>
  <c r="H18" i="240"/>
  <c r="H20" i="239"/>
  <c r="G21" i="239"/>
  <c r="G21" i="237"/>
  <c r="H20" i="237"/>
  <c r="G21" i="238"/>
  <c r="H20" i="238"/>
  <c r="D19" i="238"/>
  <c r="B20" i="238"/>
  <c r="D22" i="239"/>
  <c r="B23" i="239"/>
  <c r="B21" i="240"/>
  <c r="D20" i="240"/>
  <c r="D19" i="237" l="1"/>
  <c r="B20" i="237"/>
  <c r="H21" i="239"/>
  <c r="G22" i="239"/>
  <c r="H21" i="238"/>
  <c r="G22" i="238"/>
  <c r="D21" i="240"/>
  <c r="B22" i="240"/>
  <c r="D23" i="239"/>
  <c r="B24" i="239"/>
  <c r="B21" i="238"/>
  <c r="D20" i="238"/>
  <c r="G22" i="237"/>
  <c r="H21" i="237"/>
  <c r="G20" i="240"/>
  <c r="H19" i="240"/>
  <c r="B21" i="237" l="1"/>
  <c r="D20" i="237"/>
  <c r="B23" i="240"/>
  <c r="D22" i="240"/>
  <c r="G23" i="238"/>
  <c r="H22" i="238"/>
  <c r="B22" i="238"/>
  <c r="D21" i="238"/>
  <c r="G21" i="240"/>
  <c r="H20" i="240"/>
  <c r="B25" i="239"/>
  <c r="D24" i="239"/>
  <c r="H22" i="239"/>
  <c r="G23" i="239"/>
  <c r="G23" i="237"/>
  <c r="H22" i="237"/>
  <c r="D21" i="237" l="1"/>
  <c r="B22" i="237"/>
  <c r="G24" i="237"/>
  <c r="H23" i="237"/>
  <c r="H23" i="239"/>
  <c r="G24" i="239"/>
  <c r="B23" i="238"/>
  <c r="D22" i="238"/>
  <c r="G24" i="238"/>
  <c r="H23" i="238"/>
  <c r="B26" i="239"/>
  <c r="D26" i="239" s="1"/>
  <c r="D25" i="239"/>
  <c r="G22" i="240"/>
  <c r="H21" i="240"/>
  <c r="B24" i="240"/>
  <c r="D23" i="240"/>
  <c r="D22" i="237" l="1"/>
  <c r="B23" i="237"/>
  <c r="H24" i="238"/>
  <c r="G25" i="238"/>
  <c r="H24" i="239"/>
  <c r="G25" i="239"/>
  <c r="B25" i="240"/>
  <c r="D24" i="240"/>
  <c r="H22" i="240"/>
  <c r="G23" i="240"/>
  <c r="D23" i="238"/>
  <c r="B24" i="238"/>
  <c r="G25" i="237"/>
  <c r="H24" i="237"/>
  <c r="B24" i="237" l="1"/>
  <c r="D23" i="237"/>
  <c r="H25" i="239"/>
  <c r="G26" i="239"/>
  <c r="H26" i="239" s="1"/>
  <c r="G26" i="237"/>
  <c r="H26" i="237" s="1"/>
  <c r="H25" i="237"/>
  <c r="G24" i="240"/>
  <c r="H23" i="240"/>
  <c r="D25" i="240"/>
  <c r="B26" i="240"/>
  <c r="D26" i="240" s="1"/>
  <c r="G26" i="238"/>
  <c r="H26" i="238" s="1"/>
  <c r="H25" i="238"/>
  <c r="B25" i="238"/>
  <c r="D24" i="238"/>
  <c r="B25" i="237" l="1"/>
  <c r="D24" i="237"/>
  <c r="G25" i="240"/>
  <c r="H24" i="240"/>
  <c r="D25" i="238"/>
  <c r="B26" i="238"/>
  <c r="D26" i="238" s="1"/>
  <c r="D25" i="237" l="1"/>
  <c r="B26" i="237"/>
  <c r="D26" i="237" s="1"/>
  <c r="G26" i="240"/>
  <c r="H26" i="240" s="1"/>
  <c r="H25" i="240"/>
</calcChain>
</file>

<file path=xl/sharedStrings.xml><?xml version="1.0" encoding="utf-8"?>
<sst xmlns="http://schemas.openxmlformats.org/spreadsheetml/2006/main" count="4413" uniqueCount="198">
  <si>
    <t>TOTAL</t>
  </si>
  <si>
    <t>%dif Vs. std</t>
  </si>
  <si>
    <t>Rango de peso</t>
  </si>
  <si>
    <t>Peso estandar</t>
  </si>
  <si>
    <t>Peso total</t>
  </si>
  <si>
    <t>n</t>
  </si>
  <si>
    <t>Promedio</t>
  </si>
  <si>
    <t>Uniformidad</t>
  </si>
  <si>
    <t>% C.V.</t>
  </si>
  <si>
    <t>DST</t>
  </si>
  <si>
    <t>Diferencia Std</t>
  </si>
  <si>
    <t>CEPA  4</t>
  </si>
  <si>
    <t>MODULO 1</t>
  </si>
  <si>
    <t>CONSUMO</t>
  </si>
  <si>
    <t>CEPA  1</t>
  </si>
  <si>
    <t>Total</t>
  </si>
  <si>
    <t>CEPA 8 1-1A</t>
  </si>
  <si>
    <t>CEPA 7 1</t>
  </si>
  <si>
    <t>F-357 Mod 1 Caseta B</t>
  </si>
  <si>
    <t>Mod 1</t>
  </si>
  <si>
    <t>Mod 1A</t>
  </si>
  <si>
    <t>F-357 Mod 1A Caseta C</t>
  </si>
  <si>
    <t>SEMANA 1</t>
  </si>
  <si>
    <t>F-357 Mod 1 Caseta A</t>
  </si>
  <si>
    <t>SEMANA 2</t>
  </si>
  <si>
    <t xml:space="preserve"> </t>
  </si>
  <si>
    <t>Incremento</t>
  </si>
  <si>
    <t>Ganancia</t>
  </si>
  <si>
    <t>Gramos</t>
  </si>
  <si>
    <t>SEMANA</t>
  </si>
  <si>
    <t>SALDO FIN SEMANA</t>
  </si>
  <si>
    <t xml:space="preserve">PESO </t>
  </si>
  <si>
    <t>INCREMENTO CONSUMO</t>
  </si>
  <si>
    <t>DIFERENCIA  PESO</t>
  </si>
  <si>
    <t>UNIFORMIDAD</t>
  </si>
  <si>
    <t>MORTALIDAD SEMANAL</t>
  </si>
  <si>
    <t>MORTALIDAD ACUMULADA</t>
  </si>
  <si>
    <t>% MORTALIDAD SEMANAL</t>
  </si>
  <si>
    <t>% MORTALIDAD ACUMULADA</t>
  </si>
  <si>
    <t>PESO TABLA</t>
  </si>
  <si>
    <t>DESCARTES</t>
  </si>
  <si>
    <t>ERROR DE SEXAJE</t>
  </si>
  <si>
    <t>SALDO INICIAL</t>
  </si>
  <si>
    <t>RETIRO ACUMULADO</t>
  </si>
  <si>
    <t>GANANCIA REAL</t>
  </si>
  <si>
    <t>GANANCIA ESTÁNDAR</t>
  </si>
  <si>
    <t>Conteo</t>
  </si>
  <si>
    <t>+5</t>
  </si>
  <si>
    <t>+1</t>
  </si>
  <si>
    <t>Semana 1</t>
  </si>
  <si>
    <t>CASETA A</t>
  </si>
  <si>
    <t>Aves</t>
  </si>
  <si>
    <t>aves</t>
  </si>
  <si>
    <t>CASETA B</t>
  </si>
  <si>
    <t>Corral</t>
  </si>
  <si>
    <t xml:space="preserve">TOTAL </t>
  </si>
  <si>
    <t>Mortalidad</t>
  </si>
  <si>
    <t>Consumo</t>
  </si>
  <si>
    <t>Dia 1</t>
  </si>
  <si>
    <t>Peso</t>
  </si>
  <si>
    <t>Saldo inicial</t>
  </si>
  <si>
    <t>Peso dia 1</t>
  </si>
  <si>
    <t>Consumo 1ra sem</t>
  </si>
  <si>
    <t>Semana 2</t>
  </si>
  <si>
    <t>Semana 3</t>
  </si>
  <si>
    <t>contar</t>
  </si>
  <si>
    <t>Contar</t>
  </si>
  <si>
    <t>Semana 4</t>
  </si>
  <si>
    <t>El dia de ayer en el grading descarte 12 aves por deformidades en pico, se me ahogaron 4 aves</t>
  </si>
  <si>
    <t>Hoy estamos realizando grading a la caseta B</t>
  </si>
  <si>
    <t>Grs</t>
  </si>
  <si>
    <t>El dia de mañana realizaremos grading a estas aves</t>
  </si>
  <si>
    <t>Semana 5</t>
  </si>
  <si>
    <t>Semana 6</t>
  </si>
  <si>
    <t>Semana 7</t>
  </si>
  <si>
    <t>Yo pese caseta A y el resto de las cepas</t>
  </si>
  <si>
    <t>Por que les dimos 2 gr si la tabla da 1?</t>
  </si>
  <si>
    <t>El error fue mio en el momento que digite en el programador y lo modifique en este archivo porque fue el real de la semana</t>
  </si>
  <si>
    <t>Que pena por la falla y no vuelve a suceder</t>
  </si>
  <si>
    <t>Semana 8</t>
  </si>
  <si>
    <t>Rango</t>
  </si>
  <si>
    <t>Caseta A</t>
  </si>
  <si>
    <t>Caseta B</t>
  </si>
  <si>
    <t>Grading hoy a la caseta A</t>
  </si>
  <si>
    <t>El martes realizamos grading a esta cepa</t>
  </si>
  <si>
    <t>Semana 9</t>
  </si>
  <si>
    <t>Para compensar lo que les dimos hace 2 semanas</t>
  </si>
  <si>
    <t>Semana 10</t>
  </si>
  <si>
    <t>Semana 11</t>
  </si>
  <si>
    <t>Raro que durante 3 semanas consecutivas de la misma uniformidad.</t>
  </si>
  <si>
    <t>Semana 12</t>
  </si>
  <si>
    <t>Semana 13</t>
  </si>
  <si>
    <t>El dia de hoy realizamos grading en la caseta B</t>
  </si>
  <si>
    <t>Durante el manejo programado para este modulo, no alcanzamos a realizar el grading de esta cepa.</t>
  </si>
  <si>
    <t>El dia lunes realizaremos grading y selección de descartes a esta cepa con el personal de la granja.</t>
  </si>
  <si>
    <t>El sabado realizaremos grading a la linea macho 4x1</t>
  </si>
  <si>
    <t>RANGO</t>
  </si>
  <si>
    <t>GRS</t>
  </si>
  <si>
    <t>contar y revisar</t>
  </si>
  <si>
    <t>Semana 14</t>
  </si>
  <si>
    <t>Descartes</t>
  </si>
  <si>
    <t>Semana 15</t>
  </si>
  <si>
    <t>Dra Monica cometi un error en el corral 2 en el momento de programar, programe comida para 10 machos menos, por esa razon el incremento no dio 3 como lo habiamos planteado para esta semana</t>
  </si>
  <si>
    <t>Semana 16</t>
  </si>
  <si>
    <t>Semana 17</t>
  </si>
  <si>
    <t>Semana 18</t>
  </si>
  <si>
    <t>La siguiente semana iniciamos grading a esta cepa</t>
  </si>
  <si>
    <t>56 errores de sexaje, 19 descartes por picos - lenguas y baja condición</t>
  </si>
  <si>
    <t>16 errores de sexaje</t>
  </si>
  <si>
    <t>Semana 19</t>
  </si>
  <si>
    <t>CASETA A1</t>
  </si>
  <si>
    <t>CASETA A2</t>
  </si>
  <si>
    <t>El dia de hoy realizamos grading a la caseta A1</t>
  </si>
  <si>
    <t>El corral 1 de la caseta A2 se unio con el corral 1 que resulto hoy del grading de la caseta A1</t>
  </si>
  <si>
    <t>5 errores, 16 descartes por picos-lenguas, patas durante los grading</t>
  </si>
  <si>
    <t>No bajaron nada</t>
  </si>
  <si>
    <t>Semana 20</t>
  </si>
  <si>
    <t>Semana 21</t>
  </si>
  <si>
    <t>Semana 22</t>
  </si>
  <si>
    <t>5 desccartes</t>
  </si>
  <si>
    <t>Descartes por grading pre-apareo</t>
  </si>
  <si>
    <t>REC</t>
  </si>
  <si>
    <t>Tipo ave</t>
  </si>
  <si>
    <t>Aves H</t>
  </si>
  <si>
    <t>Grs H</t>
  </si>
  <si>
    <t>Aves M</t>
  </si>
  <si>
    <t>Grs M</t>
  </si>
  <si>
    <t>RESTO</t>
  </si>
  <si>
    <t>GORDAS</t>
  </si>
  <si>
    <t>TODAS</t>
  </si>
  <si>
    <t>FLACAS</t>
  </si>
  <si>
    <t>3 REC</t>
  </si>
  <si>
    <t>2 Y 3</t>
  </si>
  <si>
    <t>1 Y 2</t>
  </si>
  <si>
    <t>TODOS</t>
  </si>
  <si>
    <t>TODOAS</t>
  </si>
  <si>
    <t>Semana 23</t>
  </si>
  <si>
    <t>9 REC</t>
  </si>
  <si>
    <t>15 REC</t>
  </si>
  <si>
    <t>Semana 24</t>
  </si>
  <si>
    <t>Para el corral 3 propongo un incremento pequeño porque los machos estaran encerrados una semana mas, esperando que las aves cortadas esten mejor</t>
  </si>
  <si>
    <t>El dia de hoy les indique continuar contando los machos todos los dias</t>
  </si>
  <si>
    <t xml:space="preserve">El dia de hoy se realizo el apareo de esta cepa </t>
  </si>
  <si>
    <t>Dra Monica lo que pretendo con estos incrementos de hoy, es que cuando iniciemos los incrementos de subir a pico, el primero no sea muy superior (maximo 0,5 de diferencia) al icremento de esta semana. Yo entiendo cuando sumerce me indica que empiezan a gastar reserva grasa, pero tambien veo que le estamos dando comida sin ellas estar  dandonos huevitos.</t>
  </si>
  <si>
    <t>Este comentario es para las hembras o los machos?</t>
  </si>
  <si>
    <t>Quede perdida, De cuantas aves son los corrales? Que corrales unio? De que consumo parto en cada corral? Cual es el incrermento real para cada grupo? …..????</t>
  </si>
  <si>
    <t>Ante esto no tengo sugerencias</t>
  </si>
  <si>
    <t>El incremento en peso es de 210 gramos. Y si bien una parte de este incremento es el aumento del peso del ovario tambien lo es del cuerpo. Ellas aun estan en crecimiento. (Esto en respuesta al comentario de la otra hoja si este comentario corresponde a las hembras).</t>
  </si>
  <si>
    <t>2 y 3</t>
  </si>
  <si>
    <t>1 y 2</t>
  </si>
  <si>
    <t>Semana 25</t>
  </si>
  <si>
    <t>Produccion diaria</t>
  </si>
  <si>
    <t>Semana 26</t>
  </si>
  <si>
    <t>Por que este corral con buen peso pero es el de menor producción?</t>
  </si>
  <si>
    <t>% produccion dia</t>
  </si>
  <si>
    <t>El area donde se encuentra este corral estaba oscura para mi gusto y ya se corrigio</t>
  </si>
  <si>
    <t>Semana 27</t>
  </si>
  <si>
    <t>Semana 28</t>
  </si>
  <si>
    <t>Semana 29</t>
  </si>
  <si>
    <t>revisar y contar</t>
  </si>
  <si>
    <t>Semana 30</t>
  </si>
  <si>
    <t>Semana 31</t>
  </si>
  <si>
    <t>Semana 32</t>
  </si>
  <si>
    <t>Semana 33</t>
  </si>
  <si>
    <t>Semana 34</t>
  </si>
  <si>
    <t>Semana 35</t>
  </si>
  <si>
    <t>Esta semana realizaremos manejo de machos</t>
  </si>
  <si>
    <t>Semana 36</t>
  </si>
  <si>
    <t>Manejo de machos</t>
  </si>
  <si>
    <t>Se realizo en la caseta B</t>
  </si>
  <si>
    <t>Se inicio manejo de machos el dia de ayer… El dia lunes terminaremos con la caseta A</t>
  </si>
  <si>
    <t>Semana 37</t>
  </si>
  <si>
    <t>Descartes por manejo de machos</t>
  </si>
  <si>
    <t>Semana 38</t>
  </si>
  <si>
    <t>Semana 39</t>
  </si>
  <si>
    <t>Semana 40</t>
  </si>
  <si>
    <t>Semana 41</t>
  </si>
  <si>
    <t>Semana 42</t>
  </si>
  <si>
    <t>Semana 43</t>
  </si>
  <si>
    <t>Manejo de machos anticipado</t>
  </si>
  <si>
    <t>Modifico consumos por el  manejo realizado, teniendo en cuenta los raongs que quedaron en cada corral</t>
  </si>
  <si>
    <t>Rango 1 - Corral 1 y 3 / Rango 2 - Corral 2 y 4 / Rango 2*3 - Corral 5 / Rango 3 - Corral 6</t>
  </si>
  <si>
    <t>Semana 44</t>
  </si>
  <si>
    <t>Semana 45</t>
  </si>
  <si>
    <t>Semana 46</t>
  </si>
  <si>
    <t>Esta semana se recogieron los machos con baja condición y con regular emplume y se llevaron para el corral 1</t>
  </si>
  <si>
    <t>Se les dara 160 grs por 1 semana</t>
  </si>
  <si>
    <t>Semana 47</t>
  </si>
  <si>
    <t>Semana 48</t>
  </si>
  <si>
    <t>Semana 49</t>
  </si>
  <si>
    <t>Semana 50</t>
  </si>
  <si>
    <t>Semana 51</t>
  </si>
  <si>
    <t>Semana 52</t>
  </si>
  <si>
    <t>Semana 53</t>
  </si>
  <si>
    <t>Semana 54</t>
  </si>
  <si>
    <t>Semana 55</t>
  </si>
  <si>
    <t>Semana 56</t>
  </si>
  <si>
    <t>Semana 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</si>
</sst>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00\ [$€]_-;\-* #,##0.00\ [$€]_-;_-* &quot;-&quot;??\ [$€]_-;_-@_-"/>
  </numFmts>
  <fonts count="30" x14ac:knownFonts="1">
    <font>
      <sz val="10"/>
      <name val="Arial"/>
    </font>
    <font>
      <sz val="10"/>
      <name val="Arial"/>
      <family val="2"/>
    </font>
    <font>
      <b/>
      <sz val="10"/>
      <name val="Arial"/>
      <family val="2"/>
    </font>
    <font>
      <b/>
      <sz val="10"/>
      <color indexed="10"/>
      <name val="Arial"/>
      <family val="2"/>
    </font>
    <font>
      <sz val="10"/>
      <name val="Arial"/>
      <family val="2"/>
    </font>
    <font>
      <sz val="10"/>
      <color indexed="56"/>
      <name val="Arial"/>
      <family val="2"/>
    </font>
    <font>
      <i/>
      <sz val="10"/>
      <color indexed="56"/>
      <name val="Arial"/>
      <family val="2"/>
    </font>
    <font>
      <sz val="10"/>
      <color indexed="8"/>
      <name val="Arial"/>
      <family val="2"/>
    </font>
    <font>
      <sz val="10"/>
      <name val="Arial"/>
      <family val="2"/>
    </font>
    <font>
      <sz val="10"/>
      <name val="Arial"/>
      <family val="2"/>
    </font>
    <font>
      <b/>
      <sz val="12"/>
      <color indexed="10"/>
      <name val="Arial"/>
      <family val="2"/>
    </font>
    <font>
      <sz val="8"/>
      <name val="Arial"/>
      <family val="2"/>
    </font>
    <font>
      <sz val="10"/>
      <color indexed="10"/>
      <name val="Arial"/>
      <family val="2"/>
    </font>
    <font>
      <b/>
      <sz val="10"/>
      <color indexed="10"/>
      <name val="Arial"/>
      <family val="2"/>
    </font>
    <font>
      <sz val="10"/>
      <color rgb="FF003366"/>
      <name val="Arial"/>
      <family val="2"/>
    </font>
    <font>
      <sz val="10"/>
      <name val="Arial"/>
      <family val="2"/>
    </font>
    <font>
      <sz val="10"/>
      <color rgb="FFFF0000"/>
      <name val="Arial"/>
      <family val="2"/>
    </font>
    <font>
      <u/>
      <sz val="10"/>
      <color theme="10"/>
      <name val="Arial"/>
      <family val="2"/>
    </font>
    <font>
      <u/>
      <sz val="10"/>
      <color theme="11"/>
      <name val="Arial"/>
      <family val="2"/>
    </font>
    <font>
      <sz val="10"/>
      <color theme="1"/>
      <name val="Arial"/>
      <family val="2"/>
    </font>
    <font>
      <i/>
      <sz val="10"/>
      <color rgb="FF003366"/>
      <name val="Arial"/>
      <family val="2"/>
    </font>
    <font>
      <sz val="10"/>
      <name val="Arial"/>
      <family val="2"/>
    </font>
    <font>
      <sz val="10"/>
      <name val="Arial"/>
      <family val="2"/>
    </font>
    <font>
      <sz val="10"/>
      <name val="Arial"/>
      <family val="2"/>
    </font>
    <font>
      <sz val="10"/>
      <name val="Arial"/>
      <family val="2"/>
    </font>
    <font>
      <sz val="10"/>
      <name val="Arial"/>
      <family val="2"/>
    </font>
    <font>
      <sz val="10"/>
      <name val="Arial"/>
      <family val="2"/>
    </font>
    <font>
      <sz val="10"/>
      <color theme="3" tint="-0.499984740745262"/>
      <name val="Arial"/>
      <family val="2"/>
    </font>
    <font>
      <sz val="10"/>
      <name val="Arial"/>
      <family val="2"/>
    </font>
    <font>
      <sz val="11"/>
      <name val="Arial"/>
      <family val="2"/>
    </font>
  </fonts>
  <fills count="22">
    <fill>
      <patternFill patternType="none"/>
    </fill>
    <fill>
      <patternFill patternType="gray125"/>
    </fill>
    <fill>
      <patternFill patternType="solid">
        <fgColor indexed="9"/>
        <bgColor indexed="64"/>
      </patternFill>
    </fill>
    <fill>
      <patternFill patternType="solid">
        <fgColor rgb="FFFFFF00"/>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9"/>
        <bgColor indexed="64"/>
      </patternFill>
    </fill>
    <fill>
      <patternFill patternType="solid">
        <fgColor theme="6" tint="0.39997558519241921"/>
        <bgColor indexed="64"/>
      </patternFill>
    </fill>
    <fill>
      <patternFill patternType="solid">
        <fgColor theme="8"/>
        <bgColor indexed="64"/>
      </patternFill>
    </fill>
    <fill>
      <patternFill patternType="solid">
        <fgColor theme="6"/>
        <bgColor indexed="64"/>
      </patternFill>
    </fill>
    <fill>
      <patternFill patternType="solid">
        <fgColor rgb="FF00FF00"/>
        <bgColor indexed="64"/>
      </patternFill>
    </fill>
    <fill>
      <patternFill patternType="solid">
        <fgColor theme="8" tint="0.59999389629810485"/>
        <bgColor indexed="64"/>
      </patternFill>
    </fill>
    <fill>
      <patternFill patternType="solid">
        <fgColor theme="3" tint="0.39997558519241921"/>
        <bgColor indexed="64"/>
      </patternFill>
    </fill>
    <fill>
      <patternFill patternType="solid">
        <fgColor theme="7"/>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4"/>
        <bgColor indexed="64"/>
      </patternFill>
    </fill>
    <fill>
      <patternFill patternType="solid">
        <fgColor rgb="FF92D050"/>
        <bgColor indexed="64"/>
      </patternFill>
    </fill>
    <fill>
      <patternFill patternType="solid">
        <fgColor rgb="FF00B0F0"/>
        <bgColor indexed="64"/>
      </patternFill>
    </fill>
  </fills>
  <borders count="71">
    <border>
      <left/>
      <right/>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style="thin">
        <color auto="1"/>
      </top>
      <bottom style="thin">
        <color auto="1"/>
      </bottom>
      <diagonal/>
    </border>
    <border>
      <left style="medium">
        <color auto="1"/>
      </left>
      <right/>
      <top style="thin">
        <color auto="1"/>
      </top>
      <bottom style="thin">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style="thin">
        <color auto="1"/>
      </left>
      <right style="thin">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medium">
        <color auto="1"/>
      </left>
      <right/>
      <top style="thin">
        <color auto="1"/>
      </top>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style="thin">
        <color auto="1"/>
      </bottom>
      <diagonal/>
    </border>
    <border>
      <left style="thin">
        <color auto="1"/>
      </left>
      <right style="medium">
        <color auto="1"/>
      </right>
      <top style="medium">
        <color auto="1"/>
      </top>
      <bottom style="medium">
        <color auto="1"/>
      </bottom>
      <diagonal/>
    </border>
    <border>
      <left style="thin">
        <color auto="1"/>
      </left>
      <right/>
      <top/>
      <bottom style="medium">
        <color auto="1"/>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style="medium">
        <color auto="1"/>
      </top>
      <bottom style="medium">
        <color auto="1"/>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style="thin">
        <color auto="1"/>
      </bottom>
      <diagonal/>
    </border>
    <border>
      <left/>
      <right style="thin">
        <color auto="1"/>
      </right>
      <top style="medium">
        <color auto="1"/>
      </top>
      <bottom style="thin">
        <color auto="1"/>
      </bottom>
      <diagonal/>
    </border>
    <border>
      <left/>
      <right style="thin">
        <color auto="1"/>
      </right>
      <top style="medium">
        <color auto="1"/>
      </top>
      <bottom/>
      <diagonal/>
    </border>
    <border>
      <left/>
      <right style="thin">
        <color auto="1"/>
      </right>
      <top style="thin">
        <color auto="1"/>
      </top>
      <bottom style="medium">
        <color auto="1"/>
      </bottom>
      <diagonal/>
    </border>
    <border>
      <left/>
      <right/>
      <top style="medium">
        <color auto="1"/>
      </top>
      <bottom style="medium">
        <color auto="1"/>
      </bottom>
      <diagonal/>
    </border>
    <border>
      <left style="medium">
        <color auto="1"/>
      </left>
      <right/>
      <top/>
      <bottom style="medium">
        <color auto="1"/>
      </bottom>
      <diagonal/>
    </border>
    <border>
      <left/>
      <right/>
      <top style="thin">
        <color auto="1"/>
      </top>
      <bottom style="thin">
        <color auto="1"/>
      </bottom>
      <diagonal/>
    </border>
    <border>
      <left/>
      <right/>
      <top style="thin">
        <color auto="1"/>
      </top>
      <bottom/>
      <diagonal/>
    </border>
    <border>
      <left/>
      <right/>
      <top style="thin">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style="medium">
        <color auto="1"/>
      </left>
      <right style="medium">
        <color indexed="64"/>
      </right>
      <top style="thin">
        <color auto="1"/>
      </top>
      <bottom style="medium">
        <color auto="1"/>
      </bottom>
      <diagonal/>
    </border>
    <border>
      <left style="medium">
        <color indexed="64"/>
      </left>
      <right style="medium">
        <color indexed="64"/>
      </right>
      <top style="medium">
        <color indexed="64"/>
      </top>
      <bottom style="thin">
        <color auto="1"/>
      </bottom>
      <diagonal/>
    </border>
    <border>
      <left style="thin">
        <color auto="1"/>
      </left>
      <right style="medium">
        <color auto="1"/>
      </right>
      <top style="thin">
        <color auto="1"/>
      </top>
      <bottom/>
      <diagonal/>
    </border>
    <border>
      <left style="medium">
        <color indexed="64"/>
      </left>
      <right style="medium">
        <color indexed="64"/>
      </right>
      <top/>
      <bottom/>
      <diagonal/>
    </border>
    <border>
      <left style="medium">
        <color indexed="64"/>
      </left>
      <right/>
      <top/>
      <bottom/>
      <diagonal/>
    </border>
    <border>
      <left style="thin">
        <color auto="1"/>
      </left>
      <right style="thin">
        <color auto="1"/>
      </right>
      <top/>
      <bottom style="thin">
        <color auto="1"/>
      </bottom>
      <diagonal/>
    </border>
    <border>
      <left style="medium">
        <color auto="1"/>
      </left>
      <right style="medium">
        <color auto="1"/>
      </right>
      <top/>
      <bottom style="thin">
        <color auto="1"/>
      </bottom>
      <diagonal/>
    </border>
    <border>
      <left style="thin">
        <color auto="1"/>
      </left>
      <right/>
      <top style="medium">
        <color auto="1"/>
      </top>
      <bottom style="thin">
        <color auto="1"/>
      </bottom>
      <diagonal/>
    </border>
    <border>
      <left/>
      <right style="medium">
        <color auto="1"/>
      </right>
      <top style="thin">
        <color auto="1"/>
      </top>
      <bottom style="thin">
        <color auto="1"/>
      </bottom>
      <diagonal/>
    </border>
    <border>
      <left/>
      <right style="medium">
        <color auto="1"/>
      </right>
      <top/>
      <bottom style="thin">
        <color auto="1"/>
      </bottom>
      <diagonal/>
    </border>
    <border>
      <left/>
      <right style="medium">
        <color auto="1"/>
      </right>
      <top style="thin">
        <color auto="1"/>
      </top>
      <bottom/>
      <diagonal/>
    </border>
    <border>
      <left/>
      <right style="medium">
        <color indexed="64"/>
      </right>
      <top style="medium">
        <color indexed="64"/>
      </top>
      <bottom style="thin">
        <color auto="1"/>
      </bottom>
      <diagonal/>
    </border>
    <border>
      <left/>
      <right style="medium">
        <color indexed="64"/>
      </right>
      <top style="thin">
        <color auto="1"/>
      </top>
      <bottom style="medium">
        <color auto="1"/>
      </bottom>
      <diagonal/>
    </border>
    <border>
      <left/>
      <right style="thin">
        <color auto="1"/>
      </right>
      <top/>
      <bottom style="thin">
        <color auto="1"/>
      </bottom>
      <diagonal/>
    </border>
    <border>
      <left style="medium">
        <color auto="1"/>
      </left>
      <right/>
      <top/>
      <bottom style="thin">
        <color auto="1"/>
      </bottom>
      <diagonal/>
    </border>
    <border>
      <left style="medium">
        <color auto="1"/>
      </left>
      <right/>
      <top style="medium">
        <color auto="1"/>
      </top>
      <bottom style="thin">
        <color auto="1"/>
      </bottom>
      <diagonal/>
    </border>
    <border>
      <left style="medium">
        <color auto="1"/>
      </left>
      <right style="thin">
        <color auto="1"/>
      </right>
      <top/>
      <bottom/>
      <diagonal/>
    </border>
    <border>
      <left/>
      <right/>
      <top style="medium">
        <color auto="1"/>
      </top>
      <bottom/>
      <diagonal/>
    </border>
    <border>
      <left style="thin">
        <color auto="1"/>
      </left>
      <right/>
      <top/>
      <bottom style="thin">
        <color auto="1"/>
      </bottom>
      <diagonal/>
    </border>
  </borders>
  <cellStyleXfs count="492">
    <xf numFmtId="0" fontId="0" fillId="0" borderId="0"/>
    <xf numFmtId="166" fontId="1" fillId="0" borderId="0" applyFont="0" applyFill="0" applyBorder="0" applyAlignment="0" applyProtection="0"/>
    <xf numFmtId="0" fontId="4" fillId="0" borderId="0"/>
    <xf numFmtId="9" fontId="1" fillId="0" borderId="0" applyFont="0" applyFill="0" applyBorder="0" applyAlignment="0" applyProtection="0"/>
    <xf numFmtId="9" fontId="4"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9" fontId="21" fillId="0" borderId="0" applyFont="0" applyFill="0" applyBorder="0" applyAlignment="0" applyProtection="0"/>
    <xf numFmtId="9" fontId="22" fillId="0" borderId="0" applyFont="0" applyFill="0" applyBorder="0" applyAlignment="0" applyProtection="0"/>
    <xf numFmtId="9" fontId="1" fillId="0" borderId="0" applyFont="0" applyFill="0" applyBorder="0" applyAlignment="0" applyProtection="0"/>
    <xf numFmtId="9" fontId="23" fillId="0" borderId="0" applyFont="0" applyFill="0" applyBorder="0" applyAlignment="0" applyProtection="0"/>
    <xf numFmtId="9" fontId="24" fillId="0" borderId="0" applyFont="0" applyFill="0" applyBorder="0" applyAlignment="0" applyProtection="0"/>
    <xf numFmtId="9" fontId="25" fillId="0" borderId="0" applyFont="0" applyFill="0" applyBorder="0" applyAlignment="0" applyProtection="0"/>
    <xf numFmtId="9" fontId="26" fillId="0" borderId="0" applyFont="0" applyFill="0" applyBorder="0" applyAlignment="0" applyProtection="0"/>
    <xf numFmtId="9" fontId="28" fillId="0" borderId="0" applyFont="0" applyFill="0" applyBorder="0" applyAlignment="0" applyProtection="0"/>
  </cellStyleXfs>
  <cellXfs count="695">
    <xf numFmtId="0" fontId="0" fillId="0" borderId="0" xfId="0"/>
    <xf numFmtId="0" fontId="2" fillId="0" borderId="0" xfId="0" applyFont="1"/>
    <xf numFmtId="0" fontId="3" fillId="0" borderId="0" xfId="0" applyFont="1" applyBorder="1"/>
    <xf numFmtId="0" fontId="4" fillId="2" borderId="0" xfId="0" applyFont="1" applyFill="1" applyBorder="1" applyAlignment="1">
      <alignment horizontal="center"/>
    </xf>
    <xf numFmtId="0" fontId="0" fillId="0" borderId="0" xfId="0" applyBorder="1"/>
    <xf numFmtId="0" fontId="3" fillId="0" borderId="0" xfId="0" applyFont="1" applyBorder="1" applyAlignment="1">
      <alignment horizontal="center"/>
    </xf>
    <xf numFmtId="0" fontId="2" fillId="0" borderId="0" xfId="0" applyFont="1" applyBorder="1"/>
    <xf numFmtId="0" fontId="5" fillId="0" borderId="1" xfId="0" applyFont="1" applyBorder="1" applyAlignment="1">
      <alignment horizontal="center"/>
    </xf>
    <xf numFmtId="0" fontId="4" fillId="0" borderId="0" xfId="0" applyFont="1"/>
    <xf numFmtId="0" fontId="4" fillId="0" borderId="0" xfId="0" applyFont="1" applyBorder="1"/>
    <xf numFmtId="0" fontId="5" fillId="0" borderId="2" xfId="0" applyFont="1" applyBorder="1" applyAlignment="1">
      <alignment horizontal="center"/>
    </xf>
    <xf numFmtId="0" fontId="5" fillId="0" borderId="3" xfId="0" applyFont="1" applyBorder="1" applyAlignment="1">
      <alignment horizontal="center"/>
    </xf>
    <xf numFmtId="0" fontId="5" fillId="0" borderId="4" xfId="0" applyFont="1" applyBorder="1" applyAlignment="1">
      <alignment horizontal="center"/>
    </xf>
    <xf numFmtId="10" fontId="4" fillId="0" borderId="6" xfId="3" applyNumberFormat="1" applyFont="1" applyBorder="1" applyAlignment="1">
      <alignment horizontal="center"/>
    </xf>
    <xf numFmtId="10" fontId="4" fillId="0" borderId="5" xfId="3" applyNumberFormat="1" applyFont="1" applyBorder="1" applyAlignment="1">
      <alignment horizontal="center"/>
    </xf>
    <xf numFmtId="2" fontId="4" fillId="0" borderId="5" xfId="0" applyNumberFormat="1" applyFont="1" applyBorder="1" applyAlignment="1">
      <alignment horizontal="center"/>
    </xf>
    <xf numFmtId="0" fontId="4" fillId="0" borderId="5" xfId="0" applyFont="1" applyBorder="1" applyAlignment="1">
      <alignment horizontal="center"/>
    </xf>
    <xf numFmtId="0" fontId="4" fillId="0" borderId="8" xfId="0" applyFont="1" applyBorder="1" applyAlignment="1">
      <alignment horizontal="center"/>
    </xf>
    <xf numFmtId="2" fontId="4" fillId="0" borderId="8" xfId="0" applyNumberFormat="1" applyFont="1" applyBorder="1" applyAlignment="1">
      <alignment horizontal="center"/>
    </xf>
    <xf numFmtId="10" fontId="4" fillId="0" borderId="5" xfId="0" applyNumberFormat="1" applyFont="1" applyBorder="1" applyAlignment="1">
      <alignment horizontal="center"/>
    </xf>
    <xf numFmtId="164" fontId="4" fillId="0" borderId="5" xfId="0" applyNumberFormat="1" applyFont="1" applyBorder="1" applyAlignment="1">
      <alignment horizontal="center"/>
    </xf>
    <xf numFmtId="0" fontId="4" fillId="0" borderId="9" xfId="0" applyFont="1" applyBorder="1" applyAlignment="1">
      <alignment horizontal="center"/>
    </xf>
    <xf numFmtId="2" fontId="4" fillId="0" borderId="9" xfId="0" applyNumberFormat="1" applyFont="1" applyBorder="1" applyAlignment="1">
      <alignment horizontal="center"/>
    </xf>
    <xf numFmtId="0" fontId="0" fillId="0" borderId="5" xfId="0" applyBorder="1" applyAlignment="1">
      <alignment horizontal="center"/>
    </xf>
    <xf numFmtId="0" fontId="5" fillId="0" borderId="0" xfId="0" applyFont="1" applyBorder="1" applyAlignment="1">
      <alignment horizontal="center"/>
    </xf>
    <xf numFmtId="10" fontId="4" fillId="0" borderId="0" xfId="3" applyNumberFormat="1" applyFont="1" applyBorder="1" applyAlignment="1">
      <alignment horizontal="center"/>
    </xf>
    <xf numFmtId="0" fontId="3" fillId="2" borderId="5" xfId="0" applyFont="1" applyFill="1" applyBorder="1" applyAlignment="1">
      <alignment horizontal="center"/>
    </xf>
    <xf numFmtId="2" fontId="7" fillId="0" borderId="5" xfId="0" applyNumberFormat="1" applyFont="1" applyBorder="1" applyAlignment="1">
      <alignment horizontal="center"/>
    </xf>
    <xf numFmtId="10" fontId="7" fillId="0" borderId="5" xfId="0" applyNumberFormat="1" applyFont="1" applyBorder="1" applyAlignment="1">
      <alignment horizontal="center"/>
    </xf>
    <xf numFmtId="0" fontId="7" fillId="0" borderId="5" xfId="0" applyFont="1" applyBorder="1" applyAlignment="1">
      <alignment horizontal="center"/>
    </xf>
    <xf numFmtId="0" fontId="5" fillId="0" borderId="11" xfId="0" applyFont="1" applyBorder="1" applyAlignment="1">
      <alignment horizontal="center"/>
    </xf>
    <xf numFmtId="10" fontId="2" fillId="0" borderId="6" xfId="3" applyNumberFormat="1" applyFont="1" applyBorder="1" applyAlignment="1">
      <alignment horizontal="center"/>
    </xf>
    <xf numFmtId="0" fontId="5" fillId="0" borderId="12" xfId="0" applyFont="1" applyBorder="1" applyAlignment="1">
      <alignment horizontal="center"/>
    </xf>
    <xf numFmtId="10" fontId="2" fillId="0" borderId="0" xfId="3" applyNumberFormat="1" applyFont="1" applyBorder="1" applyAlignment="1">
      <alignment horizontal="center"/>
    </xf>
    <xf numFmtId="1" fontId="0" fillId="0" borderId="5" xfId="0" applyNumberFormat="1" applyBorder="1" applyAlignment="1">
      <alignment horizontal="center"/>
    </xf>
    <xf numFmtId="4" fontId="4" fillId="0" borderId="5" xfId="3" applyNumberFormat="1" applyFont="1" applyBorder="1" applyAlignment="1">
      <alignment horizontal="center"/>
    </xf>
    <xf numFmtId="4" fontId="0" fillId="0" borderId="5" xfId="0" applyNumberFormat="1" applyBorder="1" applyAlignment="1">
      <alignment horizontal="center"/>
    </xf>
    <xf numFmtId="10" fontId="1" fillId="0" borderId="5" xfId="3" applyNumberFormat="1" applyFont="1" applyBorder="1" applyAlignment="1">
      <alignment horizontal="center"/>
    </xf>
    <xf numFmtId="4" fontId="7" fillId="0" borderId="5" xfId="3" applyNumberFormat="1" applyFont="1" applyBorder="1" applyAlignment="1">
      <alignment horizontal="center"/>
    </xf>
    <xf numFmtId="4" fontId="4" fillId="0" borderId="5" xfId="0" applyNumberFormat="1" applyFont="1" applyBorder="1" applyAlignment="1">
      <alignment horizontal="center"/>
    </xf>
    <xf numFmtId="1" fontId="4" fillId="0" borderId="5" xfId="3" applyNumberFormat="1" applyFont="1" applyBorder="1" applyAlignment="1">
      <alignment horizontal="center"/>
    </xf>
    <xf numFmtId="2" fontId="4" fillId="2" borderId="13" xfId="0" applyNumberFormat="1" applyFont="1" applyFill="1" applyBorder="1" applyAlignment="1">
      <alignment horizontal="center"/>
    </xf>
    <xf numFmtId="2" fontId="4" fillId="2" borderId="14" xfId="0" applyNumberFormat="1" applyFont="1" applyFill="1" applyBorder="1" applyAlignment="1">
      <alignment horizontal="center"/>
    </xf>
    <xf numFmtId="164" fontId="4" fillId="2" borderId="5" xfId="0" applyNumberFormat="1" applyFont="1" applyFill="1" applyBorder="1" applyAlignment="1">
      <alignment horizontal="center"/>
    </xf>
    <xf numFmtId="164" fontId="4" fillId="2" borderId="8" xfId="0" applyNumberFormat="1" applyFont="1" applyFill="1" applyBorder="1" applyAlignment="1">
      <alignment horizontal="center"/>
    </xf>
    <xf numFmtId="2" fontId="4" fillId="2" borderId="9" xfId="0" applyNumberFormat="1" applyFont="1" applyFill="1" applyBorder="1" applyAlignment="1">
      <alignment horizontal="center"/>
    </xf>
    <xf numFmtId="2" fontId="4" fillId="2" borderId="5" xfId="0" applyNumberFormat="1" applyFont="1" applyFill="1" applyBorder="1" applyAlignment="1">
      <alignment horizontal="center"/>
    </xf>
    <xf numFmtId="10" fontId="4" fillId="2" borderId="5" xfId="0" applyNumberFormat="1" applyFont="1" applyFill="1" applyBorder="1" applyAlignment="1">
      <alignment horizontal="center"/>
    </xf>
    <xf numFmtId="10" fontId="4" fillId="2" borderId="8" xfId="0" applyNumberFormat="1" applyFont="1" applyFill="1" applyBorder="1" applyAlignment="1">
      <alignment horizontal="center"/>
    </xf>
    <xf numFmtId="10" fontId="4" fillId="2" borderId="9" xfId="3" applyNumberFormat="1" applyFont="1" applyFill="1" applyBorder="1" applyAlignment="1">
      <alignment horizontal="center"/>
    </xf>
    <xf numFmtId="2" fontId="4" fillId="2" borderId="8" xfId="0" applyNumberFormat="1" applyFont="1" applyFill="1" applyBorder="1" applyAlignment="1">
      <alignment horizontal="center"/>
    </xf>
    <xf numFmtId="10" fontId="2" fillId="2" borderId="6" xfId="3" applyNumberFormat="1" applyFont="1" applyFill="1" applyBorder="1" applyAlignment="1">
      <alignment horizontal="center"/>
    </xf>
    <xf numFmtId="10" fontId="2" fillId="2" borderId="7" xfId="3" applyNumberFormat="1" applyFont="1" applyFill="1" applyBorder="1" applyAlignment="1">
      <alignment horizontal="center"/>
    </xf>
    <xf numFmtId="10" fontId="4" fillId="2" borderId="6" xfId="3" applyNumberFormat="1" applyFont="1" applyFill="1" applyBorder="1" applyAlignment="1">
      <alignment horizontal="center"/>
    </xf>
    <xf numFmtId="10" fontId="4" fillId="2" borderId="7" xfId="3" applyNumberFormat="1" applyFont="1" applyFill="1" applyBorder="1" applyAlignment="1">
      <alignment horizontal="center"/>
    </xf>
    <xf numFmtId="2" fontId="4" fillId="0" borderId="0" xfId="0" applyNumberFormat="1" applyFont="1" applyBorder="1"/>
    <xf numFmtId="10" fontId="4" fillId="2" borderId="5" xfId="3" applyNumberFormat="1" applyFont="1" applyFill="1" applyBorder="1" applyAlignment="1">
      <alignment horizontal="center"/>
    </xf>
    <xf numFmtId="0" fontId="5" fillId="0" borderId="15" xfId="0" applyFont="1" applyBorder="1" applyAlignment="1">
      <alignment horizontal="center"/>
    </xf>
    <xf numFmtId="164" fontId="2" fillId="2" borderId="5" xfId="0" applyNumberFormat="1" applyFont="1" applyFill="1" applyBorder="1" applyAlignment="1">
      <alignment horizontal="center"/>
    </xf>
    <xf numFmtId="10" fontId="2" fillId="2" borderId="16" xfId="3" applyNumberFormat="1" applyFont="1" applyFill="1" applyBorder="1" applyAlignment="1">
      <alignment horizontal="center"/>
    </xf>
    <xf numFmtId="1" fontId="12" fillId="0" borderId="0" xfId="0" applyNumberFormat="1" applyFont="1" applyBorder="1"/>
    <xf numFmtId="3" fontId="4" fillId="0" borderId="5" xfId="3" applyNumberFormat="1" applyFont="1" applyBorder="1" applyAlignment="1">
      <alignment horizontal="center"/>
    </xf>
    <xf numFmtId="3" fontId="0" fillId="0" borderId="5" xfId="0" applyNumberFormat="1" applyBorder="1" applyAlignment="1">
      <alignment horizontal="center"/>
    </xf>
    <xf numFmtId="2" fontId="4" fillId="0" borderId="2" xfId="0" applyNumberFormat="1" applyFont="1" applyBorder="1" applyAlignment="1">
      <alignment horizontal="center"/>
    </xf>
    <xf numFmtId="2" fontId="4" fillId="0" borderId="17" xfId="0" applyNumberFormat="1" applyFont="1" applyBorder="1" applyAlignment="1">
      <alignment horizontal="center"/>
    </xf>
    <xf numFmtId="0" fontId="0" fillId="0" borderId="0" xfId="0" applyAlignment="1">
      <alignment horizontal="center" vertical="center"/>
    </xf>
    <xf numFmtId="0" fontId="4" fillId="0" borderId="17" xfId="0" applyFont="1" applyBorder="1" applyAlignment="1">
      <alignment horizontal="center"/>
    </xf>
    <xf numFmtId="1" fontId="3" fillId="0" borderId="0" xfId="0" applyNumberFormat="1" applyFont="1" applyBorder="1"/>
    <xf numFmtId="0" fontId="6" fillId="0" borderId="9" xfId="0" applyFont="1" applyBorder="1" applyAlignment="1">
      <alignment horizontal="center"/>
    </xf>
    <xf numFmtId="0" fontId="5" fillId="0" borderId="9" xfId="0" applyFont="1" applyBorder="1" applyAlignment="1">
      <alignment horizontal="center"/>
    </xf>
    <xf numFmtId="0" fontId="5" fillId="0" borderId="18" xfId="0" applyFont="1" applyBorder="1" applyAlignment="1">
      <alignment horizontal="center"/>
    </xf>
    <xf numFmtId="0" fontId="5" fillId="0" borderId="16" xfId="0" applyFont="1" applyBorder="1" applyAlignment="1">
      <alignment horizontal="center"/>
    </xf>
    <xf numFmtId="0" fontId="3" fillId="2" borderId="2" xfId="0" applyFont="1" applyFill="1" applyBorder="1" applyAlignment="1">
      <alignment horizontal="center"/>
    </xf>
    <xf numFmtId="0" fontId="4" fillId="0" borderId="2" xfId="0" applyFont="1" applyBorder="1" applyAlignment="1">
      <alignment horizontal="center"/>
    </xf>
    <xf numFmtId="10" fontId="4" fillId="0" borderId="2" xfId="0" applyNumberFormat="1" applyFont="1" applyBorder="1" applyAlignment="1">
      <alignment horizontal="center"/>
    </xf>
    <xf numFmtId="10" fontId="2" fillId="0" borderId="4" xfId="3" applyNumberFormat="1" applyFont="1" applyBorder="1" applyAlignment="1">
      <alignment horizontal="center"/>
    </xf>
    <xf numFmtId="10" fontId="2" fillId="0" borderId="19" xfId="3" applyNumberFormat="1" applyFont="1" applyBorder="1" applyAlignment="1">
      <alignment horizontal="center"/>
    </xf>
    <xf numFmtId="0" fontId="10" fillId="0" borderId="0" xfId="0" applyFont="1" applyBorder="1" applyAlignment="1"/>
    <xf numFmtId="4" fontId="0" fillId="0" borderId="8" xfId="0" applyNumberFormat="1" applyBorder="1" applyAlignment="1">
      <alignment horizontal="center"/>
    </xf>
    <xf numFmtId="10" fontId="1" fillId="0" borderId="8" xfId="3" applyNumberFormat="1" applyFont="1" applyBorder="1" applyAlignment="1">
      <alignment horizontal="center"/>
    </xf>
    <xf numFmtId="0" fontId="3" fillId="0" borderId="23" xfId="0" applyFont="1" applyBorder="1" applyAlignment="1">
      <alignment horizontal="center"/>
    </xf>
    <xf numFmtId="0" fontId="10" fillId="0" borderId="24" xfId="0" applyFont="1" applyBorder="1" applyAlignment="1">
      <alignment horizontal="center"/>
    </xf>
    <xf numFmtId="0" fontId="5" fillId="0" borderId="26" xfId="0" applyFont="1" applyBorder="1" applyAlignment="1">
      <alignment horizontal="center"/>
    </xf>
    <xf numFmtId="0" fontId="6" fillId="0" borderId="21" xfId="0" applyFont="1" applyBorder="1" applyAlignment="1">
      <alignment horizontal="center"/>
    </xf>
    <xf numFmtId="0" fontId="3" fillId="0" borderId="22" xfId="0" applyFont="1" applyBorder="1" applyAlignment="1">
      <alignment horizontal="center"/>
    </xf>
    <xf numFmtId="2" fontId="4" fillId="2" borderId="17" xfId="0" applyNumberFormat="1" applyFont="1" applyFill="1" applyBorder="1" applyAlignment="1">
      <alignment horizontal="center"/>
    </xf>
    <xf numFmtId="10" fontId="2" fillId="2" borderId="19" xfId="3" applyNumberFormat="1" applyFont="1" applyFill="1" applyBorder="1" applyAlignment="1">
      <alignment horizontal="center"/>
    </xf>
    <xf numFmtId="10" fontId="4" fillId="2" borderId="17" xfId="3" applyNumberFormat="1" applyFont="1" applyFill="1" applyBorder="1" applyAlignment="1">
      <alignment horizontal="center"/>
    </xf>
    <xf numFmtId="9" fontId="2" fillId="2" borderId="6" xfId="3" applyNumberFormat="1" applyFont="1" applyFill="1" applyBorder="1" applyAlignment="1">
      <alignment horizontal="center"/>
    </xf>
    <xf numFmtId="9" fontId="4" fillId="2" borderId="6" xfId="3" applyNumberFormat="1" applyFont="1" applyFill="1" applyBorder="1" applyAlignment="1">
      <alignment horizontal="center"/>
    </xf>
    <xf numFmtId="9" fontId="2" fillId="2" borderId="19" xfId="3" applyNumberFormat="1" applyFont="1" applyFill="1" applyBorder="1" applyAlignment="1">
      <alignment horizontal="center"/>
    </xf>
    <xf numFmtId="0" fontId="4" fillId="0" borderId="2" xfId="0" applyFont="1" applyBorder="1" applyAlignment="1">
      <alignment horizontal="center" vertical="center"/>
    </xf>
    <xf numFmtId="0" fontId="4" fillId="0" borderId="8" xfId="0" applyFont="1" applyBorder="1" applyAlignment="1">
      <alignment horizontal="center" vertical="center"/>
    </xf>
    <xf numFmtId="2" fontId="4" fillId="0" borderId="2" xfId="0" applyNumberFormat="1" applyFont="1" applyBorder="1" applyAlignment="1">
      <alignment horizontal="center" vertical="center"/>
    </xf>
    <xf numFmtId="2" fontId="4" fillId="0" borderId="8" xfId="0" applyNumberFormat="1" applyFont="1" applyBorder="1" applyAlignment="1">
      <alignment horizontal="center" vertical="center"/>
    </xf>
    <xf numFmtId="10" fontId="4" fillId="0" borderId="2" xfId="0" applyNumberFormat="1" applyFont="1" applyBorder="1" applyAlignment="1">
      <alignment horizontal="center" vertical="center"/>
    </xf>
    <xf numFmtId="10" fontId="4" fillId="0" borderId="8" xfId="0" applyNumberFormat="1" applyFont="1" applyBorder="1" applyAlignment="1">
      <alignment horizontal="center" vertical="center"/>
    </xf>
    <xf numFmtId="10" fontId="4" fillId="0" borderId="8" xfId="3" applyNumberFormat="1" applyFont="1" applyBorder="1" applyAlignment="1">
      <alignment horizontal="center" vertical="center"/>
    </xf>
    <xf numFmtId="2" fontId="4" fillId="0" borderId="3" xfId="3" applyNumberFormat="1" applyFont="1" applyBorder="1" applyAlignment="1">
      <alignment horizontal="center" vertical="center"/>
    </xf>
    <xf numFmtId="2" fontId="4" fillId="0" borderId="14" xfId="3" applyNumberFormat="1" applyFont="1" applyBorder="1" applyAlignment="1">
      <alignment horizontal="center" vertical="center"/>
    </xf>
    <xf numFmtId="2" fontId="4" fillId="0" borderId="13" xfId="3" applyNumberFormat="1" applyFont="1" applyBorder="1" applyAlignment="1">
      <alignment horizontal="center" vertical="center"/>
    </xf>
    <xf numFmtId="2" fontId="4" fillId="0" borderId="13" xfId="0" applyNumberFormat="1" applyFont="1" applyBorder="1" applyAlignment="1">
      <alignment horizontal="center" vertical="center"/>
    </xf>
    <xf numFmtId="10" fontId="2" fillId="0" borderId="4" xfId="3" applyNumberFormat="1" applyFont="1" applyBorder="1" applyAlignment="1">
      <alignment horizontal="center" vertical="center"/>
    </xf>
    <xf numFmtId="10" fontId="2" fillId="0" borderId="7" xfId="3" applyNumberFormat="1" applyFont="1" applyBorder="1" applyAlignment="1">
      <alignment horizontal="center" vertical="center"/>
    </xf>
    <xf numFmtId="10" fontId="2" fillId="0" borderId="6" xfId="3" applyNumberFormat="1" applyFont="1" applyBorder="1" applyAlignment="1">
      <alignment horizontal="center" vertical="center"/>
    </xf>
    <xf numFmtId="10" fontId="4" fillId="0" borderId="7" xfId="3" applyNumberFormat="1" applyFont="1" applyBorder="1" applyAlignment="1">
      <alignment horizontal="center" vertical="center"/>
    </xf>
    <xf numFmtId="0" fontId="0" fillId="0" borderId="17" xfId="0" applyBorder="1" applyAlignment="1">
      <alignment horizontal="center" vertical="center"/>
    </xf>
    <xf numFmtId="2" fontId="0" fillId="0" borderId="17" xfId="0" applyNumberFormat="1" applyBorder="1" applyAlignment="1">
      <alignment horizontal="center" vertical="center"/>
    </xf>
    <xf numFmtId="165" fontId="0" fillId="0" borderId="17" xfId="3" applyNumberFormat="1" applyFont="1" applyBorder="1" applyAlignment="1">
      <alignment horizontal="center" vertical="center"/>
    </xf>
    <xf numFmtId="165" fontId="0" fillId="0" borderId="19" xfId="3" applyNumberFormat="1" applyFont="1" applyBorder="1" applyAlignment="1">
      <alignment horizontal="center" vertical="center"/>
    </xf>
    <xf numFmtId="0" fontId="3" fillId="2" borderId="27" xfId="0" applyFont="1" applyFill="1" applyBorder="1" applyAlignment="1">
      <alignment horizontal="center" vertical="center"/>
    </xf>
    <xf numFmtId="0" fontId="3" fillId="2" borderId="30" xfId="0" applyFont="1" applyFill="1" applyBorder="1" applyAlignment="1">
      <alignment horizontal="center" vertical="center"/>
    </xf>
    <xf numFmtId="0" fontId="5" fillId="2" borderId="31" xfId="0" applyFont="1" applyFill="1" applyBorder="1" applyAlignment="1">
      <alignment horizontal="center"/>
    </xf>
    <xf numFmtId="0" fontId="5" fillId="2" borderId="29" xfId="0" applyFont="1" applyFill="1" applyBorder="1" applyAlignment="1">
      <alignment horizontal="center"/>
    </xf>
    <xf numFmtId="0" fontId="5" fillId="2" borderId="32" xfId="0" applyFont="1" applyFill="1" applyBorder="1" applyAlignment="1">
      <alignment horizontal="center"/>
    </xf>
    <xf numFmtId="0" fontId="0" fillId="0" borderId="33" xfId="0" applyBorder="1" applyAlignment="1">
      <alignment horizontal="center"/>
    </xf>
    <xf numFmtId="1" fontId="3" fillId="2" borderId="1" xfId="0" applyNumberFormat="1" applyFont="1" applyFill="1" applyBorder="1" applyAlignment="1">
      <alignment horizontal="center"/>
    </xf>
    <xf numFmtId="1" fontId="3" fillId="2" borderId="10" xfId="0" applyNumberFormat="1" applyFont="1" applyFill="1" applyBorder="1" applyAlignment="1">
      <alignment horizontal="center"/>
    </xf>
    <xf numFmtId="1" fontId="3" fillId="2" borderId="34" xfId="0" applyNumberFormat="1" applyFont="1" applyFill="1" applyBorder="1" applyAlignment="1">
      <alignment horizontal="center"/>
    </xf>
    <xf numFmtId="0" fontId="10" fillId="0" borderId="35" xfId="0" applyFont="1" applyBorder="1" applyAlignment="1"/>
    <xf numFmtId="1" fontId="13" fillId="0" borderId="1" xfId="0" applyNumberFormat="1" applyFont="1" applyFill="1" applyBorder="1" applyAlignment="1">
      <alignment horizontal="center"/>
    </xf>
    <xf numFmtId="1" fontId="13" fillId="0" borderId="10" xfId="0" applyNumberFormat="1" applyFont="1" applyFill="1" applyBorder="1" applyAlignment="1">
      <alignment horizontal="center"/>
    </xf>
    <xf numFmtId="1" fontId="13" fillId="0" borderId="28" xfId="0" applyNumberFormat="1" applyFont="1" applyFill="1" applyBorder="1" applyAlignment="1">
      <alignment horizontal="center"/>
    </xf>
    <xf numFmtId="0" fontId="5" fillId="0" borderId="29" xfId="0" applyFont="1" applyBorder="1" applyAlignment="1">
      <alignment horizontal="center"/>
    </xf>
    <xf numFmtId="1" fontId="13" fillId="0" borderId="36" xfId="0" applyNumberFormat="1" applyFont="1" applyFill="1" applyBorder="1" applyAlignment="1">
      <alignment horizontal="center"/>
    </xf>
    <xf numFmtId="0" fontId="5" fillId="0" borderId="28" xfId="0" applyFont="1" applyBorder="1" applyAlignment="1">
      <alignment horizontal="center"/>
    </xf>
    <xf numFmtId="0" fontId="5" fillId="0" borderId="37" xfId="0" applyFont="1" applyBorder="1" applyAlignment="1">
      <alignment horizontal="center"/>
    </xf>
    <xf numFmtId="0" fontId="5" fillId="0" borderId="25" xfId="0" applyFont="1" applyBorder="1" applyAlignment="1">
      <alignment horizontal="center"/>
    </xf>
    <xf numFmtId="1" fontId="3" fillId="2" borderId="38" xfId="0" applyNumberFormat="1" applyFont="1" applyFill="1" applyBorder="1" applyAlignment="1">
      <alignment horizontal="center"/>
    </xf>
    <xf numFmtId="1" fontId="3" fillId="2" borderId="39" xfId="0" applyNumberFormat="1" applyFont="1" applyFill="1" applyBorder="1" applyAlignment="1">
      <alignment horizontal="center"/>
    </xf>
    <xf numFmtId="1" fontId="3" fillId="2" borderId="36" xfId="0" applyNumberFormat="1" applyFont="1" applyFill="1" applyBorder="1" applyAlignment="1">
      <alignment horizontal="center"/>
    </xf>
    <xf numFmtId="1" fontId="3" fillId="2" borderId="24" xfId="0" applyNumberFormat="1" applyFont="1" applyFill="1" applyBorder="1" applyAlignment="1">
      <alignment horizontal="center"/>
    </xf>
    <xf numFmtId="1" fontId="3" fillId="2" borderId="35" xfId="0" applyNumberFormat="1" applyFont="1" applyFill="1" applyBorder="1" applyAlignment="1">
      <alignment horizontal="center"/>
    </xf>
    <xf numFmtId="2" fontId="4" fillId="0" borderId="5" xfId="3" applyNumberFormat="1" applyFont="1" applyBorder="1" applyAlignment="1">
      <alignment horizontal="center"/>
    </xf>
    <xf numFmtId="0" fontId="5" fillId="2" borderId="22" xfId="0" applyFont="1" applyFill="1" applyBorder="1" applyAlignment="1">
      <alignment horizontal="center"/>
    </xf>
    <xf numFmtId="0" fontId="0" fillId="0" borderId="40" xfId="0" applyBorder="1" applyAlignment="1">
      <alignment horizontal="center"/>
    </xf>
    <xf numFmtId="0" fontId="3" fillId="2" borderId="17" xfId="0" applyFont="1" applyFill="1" applyBorder="1" applyAlignment="1">
      <alignment horizontal="center"/>
    </xf>
    <xf numFmtId="2" fontId="4" fillId="0" borderId="2" xfId="3" applyNumberFormat="1" applyFont="1" applyBorder="1" applyAlignment="1">
      <alignment horizontal="center"/>
    </xf>
    <xf numFmtId="0" fontId="5" fillId="2" borderId="41" xfId="0" applyFont="1" applyFill="1" applyBorder="1" applyAlignment="1">
      <alignment horizontal="center"/>
    </xf>
    <xf numFmtId="1" fontId="3" fillId="2" borderId="42" xfId="0" applyNumberFormat="1" applyFont="1" applyFill="1" applyBorder="1" applyAlignment="1">
      <alignment horizontal="center"/>
    </xf>
    <xf numFmtId="0" fontId="0" fillId="0" borderId="17" xfId="0" applyBorder="1" applyAlignment="1">
      <alignment horizontal="center"/>
    </xf>
    <xf numFmtId="2" fontId="0" fillId="0" borderId="17" xfId="0" applyNumberFormat="1" applyBorder="1" applyAlignment="1">
      <alignment horizontal="center"/>
    </xf>
    <xf numFmtId="10" fontId="1" fillId="0" borderId="17" xfId="3" applyNumberFormat="1" applyFont="1" applyBorder="1" applyAlignment="1">
      <alignment horizontal="center"/>
    </xf>
    <xf numFmtId="10" fontId="4" fillId="0" borderId="19" xfId="3" applyNumberFormat="1" applyFont="1" applyBorder="1" applyAlignment="1">
      <alignment horizontal="center"/>
    </xf>
    <xf numFmtId="0" fontId="0" fillId="0" borderId="20" xfId="0" applyBorder="1" applyAlignment="1">
      <alignment horizontal="center" vertical="center"/>
    </xf>
    <xf numFmtId="2" fontId="0" fillId="0" borderId="20" xfId="0" applyNumberFormat="1" applyBorder="1" applyAlignment="1">
      <alignment horizontal="center" vertical="center"/>
    </xf>
    <xf numFmtId="165" fontId="0" fillId="0" borderId="20" xfId="3" applyNumberFormat="1" applyFont="1" applyBorder="1" applyAlignment="1">
      <alignment horizontal="center" vertical="center"/>
    </xf>
    <xf numFmtId="0" fontId="3" fillId="0" borderId="40" xfId="0" applyFont="1" applyBorder="1" applyAlignment="1">
      <alignment horizontal="center"/>
    </xf>
    <xf numFmtId="2" fontId="2" fillId="0" borderId="17" xfId="0" applyNumberFormat="1" applyFont="1" applyBorder="1" applyAlignment="1">
      <alignment horizontal="center"/>
    </xf>
    <xf numFmtId="2" fontId="2" fillId="2" borderId="17" xfId="0" applyNumberFormat="1" applyFont="1" applyFill="1" applyBorder="1" applyAlignment="1">
      <alignment horizontal="center"/>
    </xf>
    <xf numFmtId="10" fontId="4" fillId="2" borderId="17" xfId="0" applyNumberFormat="1" applyFont="1" applyFill="1" applyBorder="1" applyAlignment="1">
      <alignment horizontal="center"/>
    </xf>
    <xf numFmtId="0" fontId="3" fillId="2" borderId="20" xfId="0" applyFont="1" applyFill="1" applyBorder="1" applyAlignment="1">
      <alignment horizontal="center" vertical="center"/>
    </xf>
    <xf numFmtId="0" fontId="4" fillId="0" borderId="20" xfId="0" applyFont="1" applyBorder="1" applyAlignment="1">
      <alignment horizontal="center"/>
    </xf>
    <xf numFmtId="2" fontId="4" fillId="0" borderId="20" xfId="0" applyNumberFormat="1" applyFont="1" applyBorder="1" applyAlignment="1">
      <alignment horizontal="center"/>
    </xf>
    <xf numFmtId="10" fontId="4" fillId="0" borderId="20" xfId="0" applyNumberFormat="1" applyFont="1" applyBorder="1" applyAlignment="1">
      <alignment horizontal="center"/>
    </xf>
    <xf numFmtId="10" fontId="2" fillId="0" borderId="43" xfId="3" applyNumberFormat="1" applyFont="1" applyBorder="1" applyAlignment="1">
      <alignment horizontal="center"/>
    </xf>
    <xf numFmtId="1" fontId="3" fillId="2" borderId="26" xfId="0" applyNumberFormat="1" applyFont="1" applyFill="1" applyBorder="1" applyAlignment="1">
      <alignment horizontal="center"/>
    </xf>
    <xf numFmtId="0" fontId="5" fillId="2" borderId="5" xfId="0" applyFont="1" applyFill="1" applyBorder="1" applyAlignment="1">
      <alignment horizontal="center"/>
    </xf>
    <xf numFmtId="0" fontId="5" fillId="2" borderId="2" xfId="0" applyFont="1" applyFill="1" applyBorder="1" applyAlignment="1">
      <alignment horizontal="center"/>
    </xf>
    <xf numFmtId="0" fontId="5" fillId="2" borderId="17" xfId="0" applyFont="1" applyFill="1" applyBorder="1" applyAlignment="1">
      <alignment horizontal="center"/>
    </xf>
    <xf numFmtId="10" fontId="4" fillId="0" borderId="17" xfId="0" applyNumberFormat="1" applyFont="1" applyBorder="1" applyAlignment="1">
      <alignment horizontal="center"/>
    </xf>
    <xf numFmtId="1" fontId="0" fillId="0" borderId="8" xfId="0" applyNumberFormat="1" applyBorder="1" applyAlignment="1">
      <alignment horizontal="center"/>
    </xf>
    <xf numFmtId="3" fontId="0" fillId="0" borderId="8" xfId="0" applyNumberFormat="1" applyBorder="1" applyAlignment="1">
      <alignment horizontal="center"/>
    </xf>
    <xf numFmtId="10" fontId="2" fillId="0" borderId="7" xfId="3" applyNumberFormat="1" applyFont="1" applyBorder="1" applyAlignment="1">
      <alignment horizontal="center"/>
    </xf>
    <xf numFmtId="9" fontId="0" fillId="0" borderId="43" xfId="3" applyFont="1" applyBorder="1" applyAlignment="1">
      <alignment horizontal="center" vertical="center"/>
    </xf>
    <xf numFmtId="0" fontId="3" fillId="2" borderId="17" xfId="0" applyFont="1" applyFill="1" applyBorder="1" applyAlignment="1">
      <alignment horizontal="center" vertical="center"/>
    </xf>
    <xf numFmtId="2" fontId="0" fillId="0" borderId="5" xfId="0" applyNumberFormat="1" applyBorder="1" applyAlignment="1">
      <alignment horizontal="center"/>
    </xf>
    <xf numFmtId="165" fontId="0" fillId="0" borderId="5" xfId="3" applyNumberFormat="1" applyFont="1" applyBorder="1" applyAlignment="1">
      <alignment horizontal="center"/>
    </xf>
    <xf numFmtId="9" fontId="0" fillId="0" borderId="6" xfId="3" applyFont="1" applyBorder="1" applyAlignment="1">
      <alignment horizontal="center"/>
    </xf>
    <xf numFmtId="9" fontId="0" fillId="0" borderId="19" xfId="3" applyFont="1" applyBorder="1" applyAlignment="1">
      <alignment horizontal="center" vertical="center"/>
    </xf>
    <xf numFmtId="0" fontId="5" fillId="2" borderId="45" xfId="0" applyFont="1" applyFill="1" applyBorder="1" applyAlignment="1">
      <alignment horizontal="center"/>
    </xf>
    <xf numFmtId="0" fontId="4" fillId="0" borderId="46" xfId="0" applyFont="1" applyBorder="1" applyAlignment="1">
      <alignment horizontal="center"/>
    </xf>
    <xf numFmtId="2" fontId="4" fillId="0" borderId="46" xfId="0" applyNumberFormat="1" applyFont="1" applyBorder="1" applyAlignment="1">
      <alignment horizontal="center"/>
    </xf>
    <xf numFmtId="164" fontId="4" fillId="2" borderId="46" xfId="0" applyNumberFormat="1" applyFont="1" applyFill="1" applyBorder="1" applyAlignment="1">
      <alignment horizontal="center"/>
    </xf>
    <xf numFmtId="10" fontId="4" fillId="2" borderId="46" xfId="0" applyNumberFormat="1" applyFont="1" applyFill="1" applyBorder="1" applyAlignment="1">
      <alignment horizontal="center"/>
    </xf>
    <xf numFmtId="2" fontId="4" fillId="2" borderId="46" xfId="0" applyNumberFormat="1" applyFont="1" applyFill="1" applyBorder="1" applyAlignment="1">
      <alignment horizontal="center"/>
    </xf>
    <xf numFmtId="2" fontId="4" fillId="2" borderId="47" xfId="0" applyNumberFormat="1" applyFont="1" applyFill="1" applyBorder="1" applyAlignment="1">
      <alignment horizontal="center"/>
    </xf>
    <xf numFmtId="10" fontId="4" fillId="2" borderId="48" xfId="3" applyNumberFormat="1" applyFont="1" applyFill="1" applyBorder="1" applyAlignment="1">
      <alignment horizontal="center"/>
    </xf>
    <xf numFmtId="0" fontId="3" fillId="0" borderId="41" xfId="0" applyFont="1" applyBorder="1" applyAlignment="1">
      <alignment horizontal="center"/>
    </xf>
    <xf numFmtId="0" fontId="5" fillId="0" borderId="36" xfId="0" applyFont="1" applyBorder="1" applyAlignment="1">
      <alignment horizontal="center"/>
    </xf>
    <xf numFmtId="1" fontId="13" fillId="0" borderId="49" xfId="0" applyNumberFormat="1" applyFont="1" applyFill="1" applyBorder="1" applyAlignment="1">
      <alignment horizontal="center"/>
    </xf>
    <xf numFmtId="10" fontId="0" fillId="0" borderId="43" xfId="3" applyNumberFormat="1" applyFont="1" applyBorder="1" applyAlignment="1">
      <alignment horizontal="center" vertical="center"/>
    </xf>
    <xf numFmtId="10" fontId="0" fillId="0" borderId="6" xfId="3" applyNumberFormat="1" applyFont="1" applyBorder="1" applyAlignment="1">
      <alignment horizontal="center"/>
    </xf>
    <xf numFmtId="10" fontId="0" fillId="0" borderId="19" xfId="3" applyNumberFormat="1" applyFont="1" applyBorder="1" applyAlignment="1">
      <alignment horizontal="center" vertical="center"/>
    </xf>
    <xf numFmtId="0" fontId="0" fillId="3" borderId="0" xfId="0" applyFill="1"/>
    <xf numFmtId="0" fontId="1" fillId="0" borderId="0" xfId="0" applyFont="1"/>
    <xf numFmtId="1" fontId="0" fillId="0" borderId="0" xfId="0" applyNumberFormat="1"/>
    <xf numFmtId="2" fontId="0" fillId="3" borderId="0" xfId="0" applyNumberFormat="1" applyFill="1"/>
    <xf numFmtId="0" fontId="0" fillId="0" borderId="0" xfId="0" applyFill="1"/>
    <xf numFmtId="0" fontId="0" fillId="0" borderId="0" xfId="0" applyAlignment="1"/>
    <xf numFmtId="0" fontId="1" fillId="0" borderId="0" xfId="0" applyFont="1" applyAlignment="1"/>
    <xf numFmtId="2" fontId="0" fillId="0" borderId="0" xfId="0" applyNumberFormat="1"/>
    <xf numFmtId="2" fontId="0" fillId="0" borderId="0" xfId="3" applyNumberFormat="1" applyFont="1"/>
    <xf numFmtId="1" fontId="0" fillId="0" borderId="0" xfId="3" applyNumberFormat="1" applyFont="1"/>
    <xf numFmtId="1" fontId="0" fillId="3" borderId="0" xfId="0" applyNumberFormat="1" applyFill="1"/>
    <xf numFmtId="49" fontId="1" fillId="0" borderId="0" xfId="0" applyNumberFormat="1" applyFont="1"/>
    <xf numFmtId="0" fontId="0" fillId="0" borderId="0" xfId="0" applyAlignment="1">
      <alignment horizontal="center" vertical="center" wrapText="1"/>
    </xf>
    <xf numFmtId="0" fontId="1" fillId="0" borderId="0" xfId="0" applyFont="1" applyAlignment="1">
      <alignment horizontal="center" vertical="center" wrapText="1"/>
    </xf>
    <xf numFmtId="0" fontId="11" fillId="0" borderId="0" xfId="0" applyFont="1" applyAlignment="1">
      <alignment horizontal="center" vertical="center"/>
    </xf>
    <xf numFmtId="0" fontId="11" fillId="0" borderId="0" xfId="0" applyFont="1" applyAlignment="1">
      <alignment horizontal="center" vertical="center" wrapText="1"/>
    </xf>
    <xf numFmtId="1" fontId="0" fillId="0" borderId="0" xfId="0" applyNumberFormat="1" applyAlignment="1">
      <alignment horizontal="center" vertical="center"/>
    </xf>
    <xf numFmtId="0" fontId="0" fillId="3" borderId="0" xfId="0" applyFill="1" applyAlignment="1">
      <alignment horizontal="center" vertical="center"/>
    </xf>
    <xf numFmtId="2" fontId="0" fillId="0" borderId="0" xfId="0" applyNumberFormat="1" applyAlignment="1">
      <alignment horizontal="center" vertical="center"/>
    </xf>
    <xf numFmtId="1" fontId="0" fillId="3" borderId="0" xfId="0" applyNumberFormat="1" applyFill="1" applyAlignment="1">
      <alignment horizontal="center" vertical="center"/>
    </xf>
    <xf numFmtId="2" fontId="0" fillId="3" borderId="0" xfId="0" applyNumberFormat="1" applyFill="1" applyAlignment="1">
      <alignment horizontal="center" vertical="center"/>
    </xf>
    <xf numFmtId="0" fontId="0" fillId="0" borderId="0" xfId="0" applyFill="1" applyAlignment="1">
      <alignment horizontal="center" vertical="center"/>
    </xf>
    <xf numFmtId="2" fontId="0" fillId="0" borderId="0" xfId="3" applyNumberFormat="1" applyFont="1" applyAlignment="1">
      <alignment horizontal="center" vertical="center"/>
    </xf>
    <xf numFmtId="0" fontId="1" fillId="0" borderId="0" xfId="0" applyFont="1" applyAlignment="1">
      <alignment horizontal="center" vertical="center"/>
    </xf>
    <xf numFmtId="49" fontId="1" fillId="0" borderId="0" xfId="0" applyNumberFormat="1" applyFont="1" applyAlignment="1"/>
    <xf numFmtId="0" fontId="11" fillId="0" borderId="0" xfId="0" applyFont="1" applyAlignment="1">
      <alignment vertical="center"/>
    </xf>
    <xf numFmtId="0" fontId="11" fillId="0" borderId="0" xfId="0" applyFont="1" applyAlignment="1">
      <alignment vertical="center" wrapText="1"/>
    </xf>
    <xf numFmtId="0" fontId="0" fillId="0" borderId="0" xfId="0" applyAlignment="1">
      <alignment vertical="center"/>
    </xf>
    <xf numFmtId="1" fontId="0" fillId="0" borderId="0" xfId="0" applyNumberFormat="1" applyAlignment="1">
      <alignment vertical="center"/>
    </xf>
    <xf numFmtId="0" fontId="0" fillId="3" borderId="0" xfId="0" applyFill="1" applyAlignment="1">
      <alignment vertical="center"/>
    </xf>
    <xf numFmtId="2" fontId="0" fillId="0" borderId="0" xfId="0" applyNumberFormat="1" applyAlignment="1">
      <alignment vertical="center"/>
    </xf>
    <xf numFmtId="1" fontId="0" fillId="3" borderId="0" xfId="0" applyNumberFormat="1" applyFill="1" applyAlignment="1">
      <alignment vertical="center"/>
    </xf>
    <xf numFmtId="2" fontId="0" fillId="3" borderId="0" xfId="0" applyNumberFormat="1" applyFill="1" applyAlignment="1">
      <alignment vertical="center"/>
    </xf>
    <xf numFmtId="0" fontId="0" fillId="0" borderId="0" xfId="0" applyFill="1" applyAlignment="1">
      <alignment vertical="center"/>
    </xf>
    <xf numFmtId="2" fontId="0" fillId="0" borderId="0" xfId="3" applyNumberFormat="1" applyFont="1" applyAlignment="1">
      <alignment vertical="center"/>
    </xf>
    <xf numFmtId="0" fontId="1" fillId="0" borderId="0" xfId="0" applyFont="1" applyAlignment="1">
      <alignment vertical="center"/>
    </xf>
    <xf numFmtId="1" fontId="0" fillId="0" borderId="0" xfId="3" applyNumberFormat="1" applyFont="1" applyAlignment="1"/>
    <xf numFmtId="1" fontId="0" fillId="0" borderId="0" xfId="0" applyNumberFormat="1" applyAlignment="1"/>
    <xf numFmtId="0" fontId="0" fillId="3" borderId="0" xfId="0" applyFill="1" applyAlignment="1"/>
    <xf numFmtId="2" fontId="0" fillId="0" borderId="0" xfId="0" applyNumberFormat="1" applyAlignment="1"/>
    <xf numFmtId="0" fontId="0" fillId="0" borderId="0" xfId="0" applyFill="1" applyAlignment="1"/>
    <xf numFmtId="2" fontId="0" fillId="0" borderId="0" xfId="3" applyNumberFormat="1" applyFont="1" applyAlignment="1"/>
    <xf numFmtId="0" fontId="14" fillId="0" borderId="50" xfId="0" applyFont="1" applyFill="1" applyBorder="1" applyAlignment="1">
      <alignment horizontal="center" vertical="center"/>
    </xf>
    <xf numFmtId="0" fontId="1" fillId="0" borderId="0" xfId="0" applyFont="1" applyBorder="1" applyAlignment="1">
      <alignment horizontal="center" vertical="center"/>
    </xf>
    <xf numFmtId="2" fontId="1" fillId="0" borderId="0" xfId="0" applyNumberFormat="1" applyFont="1" applyAlignment="1">
      <alignment horizontal="center" vertical="center"/>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2" fontId="1" fillId="0" borderId="4" xfId="0" applyNumberFormat="1" applyFont="1" applyBorder="1" applyAlignment="1">
      <alignment horizontal="center" vertical="center"/>
    </xf>
    <xf numFmtId="2" fontId="1" fillId="0" borderId="6" xfId="0" applyNumberFormat="1" applyFont="1" applyBorder="1" applyAlignment="1">
      <alignment horizontal="center" vertical="center"/>
    </xf>
    <xf numFmtId="0" fontId="1" fillId="0" borderId="50" xfId="0" applyFont="1" applyBorder="1" applyAlignment="1">
      <alignment horizontal="center" vertical="center"/>
    </xf>
    <xf numFmtId="0" fontId="1" fillId="0" borderId="52" xfId="0" applyFont="1" applyBorder="1" applyAlignment="1">
      <alignment horizontal="center" vertical="center"/>
    </xf>
    <xf numFmtId="0" fontId="14" fillId="0" borderId="53" xfId="0" applyFont="1" applyFill="1" applyBorder="1" applyAlignment="1">
      <alignment horizontal="center" vertical="center"/>
    </xf>
    <xf numFmtId="0" fontId="14" fillId="0" borderId="22" xfId="0" applyFont="1" applyFill="1" applyBorder="1" applyAlignment="1">
      <alignment horizontal="center" vertical="center"/>
    </xf>
    <xf numFmtId="0" fontId="1" fillId="0" borderId="0" xfId="0" applyFont="1" applyAlignment="1">
      <alignment horizontal="center" vertical="center"/>
    </xf>
    <xf numFmtId="2" fontId="1" fillId="0" borderId="19" xfId="0" applyNumberFormat="1" applyFont="1" applyBorder="1" applyAlignment="1">
      <alignment horizontal="center" vertical="center"/>
    </xf>
    <xf numFmtId="164" fontId="1" fillId="0" borderId="0" xfId="0" applyNumberFormat="1" applyFont="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9" xfId="0" applyFont="1" applyFill="1" applyBorder="1" applyAlignment="1">
      <alignment horizontal="center" vertical="center"/>
    </xf>
    <xf numFmtId="0" fontId="14" fillId="0" borderId="0" xfId="0" applyFont="1" applyFill="1" applyBorder="1" applyAlignment="1">
      <alignment horizontal="center" vertical="center"/>
    </xf>
    <xf numFmtId="0" fontId="2" fillId="0" borderId="23" xfId="0" applyFont="1" applyBorder="1" applyAlignment="1">
      <alignment horizontal="center" vertical="center"/>
    </xf>
    <xf numFmtId="0" fontId="14" fillId="0" borderId="9" xfId="0" applyFont="1" applyFill="1" applyBorder="1" applyAlignment="1">
      <alignment horizontal="center" vertical="center"/>
    </xf>
    <xf numFmtId="0" fontId="1" fillId="0" borderId="27" xfId="0" applyFont="1" applyBorder="1" applyAlignment="1">
      <alignment horizontal="center" vertical="center"/>
    </xf>
    <xf numFmtId="0" fontId="1" fillId="0" borderId="57" xfId="0" applyFont="1" applyBorder="1" applyAlignment="1">
      <alignment horizontal="center" vertical="center"/>
    </xf>
    <xf numFmtId="0" fontId="1" fillId="0" borderId="22" xfId="0" applyFont="1" applyBorder="1" applyAlignment="1">
      <alignment horizontal="center" vertical="center"/>
    </xf>
    <xf numFmtId="0" fontId="14" fillId="3" borderId="2" xfId="0" applyFont="1" applyFill="1" applyBorder="1" applyAlignment="1">
      <alignment horizontal="center" vertical="center"/>
    </xf>
    <xf numFmtId="0" fontId="14" fillId="8" borderId="5" xfId="0" applyFont="1" applyFill="1" applyBorder="1" applyAlignment="1">
      <alignment horizontal="center" vertical="center"/>
    </xf>
    <xf numFmtId="0" fontId="14" fillId="5" borderId="5" xfId="0" applyFont="1" applyFill="1" applyBorder="1" applyAlignment="1">
      <alignment horizontal="center" vertical="center"/>
    </xf>
    <xf numFmtId="0" fontId="20" fillId="0" borderId="9" xfId="0" applyFont="1" applyFill="1" applyBorder="1" applyAlignment="1">
      <alignment horizontal="center" vertical="center"/>
    </xf>
    <xf numFmtId="2" fontId="12" fillId="0" borderId="2" xfId="10" applyNumberFormat="1" applyFont="1" applyFill="1" applyBorder="1" applyAlignment="1">
      <alignment horizontal="center" vertical="center"/>
    </xf>
    <xf numFmtId="2" fontId="12" fillId="0" borderId="5" xfId="10" applyNumberFormat="1" applyFont="1" applyFill="1" applyBorder="1" applyAlignment="1">
      <alignment horizontal="center" vertical="center"/>
    </xf>
    <xf numFmtId="2" fontId="12" fillId="0" borderId="17" xfId="10" applyNumberFormat="1" applyFont="1" applyFill="1" applyBorder="1" applyAlignment="1">
      <alignment horizontal="center" vertical="center"/>
    </xf>
    <xf numFmtId="2" fontId="12" fillId="0" borderId="50" xfId="0" applyNumberFormat="1" applyFont="1" applyFill="1" applyBorder="1" applyAlignment="1">
      <alignment horizontal="center" vertical="center"/>
    </xf>
    <xf numFmtId="0" fontId="14" fillId="3" borderId="9" xfId="0" applyFont="1" applyFill="1" applyBorder="1" applyAlignment="1">
      <alignment horizontal="center" vertical="center"/>
    </xf>
    <xf numFmtId="2" fontId="1" fillId="3" borderId="2" xfId="10" applyNumberFormat="1" applyFont="1" applyFill="1" applyBorder="1" applyAlignment="1">
      <alignment horizontal="center" vertical="center"/>
    </xf>
    <xf numFmtId="2" fontId="1" fillId="3" borderId="5" xfId="10" applyNumberFormat="1" applyFont="1" applyFill="1" applyBorder="1" applyAlignment="1">
      <alignment horizontal="center" vertical="center"/>
    </xf>
    <xf numFmtId="2" fontId="1" fillId="3" borderId="17" xfId="10" applyNumberFormat="1" applyFont="1" applyFill="1" applyBorder="1" applyAlignment="1">
      <alignment horizontal="center" vertical="center"/>
    </xf>
    <xf numFmtId="2" fontId="1" fillId="3" borderId="50" xfId="0" applyNumberFormat="1" applyFont="1" applyFill="1" applyBorder="1" applyAlignment="1">
      <alignment horizontal="center" vertical="center"/>
    </xf>
    <xf numFmtId="2" fontId="1" fillId="0" borderId="2" xfId="10" applyNumberFormat="1" applyFont="1" applyFill="1" applyBorder="1" applyAlignment="1">
      <alignment horizontal="center" vertical="center"/>
    </xf>
    <xf numFmtId="2" fontId="1" fillId="0" borderId="5" xfId="10" applyNumberFormat="1" applyFont="1" applyFill="1" applyBorder="1" applyAlignment="1">
      <alignment horizontal="center" vertical="center"/>
    </xf>
    <xf numFmtId="2" fontId="1" fillId="0" borderId="17" xfId="10" applyNumberFormat="1" applyFont="1" applyFill="1" applyBorder="1" applyAlignment="1">
      <alignment horizontal="center" vertical="center"/>
    </xf>
    <xf numFmtId="2" fontId="1" fillId="0" borderId="50" xfId="0" applyNumberFormat="1" applyFont="1" applyFill="1" applyBorder="1" applyAlignment="1">
      <alignment horizontal="center" vertical="center"/>
    </xf>
    <xf numFmtId="10" fontId="1" fillId="0" borderId="2" xfId="3" applyNumberFormat="1" applyFont="1" applyFill="1" applyBorder="1" applyAlignment="1">
      <alignment horizontal="center" vertical="center"/>
    </xf>
    <xf numFmtId="10" fontId="1" fillId="0" borderId="5" xfId="3" applyNumberFormat="1" applyFont="1" applyFill="1" applyBorder="1" applyAlignment="1">
      <alignment horizontal="center" vertical="center"/>
    </xf>
    <xf numFmtId="10" fontId="1" fillId="0" borderId="17" xfId="3" applyNumberFormat="1" applyFont="1" applyFill="1" applyBorder="1" applyAlignment="1">
      <alignment horizontal="center" vertical="center"/>
    </xf>
    <xf numFmtId="10" fontId="1" fillId="0" borderId="50" xfId="0" applyNumberFormat="1" applyFont="1" applyFill="1" applyBorder="1" applyAlignment="1">
      <alignment horizontal="center" vertical="center"/>
    </xf>
    <xf numFmtId="2" fontId="1" fillId="3" borderId="2" xfId="3" applyNumberFormat="1" applyFont="1" applyFill="1" applyBorder="1" applyAlignment="1">
      <alignment horizontal="center" vertical="center"/>
    </xf>
    <xf numFmtId="2" fontId="1" fillId="3" borderId="5" xfId="3" applyNumberFormat="1" applyFont="1" applyFill="1" applyBorder="1" applyAlignment="1">
      <alignment horizontal="center" vertical="center"/>
    </xf>
    <xf numFmtId="2" fontId="1" fillId="3" borderId="17" xfId="3" applyNumberFormat="1" applyFont="1" applyFill="1" applyBorder="1" applyAlignment="1">
      <alignment horizontal="center" vertical="center"/>
    </xf>
    <xf numFmtId="2" fontId="1" fillId="3" borderId="50" xfId="3" applyNumberFormat="1" applyFont="1" applyFill="1" applyBorder="1" applyAlignment="1">
      <alignment horizontal="center" vertical="center"/>
    </xf>
    <xf numFmtId="0" fontId="14" fillId="0" borderId="18" xfId="0" applyFont="1" applyFill="1" applyBorder="1" applyAlignment="1">
      <alignment horizontal="center" vertical="center"/>
    </xf>
    <xf numFmtId="2" fontId="1" fillId="0" borderId="3" xfId="0" applyNumberFormat="1" applyFont="1" applyFill="1" applyBorder="1" applyAlignment="1">
      <alignment horizontal="center" vertical="center"/>
    </xf>
    <xf numFmtId="2" fontId="1" fillId="0" borderId="13" xfId="0" applyNumberFormat="1" applyFont="1" applyFill="1" applyBorder="1" applyAlignment="1">
      <alignment horizontal="center" vertical="center"/>
    </xf>
    <xf numFmtId="2" fontId="1" fillId="0" borderId="54" xfId="0" applyNumberFormat="1" applyFont="1" applyFill="1" applyBorder="1" applyAlignment="1">
      <alignment horizontal="center" vertical="center"/>
    </xf>
    <xf numFmtId="2" fontId="1" fillId="0" borderId="51" xfId="0" applyNumberFormat="1" applyFont="1" applyFill="1" applyBorder="1" applyAlignment="1">
      <alignment horizontal="center" vertical="center"/>
    </xf>
    <xf numFmtId="0" fontId="14" fillId="0" borderId="23" xfId="0" applyFont="1" applyFill="1" applyBorder="1" applyAlignment="1">
      <alignment horizontal="center" vertical="center"/>
    </xf>
    <xf numFmtId="1" fontId="1" fillId="0" borderId="21" xfId="0" applyNumberFormat="1" applyFont="1" applyFill="1" applyBorder="1" applyAlignment="1">
      <alignment horizontal="center" vertical="center"/>
    </xf>
    <xf numFmtId="1" fontId="1" fillId="0" borderId="22" xfId="0" applyNumberFormat="1" applyFont="1" applyFill="1" applyBorder="1" applyAlignment="1">
      <alignment horizontal="center" vertical="center"/>
    </xf>
    <xf numFmtId="1" fontId="1" fillId="0" borderId="40" xfId="0" applyNumberFormat="1" applyFont="1" applyFill="1" applyBorder="1" applyAlignment="1">
      <alignment horizontal="center" vertical="center"/>
    </xf>
    <xf numFmtId="1" fontId="1" fillId="0" borderId="53" xfId="0" applyNumberFormat="1" applyFont="1" applyFill="1" applyBorder="1" applyAlignment="1">
      <alignment horizontal="center" vertical="center"/>
    </xf>
    <xf numFmtId="1" fontId="1" fillId="0" borderId="0" xfId="0" applyNumberFormat="1" applyFont="1" applyBorder="1" applyAlignment="1">
      <alignment horizontal="center" vertical="center"/>
    </xf>
    <xf numFmtId="10" fontId="1" fillId="0" borderId="0" xfId="3" applyNumberFormat="1" applyFont="1" applyBorder="1" applyAlignment="1">
      <alignment horizontal="center" vertical="center"/>
    </xf>
    <xf numFmtId="0" fontId="14" fillId="0" borderId="56" xfId="0" applyFont="1" applyFill="1" applyBorder="1" applyAlignment="1">
      <alignment horizontal="center" vertical="center"/>
    </xf>
    <xf numFmtId="0" fontId="14" fillId="0" borderId="45" xfId="0" applyFont="1" applyFill="1" applyBorder="1" applyAlignment="1">
      <alignment horizontal="center" vertical="center"/>
    </xf>
    <xf numFmtId="0" fontId="1" fillId="0" borderId="0" xfId="0" applyFont="1" applyAlignment="1">
      <alignment horizontal="center" vertical="center"/>
    </xf>
    <xf numFmtId="0" fontId="1" fillId="0" borderId="5" xfId="0" applyFont="1" applyBorder="1" applyAlignment="1">
      <alignment horizontal="center" vertical="center"/>
    </xf>
    <xf numFmtId="0" fontId="1" fillId="0" borderId="0" xfId="0" applyFont="1" applyAlignment="1">
      <alignment horizontal="center" vertical="center"/>
    </xf>
    <xf numFmtId="0" fontId="1" fillId="0" borderId="58" xfId="0" applyFont="1" applyBorder="1" applyAlignment="1">
      <alignment horizontal="center" vertical="center"/>
    </xf>
    <xf numFmtId="0" fontId="1" fillId="7" borderId="25" xfId="0" applyFont="1" applyFill="1" applyBorder="1" applyAlignment="1">
      <alignment horizontal="center" vertical="center"/>
    </xf>
    <xf numFmtId="0" fontId="1" fillId="0" borderId="35" xfId="0" applyFont="1" applyBorder="1" applyAlignment="1">
      <alignment horizontal="center" vertical="center"/>
    </xf>
    <xf numFmtId="0" fontId="27" fillId="0" borderId="50" xfId="0" applyFont="1" applyFill="1" applyBorder="1" applyAlignment="1">
      <alignment horizontal="center" vertical="center"/>
    </xf>
    <xf numFmtId="0" fontId="2" fillId="0" borderId="24" xfId="0" applyFont="1" applyBorder="1" applyAlignment="1">
      <alignment horizontal="center" vertical="center"/>
    </xf>
    <xf numFmtId="0" fontId="1" fillId="0" borderId="26" xfId="0" applyFont="1" applyBorder="1" applyAlignment="1">
      <alignment horizontal="center" vertical="center"/>
    </xf>
    <xf numFmtId="0" fontId="1" fillId="0" borderId="42" xfId="0" applyFont="1" applyBorder="1" applyAlignment="1">
      <alignment horizontal="center" vertical="center"/>
    </xf>
    <xf numFmtId="0" fontId="1" fillId="0" borderId="38" xfId="0" applyFont="1" applyBorder="1" applyAlignment="1">
      <alignment horizontal="center" vertical="center"/>
    </xf>
    <xf numFmtId="0" fontId="16" fillId="0" borderId="53" xfId="0" applyFont="1" applyFill="1" applyBorder="1" applyAlignment="1">
      <alignment vertical="center"/>
    </xf>
    <xf numFmtId="0" fontId="16"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0" fillId="0" borderId="50" xfId="0" applyFont="1" applyFill="1" applyBorder="1" applyAlignment="1">
      <alignment horizontal="center" vertical="center"/>
    </xf>
    <xf numFmtId="2" fontId="12" fillId="0" borderId="50" xfId="10" applyNumberFormat="1" applyFont="1" applyFill="1" applyBorder="1" applyAlignment="1">
      <alignment horizontal="center" vertical="center"/>
    </xf>
    <xf numFmtId="2" fontId="12" fillId="0" borderId="0" xfId="10" applyNumberFormat="1" applyFont="1" applyFill="1" applyBorder="1" applyAlignment="1">
      <alignment horizontal="center" vertical="center"/>
    </xf>
    <xf numFmtId="0" fontId="14" fillId="3" borderId="50" xfId="0" applyFont="1" applyFill="1" applyBorder="1" applyAlignment="1">
      <alignment horizontal="center" vertical="center"/>
    </xf>
    <xf numFmtId="2" fontId="1" fillId="3" borderId="8" xfId="10" applyNumberFormat="1" applyFont="1" applyFill="1" applyBorder="1" applyAlignment="1">
      <alignment horizontal="center" vertical="center"/>
    </xf>
    <xf numFmtId="2" fontId="1" fillId="3" borderId="50" xfId="10" applyNumberFormat="1" applyFont="1" applyFill="1" applyBorder="1" applyAlignment="1">
      <alignment horizontal="center" vertical="center"/>
    </xf>
    <xf numFmtId="2" fontId="1" fillId="0" borderId="0" xfId="10" applyNumberFormat="1" applyFont="1" applyFill="1" applyBorder="1" applyAlignment="1">
      <alignment horizontal="center" vertical="center"/>
    </xf>
    <xf numFmtId="2" fontId="1" fillId="0" borderId="8" xfId="10" applyNumberFormat="1" applyFont="1" applyFill="1" applyBorder="1" applyAlignment="1">
      <alignment horizontal="center" vertical="center"/>
    </xf>
    <xf numFmtId="2" fontId="19" fillId="0" borderId="50" xfId="10" applyNumberFormat="1" applyFont="1" applyFill="1" applyBorder="1" applyAlignment="1">
      <alignment horizontal="center" vertical="center"/>
    </xf>
    <xf numFmtId="2" fontId="19" fillId="0" borderId="0" xfId="10" applyNumberFormat="1" applyFont="1" applyFill="1" applyBorder="1" applyAlignment="1">
      <alignment horizontal="center" vertical="center"/>
    </xf>
    <xf numFmtId="10" fontId="1" fillId="0" borderId="8" xfId="3" applyNumberFormat="1" applyFont="1" applyFill="1" applyBorder="1" applyAlignment="1">
      <alignment horizontal="center" vertical="center"/>
    </xf>
    <xf numFmtId="10" fontId="1" fillId="0" borderId="50" xfId="3" applyNumberFormat="1" applyFont="1" applyFill="1" applyBorder="1" applyAlignment="1">
      <alignment horizontal="center" vertical="center"/>
    </xf>
    <xf numFmtId="10" fontId="1" fillId="0" borderId="0" xfId="3" applyNumberFormat="1" applyFont="1" applyFill="1" applyBorder="1" applyAlignment="1">
      <alignment horizontal="center" vertical="center"/>
    </xf>
    <xf numFmtId="0" fontId="1" fillId="6" borderId="0" xfId="0" applyFont="1" applyFill="1" applyBorder="1" applyAlignment="1">
      <alignment horizontal="center" vertical="center"/>
    </xf>
    <xf numFmtId="0" fontId="1" fillId="0" borderId="0" xfId="0" applyNumberFormat="1" applyFont="1" applyFill="1" applyBorder="1" applyAlignment="1">
      <alignment horizontal="center" vertical="center"/>
    </xf>
    <xf numFmtId="2" fontId="1" fillId="0" borderId="52" xfId="0" applyNumberFormat="1" applyFont="1" applyFill="1" applyBorder="1" applyAlignment="1">
      <alignment horizontal="center" vertical="center"/>
    </xf>
    <xf numFmtId="2" fontId="1" fillId="0" borderId="0" xfId="0" applyNumberFormat="1" applyFont="1" applyFill="1" applyBorder="1" applyAlignment="1">
      <alignment horizontal="center" vertical="center"/>
    </xf>
    <xf numFmtId="0" fontId="14" fillId="0" borderId="55" xfId="0" applyFont="1" applyFill="1" applyBorder="1" applyAlignment="1">
      <alignment horizontal="center" vertical="center"/>
    </xf>
    <xf numFmtId="1" fontId="1" fillId="0" borderId="0" xfId="0" applyNumberFormat="1" applyFont="1" applyFill="1" applyBorder="1" applyAlignment="1">
      <alignment horizontal="center" vertical="center"/>
    </xf>
    <xf numFmtId="1" fontId="1" fillId="6" borderId="0" xfId="0" applyNumberFormat="1" applyFont="1" applyFill="1" applyBorder="1" applyAlignment="1">
      <alignment horizontal="center" vertical="center"/>
    </xf>
    <xf numFmtId="0" fontId="14" fillId="0" borderId="32" xfId="0" applyFont="1" applyFill="1" applyBorder="1" applyAlignment="1">
      <alignment horizontal="center" vertical="center"/>
    </xf>
    <xf numFmtId="0" fontId="1" fillId="7" borderId="35" xfId="0" applyFont="1" applyFill="1" applyBorder="1" applyAlignment="1">
      <alignment horizontal="center" vertical="center"/>
    </xf>
    <xf numFmtId="0" fontId="1" fillId="7" borderId="34" xfId="0" applyFont="1" applyFill="1" applyBorder="1" applyAlignment="1">
      <alignment horizontal="center" vertical="center"/>
    </xf>
    <xf numFmtId="0" fontId="1" fillId="0" borderId="21" xfId="0" applyFont="1" applyBorder="1" applyAlignment="1">
      <alignment horizontal="center" vertical="center"/>
    </xf>
    <xf numFmtId="0" fontId="1" fillId="0" borderId="40" xfId="0" applyFont="1" applyBorder="1" applyAlignment="1">
      <alignment horizontal="center" vertical="center"/>
    </xf>
    <xf numFmtId="0" fontId="14" fillId="0" borderId="21" xfId="0" applyFont="1" applyFill="1" applyBorder="1" applyAlignment="1">
      <alignment horizontal="center" vertical="center"/>
    </xf>
    <xf numFmtId="2" fontId="12" fillId="0" borderId="2" xfId="0" applyNumberFormat="1" applyFont="1" applyFill="1" applyBorder="1" applyAlignment="1">
      <alignment horizontal="center" vertical="center"/>
    </xf>
    <xf numFmtId="2" fontId="12" fillId="0" borderId="5" xfId="0" applyNumberFormat="1" applyFont="1" applyFill="1" applyBorder="1" applyAlignment="1">
      <alignment horizontal="center" vertical="center"/>
    </xf>
    <xf numFmtId="0" fontId="12" fillId="0" borderId="5" xfId="0" applyFont="1" applyBorder="1" applyAlignment="1">
      <alignment horizontal="center" vertical="center"/>
    </xf>
    <xf numFmtId="0" fontId="12" fillId="0" borderId="50" xfId="0" applyFont="1" applyBorder="1" applyAlignment="1">
      <alignment horizontal="center" vertical="center"/>
    </xf>
    <xf numFmtId="2" fontId="1" fillId="3" borderId="2" xfId="0" applyNumberFormat="1" applyFont="1" applyFill="1" applyBorder="1" applyAlignment="1">
      <alignment horizontal="center" vertical="center"/>
    </xf>
    <xf numFmtId="2" fontId="1" fillId="3" borderId="5" xfId="0" applyNumberFormat="1" applyFont="1" applyFill="1" applyBorder="1" applyAlignment="1">
      <alignment horizontal="center" vertical="center"/>
    </xf>
    <xf numFmtId="164" fontId="1" fillId="0" borderId="2" xfId="0" applyNumberFormat="1" applyFont="1" applyFill="1" applyBorder="1" applyAlignment="1">
      <alignment horizontal="center" vertical="center"/>
    </xf>
    <xf numFmtId="164" fontId="1" fillId="0" borderId="5" xfId="0" applyNumberFormat="1" applyFont="1" applyFill="1" applyBorder="1" applyAlignment="1">
      <alignment horizontal="center" vertical="center"/>
    </xf>
    <xf numFmtId="2" fontId="1" fillId="0" borderId="5" xfId="0" applyNumberFormat="1" applyFont="1" applyBorder="1" applyAlignment="1">
      <alignment horizontal="center" vertical="center"/>
    </xf>
    <xf numFmtId="2" fontId="1" fillId="0" borderId="50" xfId="0" applyNumberFormat="1" applyFont="1" applyBorder="1" applyAlignment="1">
      <alignment horizontal="center" vertical="center"/>
    </xf>
    <xf numFmtId="10" fontId="1" fillId="0" borderId="5" xfId="0" applyNumberFormat="1" applyFont="1" applyBorder="1" applyAlignment="1">
      <alignment horizontal="center" vertical="center"/>
    </xf>
    <xf numFmtId="10" fontId="1" fillId="0" borderId="50" xfId="0" applyNumberFormat="1" applyFont="1" applyBorder="1" applyAlignment="1">
      <alignment horizontal="center" vertical="center"/>
    </xf>
    <xf numFmtId="0" fontId="1" fillId="0" borderId="22" xfId="0" applyFont="1" applyFill="1" applyBorder="1" applyAlignment="1">
      <alignment horizontal="center" vertical="center"/>
    </xf>
    <xf numFmtId="1" fontId="1" fillId="0" borderId="53" xfId="0" applyNumberFormat="1" applyFont="1" applyBorder="1" applyAlignment="1">
      <alignment horizontal="center" vertical="center"/>
    </xf>
    <xf numFmtId="1" fontId="1" fillId="0" borderId="0" xfId="0" applyNumberFormat="1" applyFont="1" applyAlignment="1">
      <alignment horizontal="center" vertical="center"/>
    </xf>
    <xf numFmtId="10" fontId="1" fillId="0" borderId="0" xfId="3" applyNumberFormat="1" applyFont="1" applyAlignment="1">
      <alignment horizontal="center" vertical="center"/>
    </xf>
    <xf numFmtId="0" fontId="14" fillId="9" borderId="5" xfId="0" applyFont="1" applyFill="1" applyBorder="1" applyAlignment="1">
      <alignment horizontal="center" vertical="center"/>
    </xf>
    <xf numFmtId="0" fontId="14" fillId="1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left" vertical="center"/>
    </xf>
    <xf numFmtId="0" fontId="1" fillId="11"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2" borderId="5" xfId="0" applyFont="1" applyFill="1" applyBorder="1" applyAlignment="1">
      <alignment horizontal="center" vertical="center"/>
    </xf>
    <xf numFmtId="0" fontId="1" fillId="0" borderId="0" xfId="0" applyFont="1" applyAlignment="1">
      <alignment horizontal="center" vertical="center"/>
    </xf>
    <xf numFmtId="164" fontId="1" fillId="0" borderId="0" xfId="0" applyNumberFormat="1" applyFont="1" applyBorder="1" applyAlignment="1">
      <alignment horizontal="center" vertical="center"/>
    </xf>
    <xf numFmtId="0" fontId="1" fillId="0" borderId="0" xfId="0" applyFont="1" applyAlignment="1">
      <alignment horizontal="center" vertical="center"/>
    </xf>
    <xf numFmtId="0" fontId="12" fillId="0" borderId="5" xfId="0" applyFont="1" applyBorder="1" applyAlignment="1">
      <alignment horizontal="center"/>
    </xf>
    <xf numFmtId="0" fontId="14" fillId="0" borderId="40" xfId="0" applyFont="1" applyFill="1" applyBorder="1" applyAlignment="1">
      <alignment horizontal="center" vertical="center"/>
    </xf>
    <xf numFmtId="0" fontId="12" fillId="0" borderId="2" xfId="0" applyFont="1" applyBorder="1" applyAlignment="1">
      <alignment horizontal="center"/>
    </xf>
    <xf numFmtId="0" fontId="12" fillId="0" borderId="17" xfId="0" applyFont="1" applyBorder="1" applyAlignment="1">
      <alignment horizontal="center"/>
    </xf>
    <xf numFmtId="2" fontId="1" fillId="3" borderId="17" xfId="0" applyNumberFormat="1" applyFont="1" applyFill="1" applyBorder="1" applyAlignment="1">
      <alignment horizontal="center" vertical="center"/>
    </xf>
    <xf numFmtId="2" fontId="1" fillId="0" borderId="17" xfId="0" applyNumberFormat="1" applyFont="1" applyBorder="1" applyAlignment="1">
      <alignment horizontal="center" vertical="center"/>
    </xf>
    <xf numFmtId="10" fontId="1" fillId="0" borderId="17" xfId="0" applyNumberFormat="1" applyFont="1" applyBorder="1" applyAlignment="1">
      <alignment horizontal="center" vertical="center"/>
    </xf>
    <xf numFmtId="0" fontId="1" fillId="0" borderId="40" xfId="0" applyFont="1" applyFill="1" applyBorder="1" applyAlignment="1">
      <alignment horizontal="center" vertical="center"/>
    </xf>
    <xf numFmtId="0" fontId="1" fillId="0" borderId="19" xfId="0" applyFont="1" applyBorder="1" applyAlignment="1">
      <alignment horizontal="center" vertical="center"/>
    </xf>
    <xf numFmtId="0" fontId="12" fillId="0" borderId="50" xfId="0" applyFont="1" applyBorder="1" applyAlignment="1">
      <alignment horizont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3" xfId="0" applyNumberFormat="1" applyFont="1" applyFill="1" applyBorder="1" applyAlignment="1">
      <alignment horizontal="center" vertical="center"/>
    </xf>
    <xf numFmtId="164" fontId="1" fillId="13" borderId="0" xfId="0" applyNumberFormat="1" applyFont="1" applyFill="1" applyBorder="1" applyAlignment="1">
      <alignment horizontal="center" vertical="center"/>
    </xf>
    <xf numFmtId="0" fontId="1" fillId="13" borderId="0" xfId="0" applyFont="1" applyFill="1" applyAlignment="1">
      <alignment horizontal="left" vertical="center"/>
    </xf>
    <xf numFmtId="0" fontId="1" fillId="13" borderId="0" xfId="0" applyFont="1" applyFill="1" applyAlignment="1">
      <alignment horizontal="center" vertical="center"/>
    </xf>
    <xf numFmtId="0" fontId="1" fillId="13" borderId="4" xfId="0" applyFont="1" applyFill="1" applyBorder="1" applyAlignment="1">
      <alignment horizontal="center" vertical="center"/>
    </xf>
    <xf numFmtId="0" fontId="1" fillId="13" borderId="6" xfId="0" applyFont="1" applyFill="1" applyBorder="1" applyAlignment="1">
      <alignment horizontal="center" vertical="center"/>
    </xf>
    <xf numFmtId="0" fontId="1" fillId="0" borderId="0" xfId="0" applyFont="1" applyAlignment="1">
      <alignment horizontal="center" vertical="center"/>
    </xf>
    <xf numFmtId="0" fontId="1" fillId="14" borderId="0" xfId="0" applyFont="1" applyFill="1" applyAlignment="1">
      <alignment horizontal="left" vertical="center"/>
    </xf>
    <xf numFmtId="164" fontId="1" fillId="0" borderId="0" xfId="0" applyNumberFormat="1" applyFont="1" applyFill="1" applyBorder="1" applyAlignment="1">
      <alignment horizontal="center" vertical="center"/>
    </xf>
    <xf numFmtId="0" fontId="1" fillId="0"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59" xfId="0" applyFont="1" applyBorder="1" applyAlignment="1">
      <alignment horizontal="center" vertical="center"/>
    </xf>
    <xf numFmtId="2" fontId="12" fillId="0" borderId="8" xfId="10" applyNumberFormat="1" applyFont="1" applyFill="1" applyBorder="1" applyAlignment="1">
      <alignment horizontal="center" vertical="center"/>
    </xf>
    <xf numFmtId="1" fontId="1" fillId="0" borderId="59" xfId="0" applyNumberFormat="1" applyFont="1" applyFill="1" applyBorder="1" applyAlignment="1">
      <alignment horizontal="center" vertical="center"/>
    </xf>
    <xf numFmtId="0" fontId="1" fillId="0" borderId="8" xfId="0" applyFont="1" applyFill="1" applyBorder="1" applyAlignment="1">
      <alignment horizontal="center" vertical="center"/>
    </xf>
    <xf numFmtId="0" fontId="14" fillId="10" borderId="5" xfId="0" applyFont="1" applyFill="1" applyBorder="1" applyAlignment="1">
      <alignment horizontal="center" vertical="center"/>
    </xf>
    <xf numFmtId="0" fontId="14" fillId="15" borderId="8" xfId="0" applyFont="1" applyFill="1" applyBorder="1" applyAlignment="1">
      <alignment horizontal="center" vertical="center"/>
    </xf>
    <xf numFmtId="0" fontId="14" fillId="16" borderId="17" xfId="0" applyFont="1" applyFill="1" applyBorder="1" applyAlignment="1">
      <alignment horizontal="center" vertical="center"/>
    </xf>
    <xf numFmtId="0" fontId="14" fillId="16" borderId="5" xfId="0" applyFont="1" applyFill="1" applyBorder="1" applyAlignment="1">
      <alignment horizontal="center" vertical="center"/>
    </xf>
    <xf numFmtId="0" fontId="14" fillId="9" borderId="8"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0" xfId="0" applyNumberFormat="1" applyFont="1" applyFill="1" applyBorder="1" applyAlignment="1">
      <alignment horizontal="center" vertical="center"/>
    </xf>
    <xf numFmtId="0" fontId="1" fillId="0" borderId="0" xfId="0" applyFont="1" applyAlignment="1">
      <alignment horizontal="center" vertical="center"/>
    </xf>
    <xf numFmtId="0" fontId="14" fillId="16" borderId="6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7" borderId="17" xfId="0" applyFont="1" applyFill="1" applyBorder="1" applyAlignment="1">
      <alignment horizontal="center" vertical="center"/>
    </xf>
    <xf numFmtId="0" fontId="1" fillId="3"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8" borderId="5"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61" xfId="0" applyFont="1" applyBorder="1" applyAlignment="1">
      <alignment horizontal="center" vertical="center"/>
    </xf>
    <xf numFmtId="0" fontId="14" fillId="0" borderId="60" xfId="0" applyFont="1" applyFill="1" applyBorder="1" applyAlignment="1">
      <alignment horizontal="center" vertical="center"/>
    </xf>
    <xf numFmtId="2" fontId="12" fillId="0" borderId="60" xfId="0" applyNumberFormat="1" applyFont="1" applyFill="1" applyBorder="1" applyAlignment="1">
      <alignment horizontal="center" vertical="center"/>
    </xf>
    <xf numFmtId="2" fontId="1" fillId="3" borderId="60" xfId="0" applyNumberFormat="1" applyFont="1" applyFill="1" applyBorder="1" applyAlignment="1">
      <alignment horizontal="center" vertical="center"/>
    </xf>
    <xf numFmtId="2" fontId="1" fillId="0" borderId="60" xfId="0" applyNumberFormat="1" applyFont="1" applyFill="1" applyBorder="1" applyAlignment="1">
      <alignment horizontal="center" vertical="center"/>
    </xf>
    <xf numFmtId="10" fontId="1" fillId="0" borderId="60" xfId="0" applyNumberFormat="1" applyFont="1" applyFill="1" applyBorder="1" applyAlignment="1">
      <alignment horizontal="center" vertical="center"/>
    </xf>
    <xf numFmtId="2" fontId="1" fillId="3" borderId="60" xfId="3" applyNumberFormat="1" applyFont="1" applyFill="1" applyBorder="1" applyAlignment="1">
      <alignment horizontal="center" vertical="center"/>
    </xf>
    <xf numFmtId="2" fontId="1" fillId="0" borderId="62" xfId="0" applyNumberFormat="1" applyFont="1" applyFill="1" applyBorder="1" applyAlignment="1">
      <alignment horizontal="center" vertical="center"/>
    </xf>
    <xf numFmtId="1" fontId="1" fillId="0" borderId="63" xfId="0" applyNumberFormat="1" applyFont="1" applyFill="1" applyBorder="1" applyAlignment="1">
      <alignment horizontal="center" vertical="center"/>
    </xf>
    <xf numFmtId="0" fontId="1" fillId="0" borderId="60" xfId="0" applyFont="1" applyBorder="1" applyAlignment="1">
      <alignment horizontal="center" vertical="center"/>
    </xf>
    <xf numFmtId="0" fontId="1" fillId="0" borderId="64" xfId="0" applyFont="1" applyBorder="1" applyAlignment="1">
      <alignment horizontal="center" vertical="center"/>
    </xf>
    <xf numFmtId="0" fontId="14" fillId="0" borderId="51" xfId="0" applyFont="1" applyFill="1" applyBorder="1" applyAlignment="1">
      <alignment horizontal="center" vertical="center"/>
    </xf>
    <xf numFmtId="0" fontId="14" fillId="0" borderId="24" xfId="0" applyFont="1" applyFill="1" applyBorder="1" applyAlignment="1">
      <alignment horizontal="center" vertical="center"/>
    </xf>
    <xf numFmtId="0" fontId="14" fillId="8" borderId="17" xfId="0" applyFont="1" applyFill="1" applyBorder="1" applyAlignment="1">
      <alignment horizontal="center" vertical="center"/>
    </xf>
    <xf numFmtId="0" fontId="1" fillId="0" borderId="30" xfId="0" applyFont="1" applyBorder="1" applyAlignment="1">
      <alignment horizontal="center" vertical="center"/>
    </xf>
    <xf numFmtId="0" fontId="1" fillId="19" borderId="0" xfId="0" applyFont="1" applyFill="1" applyAlignment="1">
      <alignment horizontal="left" vertical="center"/>
    </xf>
    <xf numFmtId="0" fontId="1" fillId="12" borderId="0" xfId="0" applyFont="1" applyFill="1" applyAlignment="1">
      <alignment horizontal="left"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Fill="1" applyAlignment="1">
      <alignment horizontal="center" vertical="center"/>
    </xf>
    <xf numFmtId="0" fontId="1" fillId="0" borderId="65" xfId="0" applyFont="1" applyBorder="1" applyAlignment="1">
      <alignment horizontal="center" vertical="center"/>
    </xf>
    <xf numFmtId="2" fontId="12" fillId="0" borderId="20" xfId="10" applyNumberFormat="1" applyFont="1" applyFill="1" applyBorder="1" applyAlignment="1">
      <alignment horizontal="center" vertical="center"/>
    </xf>
    <xf numFmtId="2" fontId="1" fillId="3" borderId="20" xfId="10" applyNumberFormat="1" applyFont="1" applyFill="1" applyBorder="1" applyAlignment="1">
      <alignment horizontal="center" vertical="center"/>
    </xf>
    <xf numFmtId="2" fontId="1" fillId="0" borderId="20" xfId="10" applyNumberFormat="1" applyFont="1" applyFill="1" applyBorder="1" applyAlignment="1">
      <alignment horizontal="center" vertical="center"/>
    </xf>
    <xf numFmtId="10" fontId="1" fillId="0" borderId="20" xfId="3" applyNumberFormat="1" applyFont="1" applyFill="1" applyBorder="1" applyAlignment="1">
      <alignment horizontal="center" vertical="center"/>
    </xf>
    <xf numFmtId="1" fontId="1" fillId="0" borderId="41" xfId="0" applyNumberFormat="1" applyFont="1" applyFill="1" applyBorder="1" applyAlignment="1">
      <alignment horizontal="center" vertical="center"/>
    </xf>
    <xf numFmtId="0" fontId="1" fillId="0" borderId="20"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4" fillId="15" borderId="5" xfId="0" applyFont="1" applyFill="1" applyBorder="1" applyAlignment="1">
      <alignment horizontal="center" vertical="center"/>
    </xf>
    <xf numFmtId="0" fontId="1" fillId="0" borderId="66" xfId="0" applyFont="1" applyBorder="1" applyAlignment="1">
      <alignment horizontal="center" vertical="center"/>
    </xf>
    <xf numFmtId="2" fontId="12" fillId="0" borderId="9" xfId="10" applyNumberFormat="1" applyFont="1" applyFill="1" applyBorder="1" applyAlignment="1">
      <alignment horizontal="center" vertical="center"/>
    </xf>
    <xf numFmtId="2" fontId="1" fillId="3" borderId="9" xfId="10" applyNumberFormat="1" applyFont="1" applyFill="1" applyBorder="1" applyAlignment="1">
      <alignment horizontal="center" vertical="center"/>
    </xf>
    <xf numFmtId="2" fontId="1" fillId="0" borderId="9" xfId="10" applyNumberFormat="1" applyFont="1" applyFill="1" applyBorder="1" applyAlignment="1">
      <alignment horizontal="center" vertical="center"/>
    </xf>
    <xf numFmtId="10" fontId="1" fillId="0" borderId="9" xfId="3" applyNumberFormat="1" applyFont="1" applyFill="1" applyBorder="1" applyAlignment="1">
      <alignment horizontal="center" vertical="center"/>
    </xf>
    <xf numFmtId="2" fontId="1" fillId="3" borderId="9" xfId="3" applyNumberFormat="1" applyFont="1" applyFill="1" applyBorder="1" applyAlignment="1">
      <alignment horizontal="center" vertical="center"/>
    </xf>
    <xf numFmtId="2" fontId="1" fillId="0" borderId="18" xfId="0" applyNumberFormat="1" applyFont="1" applyFill="1" applyBorder="1" applyAlignment="1">
      <alignment horizontal="center" vertical="center"/>
    </xf>
    <xf numFmtId="0" fontId="1" fillId="0" borderId="9" xfId="0" applyFont="1" applyFill="1" applyBorder="1" applyAlignment="1">
      <alignment horizontal="center" vertical="center"/>
    </xf>
    <xf numFmtId="0" fontId="1" fillId="0" borderId="16" xfId="0" applyFont="1" applyFill="1" applyBorder="1" applyAlignment="1">
      <alignment horizontal="center" vertical="center"/>
    </xf>
    <xf numFmtId="0" fontId="14" fillId="3" borderId="5" xfId="0" applyFont="1" applyFill="1" applyBorder="1" applyAlignment="1">
      <alignment horizontal="center" vertical="center"/>
    </xf>
    <xf numFmtId="0" fontId="1" fillId="0" borderId="0" xfId="0" applyFont="1" applyAlignment="1">
      <alignment horizontal="center" vertical="center"/>
    </xf>
    <xf numFmtId="0" fontId="14" fillId="0" borderId="66"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6" xfId="0" applyFont="1" applyFill="1" applyBorder="1" applyAlignment="1">
      <alignment horizontal="center" vertical="center"/>
    </xf>
    <xf numFmtId="0" fontId="1" fillId="0" borderId="38" xfId="0" applyFont="1" applyFill="1" applyBorder="1" applyAlignment="1">
      <alignment horizontal="center" vertical="center"/>
    </xf>
    <xf numFmtId="0" fontId="1" fillId="0" borderId="36" xfId="0" applyFont="1" applyFill="1" applyBorder="1" applyAlignment="1">
      <alignment horizontal="center" vertical="center"/>
    </xf>
    <xf numFmtId="0" fontId="1" fillId="20" borderId="0" xfId="0" applyFont="1" applyFill="1" applyAlignment="1">
      <alignment horizontal="center" vertical="center"/>
    </xf>
    <xf numFmtId="1" fontId="2" fillId="0" borderId="67" xfId="0" applyNumberFormat="1" applyFont="1" applyFill="1" applyBorder="1" applyAlignment="1">
      <alignment horizontal="center" vertical="center"/>
    </xf>
    <xf numFmtId="1" fontId="2" fillId="0" borderId="22" xfId="0" applyNumberFormat="1" applyFont="1" applyFill="1" applyBorder="1" applyAlignment="1">
      <alignment horizontal="center" vertical="center"/>
    </xf>
    <xf numFmtId="1" fontId="2" fillId="0" borderId="41" xfId="0" applyNumberFormat="1" applyFont="1" applyFill="1" applyBorder="1" applyAlignment="1">
      <alignment horizontal="center" vertical="center"/>
    </xf>
    <xf numFmtId="1" fontId="2" fillId="0" borderId="21" xfId="0" applyNumberFormat="1" applyFont="1" applyFill="1" applyBorder="1" applyAlignment="1">
      <alignment horizontal="center" vertical="center"/>
    </xf>
    <xf numFmtId="1" fontId="2" fillId="0" borderId="40" xfId="0" applyNumberFormat="1" applyFont="1" applyFill="1" applyBorder="1" applyAlignment="1">
      <alignment horizontal="center" vertical="center"/>
    </xf>
    <xf numFmtId="0" fontId="1" fillId="17" borderId="0" xfId="0" applyFont="1" applyFill="1" applyAlignment="1">
      <alignment horizontal="center" vertical="center"/>
    </xf>
    <xf numFmtId="0" fontId="1" fillId="21" borderId="0" xfId="0" applyFont="1" applyFill="1" applyAlignment="1">
      <alignment horizontal="center" vertical="center"/>
    </xf>
    <xf numFmtId="0" fontId="29" fillId="0" borderId="0" xfId="0" applyFont="1" applyAlignment="1">
      <alignment horizontal="center" vertical="center"/>
    </xf>
    <xf numFmtId="0" fontId="29" fillId="0" borderId="0" xfId="0" applyFont="1"/>
    <xf numFmtId="0" fontId="1" fillId="0" borderId="13"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0" xfId="0" applyFont="1" applyAlignment="1">
      <alignment horizontal="center" vertical="center"/>
    </xf>
    <xf numFmtId="0" fontId="0" fillId="0" borderId="5" xfId="0" applyFont="1" applyFill="1" applyBorder="1" applyAlignment="1">
      <alignment horizontal="center" vertical="center"/>
    </xf>
    <xf numFmtId="0" fontId="0" fillId="0" borderId="6" xfId="0" applyFont="1" applyFill="1" applyBorder="1" applyAlignment="1">
      <alignment horizontal="center" vertical="center"/>
    </xf>
    <xf numFmtId="0" fontId="1" fillId="0" borderId="0" xfId="0" applyFont="1" applyAlignment="1">
      <alignment horizontal="center" vertical="center"/>
    </xf>
    <xf numFmtId="0" fontId="1" fillId="0" borderId="70" xfId="0" applyFont="1" applyBorder="1" applyAlignment="1">
      <alignment horizontal="center" vertical="center"/>
    </xf>
    <xf numFmtId="0" fontId="1" fillId="0" borderId="0" xfId="0" applyFont="1" applyAlignment="1">
      <alignment horizontal="center" vertical="center"/>
    </xf>
    <xf numFmtId="1" fontId="1" fillId="0" borderId="67" xfId="0" applyNumberFormat="1" applyFont="1" applyFill="1" applyBorder="1" applyAlignment="1">
      <alignment horizontal="center" vertical="center"/>
    </xf>
    <xf numFmtId="164" fontId="1" fillId="0" borderId="16" xfId="0" applyNumberFormat="1" applyFont="1" applyFill="1" applyBorder="1" applyAlignment="1">
      <alignment horizontal="center" vertical="center"/>
    </xf>
    <xf numFmtId="164" fontId="1" fillId="0" borderId="6" xfId="0" applyNumberFormat="1" applyFont="1" applyFill="1" applyBorder="1" applyAlignment="1">
      <alignment horizontal="center" vertical="center"/>
    </xf>
    <xf numFmtId="164" fontId="1" fillId="0" borderId="19" xfId="0" applyNumberFormat="1" applyFont="1" applyFill="1" applyBorder="1" applyAlignment="1">
      <alignment horizontal="center" vertical="center"/>
    </xf>
    <xf numFmtId="164" fontId="1" fillId="0" borderId="4"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4" borderId="0" xfId="0" applyFont="1" applyFill="1" applyAlignment="1">
      <alignment horizontal="left" vertical="center"/>
    </xf>
    <xf numFmtId="0" fontId="1" fillId="4" borderId="0" xfId="0" applyFont="1" applyFill="1" applyAlignment="1">
      <alignment horizontal="center" vertical="center"/>
    </xf>
    <xf numFmtId="2" fontId="12" fillId="13" borderId="60"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56" xfId="0" applyFont="1" applyFill="1" applyBorder="1" applyAlignment="1">
      <alignment vertical="center" wrapText="1"/>
    </xf>
    <xf numFmtId="0" fontId="1" fillId="0" borderId="0" xfId="0" applyFont="1" applyFill="1" applyBorder="1" applyAlignment="1">
      <alignment vertical="center" wrapText="1"/>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17" xfId="3" applyNumberFormat="1"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2" fillId="0" borderId="24"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2" fontId="1" fillId="13" borderId="5" xfId="0" applyNumberFormat="1" applyFont="1" applyFill="1" applyBorder="1" applyAlignment="1">
      <alignment horizontal="center" vertical="center"/>
    </xf>
    <xf numFmtId="164" fontId="1" fillId="13" borderId="2" xfId="0" applyNumberFormat="1" applyFont="1" applyFill="1" applyBorder="1" applyAlignment="1">
      <alignment horizontal="center" vertical="center"/>
    </xf>
    <xf numFmtId="0" fontId="1" fillId="0" borderId="0" xfId="0" applyFont="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2" xfId="0" applyFont="1" applyFill="1" applyBorder="1" applyAlignment="1">
      <alignment horizontal="center" vertical="center"/>
    </xf>
    <xf numFmtId="2" fontId="1" fillId="0" borderId="5" xfId="0" applyNumberFormat="1" applyFont="1" applyFill="1" applyBorder="1" applyAlignment="1">
      <alignment horizontal="center" vertical="center"/>
    </xf>
    <xf numFmtId="0" fontId="1" fillId="0" borderId="0" xfId="0" applyFont="1" applyAlignment="1">
      <alignment horizontal="center" vertical="center"/>
    </xf>
    <xf numFmtId="0" fontId="1" fillId="0" borderId="0" xfId="0" applyFont="1" applyBorder="1" applyAlignment="1">
      <alignmen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 fontId="1" fillId="0" borderId="4" xfId="0" applyNumberFormat="1" applyFont="1" applyFill="1" applyBorder="1" applyAlignment="1">
      <alignment horizontal="center" vertical="center"/>
    </xf>
    <xf numFmtId="0" fontId="1" fillId="0" borderId="69" xfId="0" applyFont="1" applyBorder="1" applyAlignment="1">
      <alignmen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164" fontId="1" fillId="0" borderId="2" xfId="0" applyNumberFormat="1" applyFont="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3" borderId="5"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1" borderId="0" xfId="0" applyFont="1" applyFill="1" applyAlignment="1">
      <alignment horizontal="left"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20" borderId="0" xfId="0" applyFont="1" applyFill="1" applyAlignment="1">
      <alignment horizontal="left" vertical="center"/>
    </xf>
    <xf numFmtId="0" fontId="1" fillId="18" borderId="0" xfId="0" applyFont="1" applyFill="1" applyAlignment="1">
      <alignment horizontal="left"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17" xfId="0" applyFont="1" applyFill="1" applyBorder="1" applyAlignment="1">
      <alignment horizontal="center" vertical="center"/>
    </xf>
    <xf numFmtId="0" fontId="1" fillId="0" borderId="0" xfId="0" applyFont="1" applyAlignment="1">
      <alignment horizontal="center" vertical="center"/>
    </xf>
    <xf numFmtId="0" fontId="1" fillId="0" borderId="17"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2" xfId="0" applyFont="1" applyFill="1" applyBorder="1" applyAlignment="1">
      <alignment horizontal="center" vertical="center"/>
    </xf>
    <xf numFmtId="0" fontId="10" fillId="0" borderId="11" xfId="0" applyFont="1" applyBorder="1" applyAlignment="1">
      <alignment horizontal="center"/>
    </xf>
    <xf numFmtId="0" fontId="10" fillId="0" borderId="44" xfId="0" applyFont="1" applyBorder="1" applyAlignment="1">
      <alignment horizontal="center"/>
    </xf>
    <xf numFmtId="0" fontId="10" fillId="0" borderId="34" xfId="0" applyFont="1" applyBorder="1" applyAlignment="1">
      <alignment horizontal="center"/>
    </xf>
    <xf numFmtId="0" fontId="1" fillId="0" borderId="0" xfId="0" applyFont="1" applyAlignment="1">
      <alignment horizontal="left"/>
    </xf>
    <xf numFmtId="0" fontId="1" fillId="0" borderId="0" xfId="0" applyFont="1" applyAlignment="1"/>
    <xf numFmtId="0" fontId="1" fillId="0" borderId="13" xfId="0" applyFont="1" applyFill="1" applyBorder="1" applyAlignment="1">
      <alignment horizontal="center" vertical="center"/>
    </xf>
    <xf numFmtId="0" fontId="1" fillId="0" borderId="57" xfId="0" applyFont="1" applyFill="1" applyBorder="1" applyAlignment="1">
      <alignment horizontal="center" vertical="center"/>
    </xf>
    <xf numFmtId="0" fontId="1" fillId="0" borderId="15" xfId="0" applyFont="1" applyFill="1" applyBorder="1" applyAlignment="1">
      <alignment horizontal="center" vertical="center"/>
    </xf>
    <xf numFmtId="0" fontId="1" fillId="0" borderId="1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7" xfId="0" applyFont="1" applyFill="1" applyBorder="1" applyAlignment="1">
      <alignment horizontal="center" vertical="center"/>
    </xf>
    <xf numFmtId="0" fontId="1" fillId="0" borderId="68" xfId="0" applyFont="1" applyFill="1" applyBorder="1" applyAlignment="1">
      <alignment horizontal="center" vertical="center"/>
    </xf>
    <xf numFmtId="0" fontId="1" fillId="0" borderId="31"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44" xfId="0" applyFont="1" applyFill="1" applyBorder="1" applyAlignment="1">
      <alignment horizontal="center" vertical="center"/>
    </xf>
    <xf numFmtId="0" fontId="1" fillId="4" borderId="34" xfId="0" applyFont="1" applyFill="1" applyBorder="1" applyAlignment="1">
      <alignment horizontal="center" vertical="center"/>
    </xf>
    <xf numFmtId="0" fontId="1" fillId="0" borderId="0" xfId="0" applyFont="1" applyAlignment="1">
      <alignment horizontal="center" vertical="center"/>
    </xf>
    <xf numFmtId="0" fontId="0" fillId="17" borderId="23" xfId="0" applyFill="1" applyBorder="1" applyAlignment="1">
      <alignment horizontal="center" vertical="center"/>
    </xf>
    <xf numFmtId="0" fontId="0" fillId="17" borderId="69" xfId="0" applyFill="1" applyBorder="1" applyAlignment="1">
      <alignment horizontal="center" vertical="center"/>
    </xf>
    <xf numFmtId="0" fontId="0" fillId="17" borderId="35" xfId="0" applyFill="1" applyBorder="1" applyAlignment="1">
      <alignment horizontal="center" vertical="center"/>
    </xf>
    <xf numFmtId="0" fontId="0" fillId="20" borderId="11" xfId="0" applyFill="1" applyBorder="1" applyAlignment="1">
      <alignment horizontal="center" vertical="center"/>
    </xf>
    <xf numFmtId="0" fontId="0" fillId="20" borderId="44" xfId="0" applyFill="1" applyBorder="1" applyAlignment="1">
      <alignment horizontal="center" vertical="center"/>
    </xf>
    <xf numFmtId="0" fontId="0" fillId="20" borderId="34" xfId="0" applyFill="1" applyBorder="1" applyAlignment="1">
      <alignment horizontal="center" vertical="center"/>
    </xf>
    <xf numFmtId="0" fontId="0" fillId="21" borderId="11" xfId="0" applyFill="1" applyBorder="1" applyAlignment="1">
      <alignment horizontal="center" vertical="center"/>
    </xf>
    <xf numFmtId="0" fontId="0" fillId="21" borderId="44" xfId="0" applyFill="1" applyBorder="1" applyAlignment="1">
      <alignment horizontal="center" vertical="center"/>
    </xf>
    <xf numFmtId="0" fontId="0" fillId="21" borderId="34" xfId="0" applyFill="1" applyBorder="1" applyAlignment="1">
      <alignment horizontal="center" vertical="center"/>
    </xf>
    <xf numFmtId="0" fontId="1" fillId="4" borderId="56"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3" borderId="0" xfId="0" applyFont="1" applyFill="1" applyAlignment="1">
      <alignment horizontal="left" vertical="center" wrapText="1"/>
    </xf>
    <xf numFmtId="0" fontId="1" fillId="12" borderId="0" xfId="0" applyFont="1" applyFill="1" applyAlignment="1">
      <alignment horizontal="center" vertical="center" wrapText="1"/>
    </xf>
    <xf numFmtId="0" fontId="1" fillId="4" borderId="0" xfId="0" applyFont="1" applyFill="1" applyAlignment="1">
      <alignment horizontal="center" vertical="center" wrapText="1"/>
    </xf>
    <xf numFmtId="0" fontId="1" fillId="0" borderId="17" xfId="0" applyFont="1" applyFill="1" applyBorder="1" applyAlignment="1">
      <alignment horizontal="center" vertical="center"/>
    </xf>
    <xf numFmtId="0" fontId="1" fillId="0" borderId="69" xfId="0" applyFont="1" applyBorder="1" applyAlignment="1">
      <alignment horizontal="center" vertical="center"/>
    </xf>
    <xf numFmtId="0" fontId="1" fillId="0" borderId="5" xfId="0" applyFont="1" applyFill="1" applyBorder="1" applyAlignment="1">
      <alignment horizontal="center" vertical="center"/>
    </xf>
    <xf numFmtId="0" fontId="1" fillId="0" borderId="54" xfId="0" applyFont="1" applyFill="1" applyBorder="1" applyAlignment="1">
      <alignment horizontal="center" vertical="center"/>
    </xf>
    <xf numFmtId="0" fontId="1" fillId="0" borderId="30" xfId="0" applyFont="1" applyFill="1" applyBorder="1" applyAlignment="1">
      <alignment horizontal="center" vertical="center"/>
    </xf>
    <xf numFmtId="0" fontId="1" fillId="0" borderId="2" xfId="0" applyFont="1" applyFill="1" applyBorder="1" applyAlignment="1">
      <alignment horizontal="center" vertical="center"/>
    </xf>
  </cellXfs>
  <cellStyles count="492">
    <cellStyle name="Euro" xfId="1" xr:uid="{00000000-0005-0000-0000-000000000000}"/>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xfId="438" builtinId="8" hidden="1"/>
    <cellStyle name="Hipervínculo" xfId="440" builtinId="8" hidden="1"/>
    <cellStyle name="Hipervínculo" xfId="442" builtinId="8" hidden="1"/>
    <cellStyle name="Hipervínculo" xfId="444" builtinId="8" hidden="1"/>
    <cellStyle name="Hipervínculo" xfId="446" builtinId="8" hidden="1"/>
    <cellStyle name="Hipervínculo" xfId="448" builtinId="8" hidden="1"/>
    <cellStyle name="Hipervínculo" xfId="450" builtinId="8" hidden="1"/>
    <cellStyle name="Hipervínculo" xfId="452" builtinId="8" hidden="1"/>
    <cellStyle name="Hipervínculo" xfId="454" builtinId="8" hidden="1"/>
    <cellStyle name="Hipervínculo" xfId="456" builtinId="8" hidden="1"/>
    <cellStyle name="Hipervínculo" xfId="458" builtinId="8" hidden="1"/>
    <cellStyle name="Hipervínculo" xfId="460" builtinId="8" hidden="1"/>
    <cellStyle name="Hipervínculo" xfId="462" builtinId="8" hidden="1"/>
    <cellStyle name="Hipervínculo" xfId="464" builtinId="8" hidden="1"/>
    <cellStyle name="Hipervínculo" xfId="466" builtinId="8" hidden="1"/>
    <cellStyle name="Hipervínculo" xfId="468" builtinId="8" hidden="1"/>
    <cellStyle name="Hipervínculo" xfId="470" builtinId="8" hidden="1"/>
    <cellStyle name="Hipervínculo" xfId="472" builtinId="8" hidden="1"/>
    <cellStyle name="Hipervínculo" xfId="474" builtinId="8" hidden="1"/>
    <cellStyle name="Hipervínculo" xfId="476" builtinId="8" hidden="1"/>
    <cellStyle name="Hipervínculo" xfId="478" builtinId="8" hidden="1"/>
    <cellStyle name="Hipervínculo" xfId="480" builtinId="8" hidden="1"/>
    <cellStyle name="Hipervínculo" xfId="482" builtinId="8"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Hipervínculo visitado" xfId="439" builtinId="9" hidden="1"/>
    <cellStyle name="Hipervínculo visitado" xfId="441" builtinId="9" hidden="1"/>
    <cellStyle name="Hipervínculo visitado" xfId="443" builtinId="9" hidden="1"/>
    <cellStyle name="Hipervínculo visitado" xfId="445" builtinId="9" hidden="1"/>
    <cellStyle name="Hipervínculo visitado" xfId="447" builtinId="9" hidden="1"/>
    <cellStyle name="Hipervínculo visitado" xfId="449" builtinId="9" hidden="1"/>
    <cellStyle name="Hipervínculo visitado" xfId="451" builtinId="9" hidden="1"/>
    <cellStyle name="Hipervínculo visitado" xfId="453" builtinId="9" hidden="1"/>
    <cellStyle name="Hipervínculo visitado" xfId="455" builtinId="9" hidden="1"/>
    <cellStyle name="Hipervínculo visitado" xfId="457" builtinId="9" hidden="1"/>
    <cellStyle name="Hipervínculo visitado" xfId="459" builtinId="9" hidden="1"/>
    <cellStyle name="Hipervínculo visitado" xfId="461" builtinId="9" hidden="1"/>
    <cellStyle name="Hipervínculo visitado" xfId="463" builtinId="9" hidden="1"/>
    <cellStyle name="Hipervínculo visitado" xfId="465" builtinId="9" hidden="1"/>
    <cellStyle name="Hipervínculo visitado" xfId="467" builtinId="9" hidden="1"/>
    <cellStyle name="Hipervínculo visitado" xfId="469" builtinId="9" hidden="1"/>
    <cellStyle name="Hipervínculo visitado" xfId="471" builtinId="9" hidden="1"/>
    <cellStyle name="Hipervínculo visitado" xfId="473" builtinId="9" hidden="1"/>
    <cellStyle name="Hipervínculo visitado" xfId="475" builtinId="9" hidden="1"/>
    <cellStyle name="Hipervínculo visitado" xfId="477" builtinId="9" hidden="1"/>
    <cellStyle name="Hipervínculo visitado" xfId="479" builtinId="9" hidden="1"/>
    <cellStyle name="Hipervínculo visitado" xfId="481" builtinId="9" hidden="1"/>
    <cellStyle name="Hipervínculo visitado" xfId="483" builtinId="9" hidden="1"/>
    <cellStyle name="Millares 2" xfId="15" xr:uid="{00000000-0005-0000-0000-0000D5010000}"/>
    <cellStyle name="Normal" xfId="0" builtinId="0"/>
    <cellStyle name="Normal 2" xfId="2" xr:uid="{00000000-0005-0000-0000-0000D7010000}"/>
    <cellStyle name="Normal 2 2" xfId="10" xr:uid="{00000000-0005-0000-0000-0000D8010000}"/>
    <cellStyle name="Normal 3" xfId="9" xr:uid="{00000000-0005-0000-0000-0000D9010000}"/>
    <cellStyle name="Porcentaje" xfId="3" builtinId="5"/>
    <cellStyle name="Porcentaje 10" xfId="491" xr:uid="{00000000-0005-0000-0000-0000DB010000}"/>
    <cellStyle name="Porcentaje 2" xfId="7" xr:uid="{00000000-0005-0000-0000-0000DC010000}"/>
    <cellStyle name="Porcentaje 3" xfId="8" xr:uid="{00000000-0005-0000-0000-0000DD010000}"/>
    <cellStyle name="Porcentaje 3 2" xfId="14" xr:uid="{00000000-0005-0000-0000-0000DE010000}"/>
    <cellStyle name="Porcentaje 4" xfId="484" xr:uid="{00000000-0005-0000-0000-0000DF010000}"/>
    <cellStyle name="Porcentaje 4 2" xfId="486" xr:uid="{00000000-0005-0000-0000-0000E0010000}"/>
    <cellStyle name="Porcentaje 5" xfId="485" xr:uid="{00000000-0005-0000-0000-0000E1010000}"/>
    <cellStyle name="Porcentaje 6" xfId="487" xr:uid="{00000000-0005-0000-0000-0000E2010000}"/>
    <cellStyle name="Porcentaje 7" xfId="488" xr:uid="{00000000-0005-0000-0000-0000E3010000}"/>
    <cellStyle name="Porcentaje 8" xfId="489" xr:uid="{00000000-0005-0000-0000-0000E4010000}"/>
    <cellStyle name="Porcentaje 9" xfId="490" xr:uid="{00000000-0005-0000-0000-0000E5010000}"/>
    <cellStyle name="Porcentual 2" xfId="4" xr:uid="{00000000-0005-0000-0000-0000E6010000}"/>
    <cellStyle name="Porcentual 2 2" xfId="11" xr:uid="{00000000-0005-0000-0000-0000E7010000}"/>
    <cellStyle name="Porcentual 3" xfId="5" xr:uid="{00000000-0005-0000-0000-0000E8010000}"/>
    <cellStyle name="Porcentual 3 2" xfId="12" xr:uid="{00000000-0005-0000-0000-0000E9010000}"/>
    <cellStyle name="Porcentual 4" xfId="6" xr:uid="{00000000-0005-0000-0000-0000EA010000}"/>
    <cellStyle name="Porcentual 4 2" xfId="13" xr:uid="{00000000-0005-0000-0000-0000EB010000}"/>
  </cellStyles>
  <dxfs count="0"/>
  <tableStyles count="0" defaultTableStyle="TableStyleMedium9" defaultPivotStyle="PivotStyleLight16"/>
  <colors>
    <mruColors>
      <color rgb="FF00FF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3.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8'!$K$2</c:f>
              <c:strCache>
                <c:ptCount val="1"/>
                <c:pt idx="0">
                  <c:v>INCREMENTO CONSUMO</c:v>
                </c:pt>
              </c:strCache>
            </c:strRef>
          </c:tx>
          <c:invertIfNegative val="0"/>
          <c:val>
            <c:numRef>
              <c:f>'Resumen 8'!$K$3:$K$26</c:f>
              <c:numCache>
                <c:formatCode>0.00</c:formatCode>
                <c:ptCount val="11"/>
                <c:pt idx="1">
                  <c:v>4.7895075472940647</c:v>
                </c:pt>
                <c:pt idx="2">
                  <c:v>5.1630813088930019</c:v>
                </c:pt>
                <c:pt idx="3">
                  <c:v>5.4967701313496633</c:v>
                </c:pt>
                <c:pt idx="4">
                  <c:v>4.2305798382846902</c:v>
                </c:pt>
                <c:pt idx="5">
                  <c:v>3.2627685258887098</c:v>
                </c:pt>
                <c:pt idx="6">
                  <c:v>2.0285489129633447</c:v>
                </c:pt>
                <c:pt idx="7">
                  <c:v>2.5065267503840261</c:v>
                </c:pt>
                <c:pt idx="8">
                  <c:v>3.0598798529906048</c:v>
                </c:pt>
                <c:pt idx="9">
                  <c:v>2.7483610611780946</c:v>
                </c:pt>
                <c:pt idx="10">
                  <c:v>3.027334917089199</c:v>
                </c:pt>
              </c:numCache>
            </c:numRef>
          </c:val>
          <c:extLst>
            <c:ext xmlns:c16="http://schemas.microsoft.com/office/drawing/2014/chart" uri="{C3380CC4-5D6E-409C-BE32-E72D297353CC}">
              <c16:uniqueId val="{00000000-31D5-4109-B02B-F3944CBAF772}"/>
            </c:ext>
          </c:extLst>
        </c:ser>
        <c:ser>
          <c:idx val="13"/>
          <c:order val="1"/>
          <c:tx>
            <c:strRef>
              <c:f>'Resumen 8'!$P$2</c:f>
              <c:strCache>
                <c:ptCount val="1"/>
                <c:pt idx="0">
                  <c:v>DIFERENCIA  PESO</c:v>
                </c:pt>
              </c:strCache>
            </c:strRef>
          </c:tx>
          <c:invertIfNegative val="0"/>
          <c:val>
            <c:numRef>
              <c:f>'Resumen 8'!$P$3:$P$26</c:f>
              <c:numCache>
                <c:formatCode>0.00</c:formatCode>
                <c:ptCount val="11"/>
                <c:pt idx="0">
                  <c:v>35.73636363636362</c:v>
                </c:pt>
                <c:pt idx="1">
                  <c:v>2.9720930232558089</c:v>
                </c:pt>
                <c:pt idx="2">
                  <c:v>9.3939393939407978E-2</c:v>
                </c:pt>
                <c:pt idx="3">
                  <c:v>1.1866666666666674</c:v>
                </c:pt>
                <c:pt idx="4">
                  <c:v>4.2750000000000057</c:v>
                </c:pt>
                <c:pt idx="5">
                  <c:v>3.6424242424242408</c:v>
                </c:pt>
                <c:pt idx="6">
                  <c:v>4.473684210526585E-2</c:v>
                </c:pt>
                <c:pt idx="7">
                  <c:v>-0.248837209302323</c:v>
                </c:pt>
                <c:pt idx="8">
                  <c:v>-2.0468749999999858</c:v>
                </c:pt>
                <c:pt idx="9">
                  <c:v>-3.0471698113207424</c:v>
                </c:pt>
                <c:pt idx="10">
                  <c:v>-3.1534482758620612</c:v>
                </c:pt>
              </c:numCache>
            </c:numRef>
          </c:val>
          <c:extLst>
            <c:ext xmlns:c16="http://schemas.microsoft.com/office/drawing/2014/chart" uri="{C3380CC4-5D6E-409C-BE32-E72D297353CC}">
              <c16:uniqueId val="{00000001-31D5-4109-B02B-F3944CBAF772}"/>
            </c:ext>
          </c:extLst>
        </c:ser>
        <c:dLbls>
          <c:showLegendKey val="0"/>
          <c:showVal val="0"/>
          <c:showCatName val="0"/>
          <c:showSerName val="0"/>
          <c:showPercent val="0"/>
          <c:showBubbleSize val="0"/>
        </c:dLbls>
        <c:gapWidth val="150"/>
        <c:axId val="201830784"/>
        <c:axId val="201832320"/>
      </c:barChart>
      <c:catAx>
        <c:axId val="201830784"/>
        <c:scaling>
          <c:orientation val="minMax"/>
        </c:scaling>
        <c:delete val="0"/>
        <c:axPos val="b"/>
        <c:majorTickMark val="out"/>
        <c:minorTickMark val="none"/>
        <c:tickLblPos val="nextTo"/>
        <c:crossAx val="201832320"/>
        <c:crosses val="autoZero"/>
        <c:auto val="1"/>
        <c:lblAlgn val="ctr"/>
        <c:lblOffset val="100"/>
        <c:noMultiLvlLbl val="0"/>
      </c:catAx>
      <c:valAx>
        <c:axId val="201832320"/>
        <c:scaling>
          <c:orientation val="minMax"/>
          <c:max val="10"/>
          <c:min val="-10"/>
        </c:scaling>
        <c:delete val="0"/>
        <c:axPos val="l"/>
        <c:majorGridlines/>
        <c:numFmt formatCode="General" sourceLinked="1"/>
        <c:majorTickMark val="out"/>
        <c:minorTickMark val="none"/>
        <c:tickLblPos val="nextTo"/>
        <c:crossAx val="2018307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1'!$K$2</c:f>
              <c:strCache>
                <c:ptCount val="1"/>
                <c:pt idx="0">
                  <c:v>INCREMENTO CONSUMO</c:v>
                </c:pt>
              </c:strCache>
            </c:strRef>
          </c:tx>
          <c:invertIfNegative val="0"/>
          <c:val>
            <c:numRef>
              <c:f>'Resumen 1'!$K$3:$K$26</c:f>
              <c:numCache>
                <c:formatCode>0.00</c:formatCode>
                <c:ptCount val="24"/>
                <c:pt idx="1">
                  <c:v>35.632156578616858</c:v>
                </c:pt>
                <c:pt idx="2">
                  <c:v>24.542736866080986</c:v>
                </c:pt>
                <c:pt idx="3">
                  <c:v>-4.0716839775242875E-2</c:v>
                </c:pt>
                <c:pt idx="4">
                  <c:v>-31.261428571428567</c:v>
                </c:pt>
                <c:pt idx="5">
                  <c:v>3.1721185790953186</c:v>
                </c:pt>
                <c:pt idx="6">
                  <c:v>2.0058128085134896</c:v>
                </c:pt>
                <c:pt idx="7">
                  <c:v>1.9201228878648209</c:v>
                </c:pt>
                <c:pt idx="8">
                  <c:v>2.0481310803891404</c:v>
                </c:pt>
                <c:pt idx="9">
                  <c:v>1.8952432155657988</c:v>
                </c:pt>
                <c:pt idx="10">
                  <c:v>1</c:v>
                </c:pt>
                <c:pt idx="11">
                  <c:v>-70.97</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40F8-458E-87FC-313FCC0D40EB}"/>
            </c:ext>
          </c:extLst>
        </c:ser>
        <c:ser>
          <c:idx val="13"/>
          <c:order val="1"/>
          <c:tx>
            <c:strRef>
              <c:f>'Resumen 1'!$P$2</c:f>
              <c:strCache>
                <c:ptCount val="1"/>
                <c:pt idx="0">
                  <c:v>DIFERENCIA  PESO</c:v>
                </c:pt>
              </c:strCache>
            </c:strRef>
          </c:tx>
          <c:invertIfNegative val="0"/>
          <c:val>
            <c:numRef>
              <c:f>'Resumen 1'!$P$3:$P$26</c:f>
              <c:numCache>
                <c:formatCode>0.00</c:formatCode>
                <c:ptCount val="24"/>
                <c:pt idx="0">
                  <c:v>36.685714285714312</c:v>
                </c:pt>
                <c:pt idx="1">
                  <c:v>29.273333333333341</c:v>
                </c:pt>
                <c:pt idx="2">
                  <c:v>40.357142857142833</c:v>
                </c:pt>
                <c:pt idx="3">
                  <c:v>56.913043478260875</c:v>
                </c:pt>
                <c:pt idx="4">
                  <c:v>39.03146067415733</c:v>
                </c:pt>
                <c:pt idx="5">
                  <c:v>31.307407407407396</c:v>
                </c:pt>
                <c:pt idx="6">
                  <c:v>22.486399999999989</c:v>
                </c:pt>
                <c:pt idx="7">
                  <c:v>21.074285714285708</c:v>
                </c:pt>
                <c:pt idx="8">
                  <c:v>18.446753246753246</c:v>
                </c:pt>
                <c:pt idx="9">
                  <c:v>15.928143712574851</c:v>
                </c:pt>
                <c:pt idx="10">
                  <c:v>12.678888888888878</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40F8-458E-87FC-313FCC0D40EB}"/>
            </c:ext>
          </c:extLst>
        </c:ser>
        <c:dLbls>
          <c:showLegendKey val="0"/>
          <c:showVal val="0"/>
          <c:showCatName val="0"/>
          <c:showSerName val="0"/>
          <c:showPercent val="0"/>
          <c:showBubbleSize val="0"/>
        </c:dLbls>
        <c:gapWidth val="150"/>
        <c:axId val="203308416"/>
        <c:axId val="203310208"/>
      </c:barChart>
      <c:catAx>
        <c:axId val="203308416"/>
        <c:scaling>
          <c:orientation val="minMax"/>
        </c:scaling>
        <c:delete val="0"/>
        <c:axPos val="b"/>
        <c:majorTickMark val="out"/>
        <c:minorTickMark val="none"/>
        <c:tickLblPos val="nextTo"/>
        <c:crossAx val="203310208"/>
        <c:crosses val="autoZero"/>
        <c:auto val="1"/>
        <c:lblAlgn val="ctr"/>
        <c:lblOffset val="100"/>
        <c:noMultiLvlLbl val="0"/>
      </c:catAx>
      <c:valAx>
        <c:axId val="203310208"/>
        <c:scaling>
          <c:orientation val="minMax"/>
          <c:max val="10"/>
          <c:min val="-10"/>
        </c:scaling>
        <c:delete val="0"/>
        <c:axPos val="l"/>
        <c:majorGridlines/>
        <c:numFmt formatCode="General" sourceLinked="1"/>
        <c:majorTickMark val="out"/>
        <c:minorTickMark val="none"/>
        <c:tickLblPos val="nextTo"/>
        <c:crossAx val="20330841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1'!$L$2</c:f>
              <c:strCache>
                <c:ptCount val="1"/>
                <c:pt idx="0">
                  <c:v>PESO </c:v>
                </c:pt>
              </c:strCache>
            </c:strRef>
          </c:tx>
          <c:val>
            <c:numRef>
              <c:f>'Resumen 1'!$L$3:$L$26</c:f>
              <c:numCache>
                <c:formatCode>General</c:formatCode>
                <c:ptCount val="24"/>
                <c:pt idx="0">
                  <c:v>191.36</c:v>
                </c:pt>
                <c:pt idx="1">
                  <c:v>387.82</c:v>
                </c:pt>
                <c:pt idx="2">
                  <c:v>687.75</c:v>
                </c:pt>
                <c:pt idx="3">
                  <c:v>1082.7</c:v>
                </c:pt>
                <c:pt idx="4">
                  <c:v>1237.3800000000001</c:v>
                </c:pt>
                <c:pt idx="5">
                  <c:v>1418.12</c:v>
                </c:pt>
                <c:pt idx="6">
                  <c:v>1531.08</c:v>
                </c:pt>
                <c:pt idx="7">
                  <c:v>1695.04</c:v>
                </c:pt>
                <c:pt idx="8">
                  <c:v>1824.08</c:v>
                </c:pt>
                <c:pt idx="9" formatCode="0.00">
                  <c:v>1936</c:v>
                </c:pt>
                <c:pt idx="10" formatCode="0.00">
                  <c:v>2028.22</c:v>
                </c:pt>
              </c:numCache>
            </c:numRef>
          </c:val>
          <c:smooth val="0"/>
          <c:extLst>
            <c:ext xmlns:c16="http://schemas.microsoft.com/office/drawing/2014/chart" uri="{C3380CC4-5D6E-409C-BE32-E72D297353CC}">
              <c16:uniqueId val="{00000000-79D4-4AFE-98E8-49514378727E}"/>
            </c:ext>
          </c:extLst>
        </c:ser>
        <c:ser>
          <c:idx val="0"/>
          <c:order val="1"/>
          <c:tx>
            <c:strRef>
              <c:f>'Resumen 1'!$N$2</c:f>
              <c:strCache>
                <c:ptCount val="1"/>
                <c:pt idx="0">
                  <c:v>PESO TABLA</c:v>
                </c:pt>
              </c:strCache>
            </c:strRef>
          </c:tx>
          <c:val>
            <c:numRef>
              <c:f>'Resumen 1'!$N$3:$N$26</c:f>
              <c:numCache>
                <c:formatCode>General</c:formatCode>
                <c:ptCount val="24"/>
                <c:pt idx="0">
                  <c:v>140</c:v>
                </c:pt>
                <c:pt idx="1">
                  <c:v>300</c:v>
                </c:pt>
                <c:pt idx="2">
                  <c:v>490</c:v>
                </c:pt>
                <c:pt idx="3">
                  <c:v>690</c:v>
                </c:pt>
                <c:pt idx="4">
                  <c:v>890</c:v>
                </c:pt>
                <c:pt idx="5">
                  <c:v>1080</c:v>
                </c:pt>
                <c:pt idx="6">
                  <c:v>1250</c:v>
                </c:pt>
                <c:pt idx="7">
                  <c:v>1400</c:v>
                </c:pt>
                <c:pt idx="8">
                  <c:v>1540</c:v>
                </c:pt>
                <c:pt idx="9" formatCode="0">
                  <c:v>1670</c:v>
                </c:pt>
                <c:pt idx="10" formatCode="0">
                  <c:v>1800</c:v>
                </c:pt>
                <c:pt idx="11">
                  <c:v>1920</c:v>
                </c:pt>
                <c:pt idx="12">
                  <c:v>2040</c:v>
                </c:pt>
                <c:pt idx="13">
                  <c:v>2160</c:v>
                </c:pt>
                <c:pt idx="14">
                  <c:v>2290</c:v>
                </c:pt>
                <c:pt idx="15">
                  <c:v>2420</c:v>
                </c:pt>
                <c:pt idx="16">
                  <c:v>2560</c:v>
                </c:pt>
                <c:pt idx="17">
                  <c:v>2710</c:v>
                </c:pt>
                <c:pt idx="18">
                  <c:v>2870</c:v>
                </c:pt>
                <c:pt idx="19">
                  <c:v>3040</c:v>
                </c:pt>
                <c:pt idx="20">
                  <c:v>3240</c:v>
                </c:pt>
                <c:pt idx="21">
                  <c:v>3470</c:v>
                </c:pt>
                <c:pt idx="22">
                  <c:v>3660</c:v>
                </c:pt>
                <c:pt idx="23">
                  <c:v>3820</c:v>
                </c:pt>
              </c:numCache>
            </c:numRef>
          </c:val>
          <c:smooth val="0"/>
          <c:extLst>
            <c:ext xmlns:c16="http://schemas.microsoft.com/office/drawing/2014/chart" uri="{C3380CC4-5D6E-409C-BE32-E72D297353CC}">
              <c16:uniqueId val="{00000001-79D4-4AFE-98E8-49514378727E}"/>
            </c:ext>
          </c:extLst>
        </c:ser>
        <c:dLbls>
          <c:showLegendKey val="0"/>
          <c:showVal val="0"/>
          <c:showCatName val="0"/>
          <c:showSerName val="0"/>
          <c:showPercent val="0"/>
          <c:showBubbleSize val="0"/>
        </c:dLbls>
        <c:marker val="1"/>
        <c:smooth val="0"/>
        <c:axId val="203347840"/>
        <c:axId val="203349376"/>
      </c:lineChart>
      <c:catAx>
        <c:axId val="203347840"/>
        <c:scaling>
          <c:orientation val="minMax"/>
        </c:scaling>
        <c:delete val="0"/>
        <c:axPos val="b"/>
        <c:majorTickMark val="out"/>
        <c:minorTickMark val="none"/>
        <c:tickLblPos val="nextTo"/>
        <c:crossAx val="203349376"/>
        <c:crosses val="autoZero"/>
        <c:auto val="1"/>
        <c:lblAlgn val="ctr"/>
        <c:lblOffset val="100"/>
        <c:noMultiLvlLbl val="0"/>
      </c:catAx>
      <c:valAx>
        <c:axId val="203349376"/>
        <c:scaling>
          <c:orientation val="minMax"/>
        </c:scaling>
        <c:delete val="0"/>
        <c:axPos val="l"/>
        <c:majorGridlines/>
        <c:numFmt formatCode="General" sourceLinked="1"/>
        <c:majorTickMark val="out"/>
        <c:minorTickMark val="none"/>
        <c:tickLblPos val="nextTo"/>
        <c:crossAx val="20334784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1'!$M$2</c:f>
              <c:strCache>
                <c:ptCount val="1"/>
                <c:pt idx="0">
                  <c:v>GANANCIA REAL</c:v>
                </c:pt>
              </c:strCache>
            </c:strRef>
          </c:tx>
          <c:val>
            <c:numRef>
              <c:f>'Resumen 1'!$M$3:$M$26</c:f>
              <c:numCache>
                <c:formatCode>General</c:formatCode>
                <c:ptCount val="24"/>
                <c:pt idx="1">
                  <c:v>196.45999999999998</c:v>
                </c:pt>
                <c:pt idx="2">
                  <c:v>299.93</c:v>
                </c:pt>
                <c:pt idx="3">
                  <c:v>394.95000000000005</c:v>
                </c:pt>
                <c:pt idx="4">
                  <c:v>154.68000000000006</c:v>
                </c:pt>
                <c:pt idx="5">
                  <c:v>180.73999999999978</c:v>
                </c:pt>
                <c:pt idx="6">
                  <c:v>112.96000000000004</c:v>
                </c:pt>
                <c:pt idx="7">
                  <c:v>163.96000000000004</c:v>
                </c:pt>
                <c:pt idx="8">
                  <c:v>129.03999999999996</c:v>
                </c:pt>
                <c:pt idx="9">
                  <c:v>111.92000000000007</c:v>
                </c:pt>
                <c:pt idx="10">
                  <c:v>92.220000000000027</c:v>
                </c:pt>
                <c:pt idx="11">
                  <c:v>-2028.22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AB-419A-9B7C-CB695437EB79}"/>
            </c:ext>
          </c:extLst>
        </c:ser>
        <c:ser>
          <c:idx val="0"/>
          <c:order val="1"/>
          <c:tx>
            <c:strRef>
              <c:f>'Resumen 1'!$O$2</c:f>
              <c:strCache>
                <c:ptCount val="1"/>
                <c:pt idx="0">
                  <c:v>GANANCIA ESTÁNDAR</c:v>
                </c:pt>
              </c:strCache>
            </c:strRef>
          </c:tx>
          <c:val>
            <c:numRef>
              <c:f>'Resumen 1'!$O$3:$O$26</c:f>
              <c:numCache>
                <c:formatCode>General</c:formatCode>
                <c:ptCount val="24"/>
                <c:pt idx="1">
                  <c:v>160</c:v>
                </c:pt>
                <c:pt idx="2">
                  <c:v>190</c:v>
                </c:pt>
                <c:pt idx="3">
                  <c:v>200</c:v>
                </c:pt>
                <c:pt idx="4">
                  <c:v>200</c:v>
                </c:pt>
                <c:pt idx="5">
                  <c:v>190</c:v>
                </c:pt>
                <c:pt idx="6">
                  <c:v>170</c:v>
                </c:pt>
                <c:pt idx="7">
                  <c:v>150</c:v>
                </c:pt>
                <c:pt idx="8">
                  <c:v>140</c:v>
                </c:pt>
                <c:pt idx="9">
                  <c:v>130</c:v>
                </c:pt>
                <c:pt idx="10">
                  <c:v>130</c:v>
                </c:pt>
                <c:pt idx="11">
                  <c:v>120</c:v>
                </c:pt>
                <c:pt idx="12">
                  <c:v>120</c:v>
                </c:pt>
                <c:pt idx="13">
                  <c:v>120</c:v>
                </c:pt>
                <c:pt idx="14">
                  <c:v>130</c:v>
                </c:pt>
                <c:pt idx="15">
                  <c:v>130</c:v>
                </c:pt>
                <c:pt idx="16">
                  <c:v>140</c:v>
                </c:pt>
                <c:pt idx="17">
                  <c:v>150</c:v>
                </c:pt>
                <c:pt idx="18">
                  <c:v>160</c:v>
                </c:pt>
                <c:pt idx="19">
                  <c:v>170</c:v>
                </c:pt>
                <c:pt idx="20">
                  <c:v>200</c:v>
                </c:pt>
                <c:pt idx="21">
                  <c:v>230</c:v>
                </c:pt>
                <c:pt idx="22">
                  <c:v>190</c:v>
                </c:pt>
                <c:pt idx="23">
                  <c:v>160</c:v>
                </c:pt>
              </c:numCache>
            </c:numRef>
          </c:val>
          <c:smooth val="0"/>
          <c:extLst>
            <c:ext xmlns:c16="http://schemas.microsoft.com/office/drawing/2014/chart" uri="{C3380CC4-5D6E-409C-BE32-E72D297353CC}">
              <c16:uniqueId val="{00000001-4AAB-419A-9B7C-CB695437EB79}"/>
            </c:ext>
          </c:extLst>
        </c:ser>
        <c:dLbls>
          <c:showLegendKey val="0"/>
          <c:showVal val="0"/>
          <c:showCatName val="0"/>
          <c:showSerName val="0"/>
          <c:showPercent val="0"/>
          <c:showBubbleSize val="0"/>
        </c:dLbls>
        <c:marker val="1"/>
        <c:smooth val="0"/>
        <c:axId val="203388032"/>
        <c:axId val="203389568"/>
      </c:lineChart>
      <c:catAx>
        <c:axId val="203388032"/>
        <c:scaling>
          <c:orientation val="minMax"/>
        </c:scaling>
        <c:delete val="0"/>
        <c:axPos val="b"/>
        <c:majorTickMark val="out"/>
        <c:minorTickMark val="none"/>
        <c:tickLblPos val="nextTo"/>
        <c:crossAx val="203389568"/>
        <c:crosses val="autoZero"/>
        <c:auto val="1"/>
        <c:lblAlgn val="ctr"/>
        <c:lblOffset val="100"/>
        <c:noMultiLvlLbl val="0"/>
      </c:catAx>
      <c:valAx>
        <c:axId val="203389568"/>
        <c:scaling>
          <c:orientation val="minMax"/>
          <c:max val="200"/>
          <c:min val="0"/>
        </c:scaling>
        <c:delete val="0"/>
        <c:axPos val="l"/>
        <c:majorGridlines/>
        <c:numFmt formatCode="General" sourceLinked="1"/>
        <c:majorTickMark val="out"/>
        <c:minorTickMark val="none"/>
        <c:tickLblPos val="nextTo"/>
        <c:crossAx val="203388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8'!$L$2</c:f>
              <c:strCache>
                <c:ptCount val="1"/>
                <c:pt idx="0">
                  <c:v>PESO </c:v>
                </c:pt>
              </c:strCache>
            </c:strRef>
          </c:tx>
          <c:val>
            <c:numRef>
              <c:f>'Resumen 8'!$L$3:$L$26</c:f>
              <c:numCache>
                <c:formatCode>General</c:formatCode>
                <c:ptCount val="11"/>
                <c:pt idx="0">
                  <c:v>149.31</c:v>
                </c:pt>
                <c:pt idx="1">
                  <c:v>221.39</c:v>
                </c:pt>
                <c:pt idx="2">
                  <c:v>330.31</c:v>
                </c:pt>
                <c:pt idx="3">
                  <c:v>455.34</c:v>
                </c:pt>
                <c:pt idx="4">
                  <c:v>583.94000000000005</c:v>
                </c:pt>
                <c:pt idx="5">
                  <c:v>684.04</c:v>
                </c:pt>
                <c:pt idx="6">
                  <c:v>760.34</c:v>
                </c:pt>
                <c:pt idx="7">
                  <c:v>857.86</c:v>
                </c:pt>
                <c:pt idx="8">
                  <c:v>940.35</c:v>
                </c:pt>
                <c:pt idx="9" formatCode="0.00">
                  <c:v>1027.7</c:v>
                </c:pt>
                <c:pt idx="10" formatCode="0.00">
                  <c:v>1123.42</c:v>
                </c:pt>
              </c:numCache>
            </c:numRef>
          </c:val>
          <c:smooth val="0"/>
          <c:extLst>
            <c:ext xmlns:c16="http://schemas.microsoft.com/office/drawing/2014/chart" uri="{C3380CC4-5D6E-409C-BE32-E72D297353CC}">
              <c16:uniqueId val="{00000000-25A8-4917-A5B7-A8ECE1D62725}"/>
            </c:ext>
          </c:extLst>
        </c:ser>
        <c:ser>
          <c:idx val="0"/>
          <c:order val="1"/>
          <c:tx>
            <c:strRef>
              <c:f>'Resumen 8'!$N$2</c:f>
              <c:strCache>
                <c:ptCount val="1"/>
                <c:pt idx="0">
                  <c:v>PESO TABLA</c:v>
                </c:pt>
              </c:strCache>
            </c:strRef>
          </c:tx>
          <c:val>
            <c:numRef>
              <c:f>'Resumen 8'!$N$3:$N$26</c:f>
              <c:numCache>
                <c:formatCode>General</c:formatCode>
                <c:ptCount val="11"/>
                <c:pt idx="0">
                  <c:v>110</c:v>
                </c:pt>
                <c:pt idx="1">
                  <c:v>215</c:v>
                </c:pt>
                <c:pt idx="2">
                  <c:v>330</c:v>
                </c:pt>
                <c:pt idx="3">
                  <c:v>450</c:v>
                </c:pt>
                <c:pt idx="4">
                  <c:v>560</c:v>
                </c:pt>
                <c:pt idx="5">
                  <c:v>660</c:v>
                </c:pt>
                <c:pt idx="6">
                  <c:v>760</c:v>
                </c:pt>
                <c:pt idx="7">
                  <c:v>860</c:v>
                </c:pt>
                <c:pt idx="8">
                  <c:v>960</c:v>
                </c:pt>
                <c:pt idx="9" formatCode="0">
                  <c:v>1060</c:v>
                </c:pt>
                <c:pt idx="10" formatCode="0">
                  <c:v>1160</c:v>
                </c:pt>
              </c:numCache>
            </c:numRef>
          </c:val>
          <c:smooth val="0"/>
          <c:extLst>
            <c:ext xmlns:c16="http://schemas.microsoft.com/office/drawing/2014/chart" uri="{C3380CC4-5D6E-409C-BE32-E72D297353CC}">
              <c16:uniqueId val="{00000001-25A8-4917-A5B7-A8ECE1D62725}"/>
            </c:ext>
          </c:extLst>
        </c:ser>
        <c:dLbls>
          <c:showLegendKey val="0"/>
          <c:showVal val="0"/>
          <c:showCatName val="0"/>
          <c:showSerName val="0"/>
          <c:showPercent val="0"/>
          <c:showBubbleSize val="0"/>
        </c:dLbls>
        <c:marker val="1"/>
        <c:smooth val="0"/>
        <c:axId val="203111424"/>
        <c:axId val="203113216"/>
      </c:lineChart>
      <c:catAx>
        <c:axId val="203111424"/>
        <c:scaling>
          <c:orientation val="minMax"/>
        </c:scaling>
        <c:delete val="0"/>
        <c:axPos val="b"/>
        <c:majorTickMark val="out"/>
        <c:minorTickMark val="none"/>
        <c:tickLblPos val="nextTo"/>
        <c:crossAx val="203113216"/>
        <c:crosses val="autoZero"/>
        <c:auto val="1"/>
        <c:lblAlgn val="ctr"/>
        <c:lblOffset val="100"/>
        <c:noMultiLvlLbl val="0"/>
      </c:catAx>
      <c:valAx>
        <c:axId val="203113216"/>
        <c:scaling>
          <c:orientation val="minMax"/>
        </c:scaling>
        <c:delete val="0"/>
        <c:axPos val="l"/>
        <c:majorGridlines/>
        <c:numFmt formatCode="General" sourceLinked="1"/>
        <c:majorTickMark val="out"/>
        <c:minorTickMark val="none"/>
        <c:tickLblPos val="nextTo"/>
        <c:crossAx val="20311142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8'!$M$2</c:f>
              <c:strCache>
                <c:ptCount val="1"/>
                <c:pt idx="0">
                  <c:v>GANANCIA REAL</c:v>
                </c:pt>
              </c:strCache>
            </c:strRef>
          </c:tx>
          <c:val>
            <c:numRef>
              <c:f>'Resumen 8'!$M$3:$M$26</c:f>
              <c:numCache>
                <c:formatCode>General</c:formatCode>
                <c:ptCount val="11"/>
                <c:pt idx="1">
                  <c:v>72.079999999999984</c:v>
                </c:pt>
                <c:pt idx="2">
                  <c:v>108.92000000000002</c:v>
                </c:pt>
                <c:pt idx="3">
                  <c:v>125.02999999999997</c:v>
                </c:pt>
                <c:pt idx="4">
                  <c:v>128.60000000000008</c:v>
                </c:pt>
                <c:pt idx="5">
                  <c:v>100.09999999999991</c:v>
                </c:pt>
                <c:pt idx="6">
                  <c:v>76.300000000000068</c:v>
                </c:pt>
                <c:pt idx="7">
                  <c:v>97.519999999999982</c:v>
                </c:pt>
                <c:pt idx="8">
                  <c:v>82.490000000000009</c:v>
                </c:pt>
                <c:pt idx="9">
                  <c:v>87.350000000000023</c:v>
                </c:pt>
                <c:pt idx="10">
                  <c:v>95.720000000000027</c:v>
                </c:pt>
              </c:numCache>
            </c:numRef>
          </c:val>
          <c:smooth val="0"/>
          <c:extLst>
            <c:ext xmlns:c16="http://schemas.microsoft.com/office/drawing/2014/chart" uri="{C3380CC4-5D6E-409C-BE32-E72D297353CC}">
              <c16:uniqueId val="{00000000-AD76-4E26-988F-D22ACCA51780}"/>
            </c:ext>
          </c:extLst>
        </c:ser>
        <c:ser>
          <c:idx val="0"/>
          <c:order val="1"/>
          <c:tx>
            <c:strRef>
              <c:f>'Resumen 8'!$O$2</c:f>
              <c:strCache>
                <c:ptCount val="1"/>
                <c:pt idx="0">
                  <c:v>GANANCIA ESTÁNDAR</c:v>
                </c:pt>
              </c:strCache>
            </c:strRef>
          </c:tx>
          <c:val>
            <c:numRef>
              <c:f>'Resumen 8'!$O$3:$O$26</c:f>
              <c:numCache>
                <c:formatCode>General</c:formatCode>
                <c:ptCount val="11"/>
                <c:pt idx="1">
                  <c:v>105</c:v>
                </c:pt>
                <c:pt idx="2">
                  <c:v>115</c:v>
                </c:pt>
                <c:pt idx="3">
                  <c:v>120</c:v>
                </c:pt>
                <c:pt idx="4">
                  <c:v>110</c:v>
                </c:pt>
                <c:pt idx="5">
                  <c:v>100</c:v>
                </c:pt>
                <c:pt idx="6">
                  <c:v>100</c:v>
                </c:pt>
                <c:pt idx="7">
                  <c:v>100</c:v>
                </c:pt>
                <c:pt idx="8">
                  <c:v>100</c:v>
                </c:pt>
                <c:pt idx="9">
                  <c:v>100</c:v>
                </c:pt>
                <c:pt idx="10">
                  <c:v>100</c:v>
                </c:pt>
              </c:numCache>
            </c:numRef>
          </c:val>
          <c:smooth val="0"/>
          <c:extLst>
            <c:ext xmlns:c16="http://schemas.microsoft.com/office/drawing/2014/chart" uri="{C3380CC4-5D6E-409C-BE32-E72D297353CC}">
              <c16:uniqueId val="{00000001-AD76-4E26-988F-D22ACCA51780}"/>
            </c:ext>
          </c:extLst>
        </c:ser>
        <c:dLbls>
          <c:showLegendKey val="0"/>
          <c:showVal val="0"/>
          <c:showCatName val="0"/>
          <c:showSerName val="0"/>
          <c:showPercent val="0"/>
          <c:showBubbleSize val="0"/>
        </c:dLbls>
        <c:marker val="1"/>
        <c:smooth val="0"/>
        <c:axId val="202840320"/>
        <c:axId val="202842112"/>
      </c:lineChart>
      <c:catAx>
        <c:axId val="202840320"/>
        <c:scaling>
          <c:orientation val="minMax"/>
        </c:scaling>
        <c:delete val="0"/>
        <c:axPos val="b"/>
        <c:majorTickMark val="out"/>
        <c:minorTickMark val="none"/>
        <c:tickLblPos val="nextTo"/>
        <c:crossAx val="202842112"/>
        <c:crosses val="autoZero"/>
        <c:auto val="1"/>
        <c:lblAlgn val="ctr"/>
        <c:lblOffset val="100"/>
        <c:noMultiLvlLbl val="0"/>
      </c:catAx>
      <c:valAx>
        <c:axId val="202842112"/>
        <c:scaling>
          <c:orientation val="minMax"/>
          <c:max val="200"/>
          <c:min val="0"/>
        </c:scaling>
        <c:delete val="0"/>
        <c:axPos val="l"/>
        <c:majorGridlines/>
        <c:numFmt formatCode="General" sourceLinked="1"/>
        <c:majorTickMark val="out"/>
        <c:minorTickMark val="none"/>
        <c:tickLblPos val="nextTo"/>
        <c:crossAx val="2028403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7'!$K$2</c:f>
              <c:strCache>
                <c:ptCount val="1"/>
                <c:pt idx="0">
                  <c:v>INCREMENTO CONSUMO</c:v>
                </c:pt>
              </c:strCache>
            </c:strRef>
          </c:tx>
          <c:invertIfNegative val="0"/>
          <c:val>
            <c:numRef>
              <c:f>'Resumen 7'!$K$3:$K$26</c:f>
              <c:numCache>
                <c:formatCode>0.00</c:formatCode>
                <c:ptCount val="11"/>
                <c:pt idx="1">
                  <c:v>29.894902627998501</c:v>
                </c:pt>
                <c:pt idx="2">
                  <c:v>25.158265074906218</c:v>
                </c:pt>
                <c:pt idx="3">
                  <c:v>4.9557863415188734</c:v>
                </c:pt>
                <c:pt idx="4">
                  <c:v>-23.720975186860045</c:v>
                </c:pt>
                <c:pt idx="5">
                  <c:v>-5.4081632653061291</c:v>
                </c:pt>
                <c:pt idx="6">
                  <c:v>1.9544740973312429</c:v>
                </c:pt>
                <c:pt idx="7">
                  <c:v>2.060860289478839</c:v>
                </c:pt>
                <c:pt idx="8">
                  <c:v>1.9609743900644645</c:v>
                </c:pt>
                <c:pt idx="9">
                  <c:v>1.8937608046518903</c:v>
                </c:pt>
                <c:pt idx="10">
                  <c:v>2.0938236680811002</c:v>
                </c:pt>
              </c:numCache>
            </c:numRef>
          </c:val>
          <c:extLst>
            <c:ext xmlns:c16="http://schemas.microsoft.com/office/drawing/2014/chart" uri="{C3380CC4-5D6E-409C-BE32-E72D297353CC}">
              <c16:uniqueId val="{00000000-9029-463B-A7FB-00A63CEBF98F}"/>
            </c:ext>
          </c:extLst>
        </c:ser>
        <c:ser>
          <c:idx val="13"/>
          <c:order val="1"/>
          <c:tx>
            <c:strRef>
              <c:f>'Resumen 7'!$P$2</c:f>
              <c:strCache>
                <c:ptCount val="1"/>
                <c:pt idx="0">
                  <c:v>DIFERENCIA  PESO</c:v>
                </c:pt>
              </c:strCache>
            </c:strRef>
          </c:tx>
          <c:invertIfNegative val="0"/>
          <c:val>
            <c:numRef>
              <c:f>'Resumen 7'!$P$3:$P$26</c:f>
              <c:numCache>
                <c:formatCode>0.00</c:formatCode>
                <c:ptCount val="11"/>
                <c:pt idx="0">
                  <c:v>18.3857142857143</c:v>
                </c:pt>
                <c:pt idx="1">
                  <c:v>25.870000000000019</c:v>
                </c:pt>
                <c:pt idx="2">
                  <c:v>34.867346938775512</c:v>
                </c:pt>
                <c:pt idx="3">
                  <c:v>33.911594202898556</c:v>
                </c:pt>
                <c:pt idx="4">
                  <c:v>25.553932584269674</c:v>
                </c:pt>
                <c:pt idx="5">
                  <c:v>14.386111111111106</c:v>
                </c:pt>
                <c:pt idx="6">
                  <c:v>8.112000000000009</c:v>
                </c:pt>
                <c:pt idx="7">
                  <c:v>4.0521428571428544</c:v>
                </c:pt>
                <c:pt idx="8">
                  <c:v>2.3428571428571416</c:v>
                </c:pt>
                <c:pt idx="9">
                  <c:v>4.8047904191616908</c:v>
                </c:pt>
                <c:pt idx="10">
                  <c:v>3.4229050279329698</c:v>
                </c:pt>
              </c:numCache>
            </c:numRef>
          </c:val>
          <c:extLst>
            <c:ext xmlns:c16="http://schemas.microsoft.com/office/drawing/2014/chart" uri="{C3380CC4-5D6E-409C-BE32-E72D297353CC}">
              <c16:uniqueId val="{00000001-9029-463B-A7FB-00A63CEBF98F}"/>
            </c:ext>
          </c:extLst>
        </c:ser>
        <c:dLbls>
          <c:showLegendKey val="0"/>
          <c:showVal val="0"/>
          <c:showCatName val="0"/>
          <c:showSerName val="0"/>
          <c:showPercent val="0"/>
          <c:showBubbleSize val="0"/>
        </c:dLbls>
        <c:gapWidth val="150"/>
        <c:axId val="202877184"/>
        <c:axId val="202895360"/>
      </c:barChart>
      <c:catAx>
        <c:axId val="202877184"/>
        <c:scaling>
          <c:orientation val="minMax"/>
        </c:scaling>
        <c:delete val="0"/>
        <c:axPos val="b"/>
        <c:majorTickMark val="out"/>
        <c:minorTickMark val="none"/>
        <c:tickLblPos val="nextTo"/>
        <c:crossAx val="202895360"/>
        <c:crosses val="autoZero"/>
        <c:auto val="1"/>
        <c:lblAlgn val="ctr"/>
        <c:lblOffset val="100"/>
        <c:noMultiLvlLbl val="0"/>
      </c:catAx>
      <c:valAx>
        <c:axId val="202895360"/>
        <c:scaling>
          <c:orientation val="minMax"/>
          <c:max val="10"/>
          <c:min val="-10"/>
        </c:scaling>
        <c:delete val="0"/>
        <c:axPos val="l"/>
        <c:majorGridlines/>
        <c:numFmt formatCode="General" sourceLinked="1"/>
        <c:majorTickMark val="out"/>
        <c:minorTickMark val="none"/>
        <c:tickLblPos val="nextTo"/>
        <c:crossAx val="2028771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7'!$L$2</c:f>
              <c:strCache>
                <c:ptCount val="1"/>
                <c:pt idx="0">
                  <c:v>PESO </c:v>
                </c:pt>
              </c:strCache>
            </c:strRef>
          </c:tx>
          <c:val>
            <c:numRef>
              <c:f>'Resumen 7'!$L$3:$L$26</c:f>
              <c:numCache>
                <c:formatCode>General</c:formatCode>
                <c:ptCount val="11"/>
                <c:pt idx="0">
                  <c:v>165.74</c:v>
                </c:pt>
                <c:pt idx="1">
                  <c:v>377.61</c:v>
                </c:pt>
                <c:pt idx="2">
                  <c:v>660.85</c:v>
                </c:pt>
                <c:pt idx="3">
                  <c:v>923.99</c:v>
                </c:pt>
                <c:pt idx="4">
                  <c:v>1117.43</c:v>
                </c:pt>
                <c:pt idx="5">
                  <c:v>1235.3699999999999</c:v>
                </c:pt>
                <c:pt idx="6">
                  <c:v>1351.4</c:v>
                </c:pt>
                <c:pt idx="7">
                  <c:v>1456.73</c:v>
                </c:pt>
                <c:pt idx="8">
                  <c:v>1576.08</c:v>
                </c:pt>
                <c:pt idx="9" formatCode="0.00">
                  <c:v>1750.24</c:v>
                </c:pt>
                <c:pt idx="10" formatCode="0.00">
                  <c:v>1851.27</c:v>
                </c:pt>
              </c:numCache>
            </c:numRef>
          </c:val>
          <c:smooth val="0"/>
          <c:extLst>
            <c:ext xmlns:c16="http://schemas.microsoft.com/office/drawing/2014/chart" uri="{C3380CC4-5D6E-409C-BE32-E72D297353CC}">
              <c16:uniqueId val="{00000000-BAA9-411E-B41E-017DC1E35275}"/>
            </c:ext>
          </c:extLst>
        </c:ser>
        <c:ser>
          <c:idx val="0"/>
          <c:order val="1"/>
          <c:tx>
            <c:strRef>
              <c:f>'Resumen 7'!$N$2</c:f>
              <c:strCache>
                <c:ptCount val="1"/>
                <c:pt idx="0">
                  <c:v>PESO TABLA</c:v>
                </c:pt>
              </c:strCache>
            </c:strRef>
          </c:tx>
          <c:val>
            <c:numRef>
              <c:f>'Resumen 7'!$N$3:$N$26</c:f>
              <c:numCache>
                <c:formatCode>General</c:formatCode>
                <c:ptCount val="11"/>
                <c:pt idx="0">
                  <c:v>140</c:v>
                </c:pt>
                <c:pt idx="1">
                  <c:v>300</c:v>
                </c:pt>
                <c:pt idx="2">
                  <c:v>490</c:v>
                </c:pt>
                <c:pt idx="3">
                  <c:v>690</c:v>
                </c:pt>
                <c:pt idx="4">
                  <c:v>890</c:v>
                </c:pt>
                <c:pt idx="5">
                  <c:v>1080</c:v>
                </c:pt>
                <c:pt idx="6">
                  <c:v>1250</c:v>
                </c:pt>
                <c:pt idx="7">
                  <c:v>1400</c:v>
                </c:pt>
                <c:pt idx="8">
                  <c:v>1540</c:v>
                </c:pt>
                <c:pt idx="9" formatCode="0">
                  <c:v>1670</c:v>
                </c:pt>
                <c:pt idx="10" formatCode="0">
                  <c:v>1790</c:v>
                </c:pt>
              </c:numCache>
            </c:numRef>
          </c:val>
          <c:smooth val="0"/>
          <c:extLst>
            <c:ext xmlns:c16="http://schemas.microsoft.com/office/drawing/2014/chart" uri="{C3380CC4-5D6E-409C-BE32-E72D297353CC}">
              <c16:uniqueId val="{00000001-BAA9-411E-B41E-017DC1E35275}"/>
            </c:ext>
          </c:extLst>
        </c:ser>
        <c:dLbls>
          <c:showLegendKey val="0"/>
          <c:showVal val="0"/>
          <c:showCatName val="0"/>
          <c:showSerName val="0"/>
          <c:showPercent val="0"/>
          <c:showBubbleSize val="0"/>
        </c:dLbls>
        <c:marker val="1"/>
        <c:smooth val="0"/>
        <c:axId val="202990720"/>
        <c:axId val="202992256"/>
      </c:lineChart>
      <c:catAx>
        <c:axId val="202990720"/>
        <c:scaling>
          <c:orientation val="minMax"/>
        </c:scaling>
        <c:delete val="0"/>
        <c:axPos val="b"/>
        <c:majorTickMark val="out"/>
        <c:minorTickMark val="none"/>
        <c:tickLblPos val="nextTo"/>
        <c:crossAx val="202992256"/>
        <c:crosses val="autoZero"/>
        <c:auto val="1"/>
        <c:lblAlgn val="ctr"/>
        <c:lblOffset val="100"/>
        <c:noMultiLvlLbl val="0"/>
      </c:catAx>
      <c:valAx>
        <c:axId val="202992256"/>
        <c:scaling>
          <c:orientation val="minMax"/>
        </c:scaling>
        <c:delete val="0"/>
        <c:axPos val="l"/>
        <c:majorGridlines/>
        <c:numFmt formatCode="General" sourceLinked="1"/>
        <c:majorTickMark val="out"/>
        <c:minorTickMark val="none"/>
        <c:tickLblPos val="nextTo"/>
        <c:crossAx val="202990720"/>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7'!$M$2</c:f>
              <c:strCache>
                <c:ptCount val="1"/>
                <c:pt idx="0">
                  <c:v>GANANCIA REAL</c:v>
                </c:pt>
              </c:strCache>
            </c:strRef>
          </c:tx>
          <c:val>
            <c:numRef>
              <c:f>'Resumen 7'!$M$3:$M$26</c:f>
              <c:numCache>
                <c:formatCode>General</c:formatCode>
                <c:ptCount val="11"/>
                <c:pt idx="1">
                  <c:v>211.87</c:v>
                </c:pt>
                <c:pt idx="2">
                  <c:v>283.24</c:v>
                </c:pt>
                <c:pt idx="3">
                  <c:v>263.14</c:v>
                </c:pt>
                <c:pt idx="4">
                  <c:v>193.44000000000005</c:v>
                </c:pt>
                <c:pt idx="5">
                  <c:v>117.93999999999983</c:v>
                </c:pt>
                <c:pt idx="6">
                  <c:v>116.0300000000002</c:v>
                </c:pt>
                <c:pt idx="7">
                  <c:v>105.32999999999993</c:v>
                </c:pt>
                <c:pt idx="8">
                  <c:v>119.34999999999991</c:v>
                </c:pt>
                <c:pt idx="9">
                  <c:v>174.16000000000008</c:v>
                </c:pt>
                <c:pt idx="10">
                  <c:v>101.02999999999997</c:v>
                </c:pt>
              </c:numCache>
            </c:numRef>
          </c:val>
          <c:smooth val="0"/>
          <c:extLst>
            <c:ext xmlns:c16="http://schemas.microsoft.com/office/drawing/2014/chart" uri="{C3380CC4-5D6E-409C-BE32-E72D297353CC}">
              <c16:uniqueId val="{00000000-5FCE-4ACF-8A5B-858BD44CA574}"/>
            </c:ext>
          </c:extLst>
        </c:ser>
        <c:ser>
          <c:idx val="0"/>
          <c:order val="1"/>
          <c:tx>
            <c:strRef>
              <c:f>'Resumen 7'!$O$2</c:f>
              <c:strCache>
                <c:ptCount val="1"/>
                <c:pt idx="0">
                  <c:v>GANANCIA ESTÁNDAR</c:v>
                </c:pt>
              </c:strCache>
            </c:strRef>
          </c:tx>
          <c:val>
            <c:numRef>
              <c:f>'Resumen 7'!$O$3:$O$26</c:f>
              <c:numCache>
                <c:formatCode>General</c:formatCode>
                <c:ptCount val="11"/>
                <c:pt idx="1">
                  <c:v>160</c:v>
                </c:pt>
                <c:pt idx="2">
                  <c:v>190</c:v>
                </c:pt>
                <c:pt idx="3">
                  <c:v>200</c:v>
                </c:pt>
                <c:pt idx="4">
                  <c:v>200</c:v>
                </c:pt>
                <c:pt idx="5">
                  <c:v>190</c:v>
                </c:pt>
                <c:pt idx="6">
                  <c:v>170</c:v>
                </c:pt>
                <c:pt idx="7">
                  <c:v>150</c:v>
                </c:pt>
                <c:pt idx="8">
                  <c:v>140</c:v>
                </c:pt>
                <c:pt idx="9">
                  <c:v>130</c:v>
                </c:pt>
                <c:pt idx="10">
                  <c:v>120</c:v>
                </c:pt>
              </c:numCache>
            </c:numRef>
          </c:val>
          <c:smooth val="0"/>
          <c:extLst>
            <c:ext xmlns:c16="http://schemas.microsoft.com/office/drawing/2014/chart" uri="{C3380CC4-5D6E-409C-BE32-E72D297353CC}">
              <c16:uniqueId val="{00000001-5FCE-4ACF-8A5B-858BD44CA574}"/>
            </c:ext>
          </c:extLst>
        </c:ser>
        <c:dLbls>
          <c:showLegendKey val="0"/>
          <c:showVal val="0"/>
          <c:showCatName val="0"/>
          <c:showSerName val="0"/>
          <c:showPercent val="0"/>
          <c:showBubbleSize val="0"/>
        </c:dLbls>
        <c:marker val="1"/>
        <c:smooth val="0"/>
        <c:axId val="203019008"/>
        <c:axId val="203020544"/>
      </c:lineChart>
      <c:catAx>
        <c:axId val="203019008"/>
        <c:scaling>
          <c:orientation val="minMax"/>
        </c:scaling>
        <c:delete val="0"/>
        <c:axPos val="b"/>
        <c:majorTickMark val="out"/>
        <c:minorTickMark val="none"/>
        <c:tickLblPos val="nextTo"/>
        <c:crossAx val="203020544"/>
        <c:crosses val="autoZero"/>
        <c:auto val="1"/>
        <c:lblAlgn val="ctr"/>
        <c:lblOffset val="100"/>
        <c:noMultiLvlLbl val="0"/>
      </c:catAx>
      <c:valAx>
        <c:axId val="203020544"/>
        <c:scaling>
          <c:orientation val="minMax"/>
          <c:max val="200"/>
          <c:min val="0"/>
        </c:scaling>
        <c:delete val="0"/>
        <c:axPos val="l"/>
        <c:majorGridlines/>
        <c:numFmt formatCode="General" sourceLinked="1"/>
        <c:majorTickMark val="out"/>
        <c:minorTickMark val="none"/>
        <c:tickLblPos val="nextTo"/>
        <c:crossAx val="203019008"/>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10"/>
          <c:order val="0"/>
          <c:tx>
            <c:strRef>
              <c:f>'Resumen 4'!$K$2</c:f>
              <c:strCache>
                <c:ptCount val="1"/>
                <c:pt idx="0">
                  <c:v>INCREMENTO CONSUMO</c:v>
                </c:pt>
              </c:strCache>
            </c:strRef>
          </c:tx>
          <c:invertIfNegative val="0"/>
          <c:val>
            <c:numRef>
              <c:f>'Resumen 4'!$K$3:$K$26</c:f>
              <c:numCache>
                <c:formatCode>0.00</c:formatCode>
                <c:ptCount val="24"/>
                <c:pt idx="1">
                  <c:v>7.2647278261300414</c:v>
                </c:pt>
                <c:pt idx="2">
                  <c:v>4.7237640428010828</c:v>
                </c:pt>
                <c:pt idx="3">
                  <c:v>5.4472566488789766</c:v>
                </c:pt>
                <c:pt idx="4">
                  <c:v>4.6795324987020948</c:v>
                </c:pt>
                <c:pt idx="5">
                  <c:v>2.9783066144093269</c:v>
                </c:pt>
                <c:pt idx="6">
                  <c:v>2.9696191725856949</c:v>
                </c:pt>
                <c:pt idx="7">
                  <c:v>2.0775931906204619</c:v>
                </c:pt>
                <c:pt idx="8">
                  <c:v>4.2054558823257011</c:v>
                </c:pt>
                <c:pt idx="9">
                  <c:v>-0.21780560849441599</c:v>
                </c:pt>
                <c:pt idx="10">
                  <c:v>1.6211932635836774</c:v>
                </c:pt>
                <c:pt idx="11">
                  <c:v>-57.5</c:v>
                </c:pt>
                <c:pt idx="12">
                  <c:v>0</c:v>
                </c:pt>
                <c:pt idx="13">
                  <c:v>0</c:v>
                </c:pt>
                <c:pt idx="14">
                  <c:v>0</c:v>
                </c:pt>
                <c:pt idx="15">
                  <c:v>0</c:v>
                </c:pt>
                <c:pt idx="16">
                  <c:v>0</c:v>
                </c:pt>
                <c:pt idx="17">
                  <c:v>0</c:v>
                </c:pt>
                <c:pt idx="18">
                  <c:v>0</c:v>
                </c:pt>
                <c:pt idx="19">
                  <c:v>0</c:v>
                </c:pt>
                <c:pt idx="20">
                  <c:v>0</c:v>
                </c:pt>
                <c:pt idx="21">
                  <c:v>0</c:v>
                </c:pt>
                <c:pt idx="22">
                  <c:v>0</c:v>
                </c:pt>
                <c:pt idx="23">
                  <c:v>0</c:v>
                </c:pt>
              </c:numCache>
            </c:numRef>
          </c:val>
          <c:extLst>
            <c:ext xmlns:c16="http://schemas.microsoft.com/office/drawing/2014/chart" uri="{C3380CC4-5D6E-409C-BE32-E72D297353CC}">
              <c16:uniqueId val="{00000000-1D16-4AC2-A0EA-E2200346EC74}"/>
            </c:ext>
          </c:extLst>
        </c:ser>
        <c:ser>
          <c:idx val="13"/>
          <c:order val="1"/>
          <c:tx>
            <c:strRef>
              <c:f>'Resumen 4'!$P$2</c:f>
              <c:strCache>
                <c:ptCount val="1"/>
                <c:pt idx="0">
                  <c:v>DIFERENCIA  PESO</c:v>
                </c:pt>
              </c:strCache>
            </c:strRef>
          </c:tx>
          <c:invertIfNegative val="0"/>
          <c:val>
            <c:numRef>
              <c:f>'Resumen 4'!$P$3:$P$26</c:f>
              <c:numCache>
                <c:formatCode>0.00</c:formatCode>
                <c:ptCount val="24"/>
                <c:pt idx="0">
                  <c:v>34.600000000000023</c:v>
                </c:pt>
                <c:pt idx="1">
                  <c:v>8.2434782608695798</c:v>
                </c:pt>
                <c:pt idx="2">
                  <c:v>4.7944444444444372</c:v>
                </c:pt>
                <c:pt idx="3">
                  <c:v>7.8359999999999985</c:v>
                </c:pt>
                <c:pt idx="4">
                  <c:v>6.3444444444444343</c:v>
                </c:pt>
                <c:pt idx="5">
                  <c:v>3.6280000000000143</c:v>
                </c:pt>
                <c:pt idx="6">
                  <c:v>0.76781609195401757</c:v>
                </c:pt>
                <c:pt idx="7">
                  <c:v>0.63092783505153704</c:v>
                </c:pt>
                <c:pt idx="8">
                  <c:v>0.81877934272300479</c:v>
                </c:pt>
                <c:pt idx="9">
                  <c:v>2.4787878787878839</c:v>
                </c:pt>
                <c:pt idx="10">
                  <c:v>1.6224899598393563</c:v>
                </c:pt>
                <c:pt idx="11">
                  <c:v>-100</c:v>
                </c:pt>
                <c:pt idx="12">
                  <c:v>-100</c:v>
                </c:pt>
                <c:pt idx="13">
                  <c:v>-100</c:v>
                </c:pt>
                <c:pt idx="14">
                  <c:v>-100</c:v>
                </c:pt>
                <c:pt idx="15">
                  <c:v>-100</c:v>
                </c:pt>
                <c:pt idx="16">
                  <c:v>-100</c:v>
                </c:pt>
                <c:pt idx="17">
                  <c:v>-100</c:v>
                </c:pt>
                <c:pt idx="18">
                  <c:v>-100</c:v>
                </c:pt>
                <c:pt idx="19">
                  <c:v>-100</c:v>
                </c:pt>
                <c:pt idx="20">
                  <c:v>-100</c:v>
                </c:pt>
                <c:pt idx="21">
                  <c:v>-100</c:v>
                </c:pt>
                <c:pt idx="22">
                  <c:v>-100</c:v>
                </c:pt>
                <c:pt idx="23">
                  <c:v>-100</c:v>
                </c:pt>
              </c:numCache>
            </c:numRef>
          </c:val>
          <c:extLst>
            <c:ext xmlns:c16="http://schemas.microsoft.com/office/drawing/2014/chart" uri="{C3380CC4-5D6E-409C-BE32-E72D297353CC}">
              <c16:uniqueId val="{00000001-1D16-4AC2-A0EA-E2200346EC74}"/>
            </c:ext>
          </c:extLst>
        </c:ser>
        <c:dLbls>
          <c:showLegendKey val="0"/>
          <c:showVal val="0"/>
          <c:showCatName val="0"/>
          <c:showSerName val="0"/>
          <c:showPercent val="0"/>
          <c:showBubbleSize val="0"/>
        </c:dLbls>
        <c:gapWidth val="150"/>
        <c:axId val="203449856"/>
        <c:axId val="203451392"/>
      </c:barChart>
      <c:catAx>
        <c:axId val="203449856"/>
        <c:scaling>
          <c:orientation val="minMax"/>
        </c:scaling>
        <c:delete val="0"/>
        <c:axPos val="b"/>
        <c:majorTickMark val="out"/>
        <c:minorTickMark val="none"/>
        <c:tickLblPos val="nextTo"/>
        <c:crossAx val="203451392"/>
        <c:crosses val="autoZero"/>
        <c:auto val="1"/>
        <c:lblAlgn val="ctr"/>
        <c:lblOffset val="100"/>
        <c:noMultiLvlLbl val="0"/>
      </c:catAx>
      <c:valAx>
        <c:axId val="203451392"/>
        <c:scaling>
          <c:orientation val="minMax"/>
          <c:max val="10"/>
          <c:min val="-10"/>
        </c:scaling>
        <c:delete val="0"/>
        <c:axPos val="l"/>
        <c:majorGridlines/>
        <c:numFmt formatCode="General" sourceLinked="1"/>
        <c:majorTickMark val="out"/>
        <c:minorTickMark val="none"/>
        <c:tickLblPos val="nextTo"/>
        <c:crossAx val="20344985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s-CO"/>
              <a:t>PESO</a:t>
            </a:r>
          </a:p>
        </c:rich>
      </c:tx>
      <c:overlay val="0"/>
    </c:title>
    <c:autoTitleDeleted val="0"/>
    <c:plotArea>
      <c:layout/>
      <c:lineChart>
        <c:grouping val="standard"/>
        <c:varyColors val="0"/>
        <c:ser>
          <c:idx val="11"/>
          <c:order val="0"/>
          <c:tx>
            <c:strRef>
              <c:f>'Resumen 4'!$L$2</c:f>
              <c:strCache>
                <c:ptCount val="1"/>
                <c:pt idx="0">
                  <c:v>PESO </c:v>
                </c:pt>
              </c:strCache>
            </c:strRef>
          </c:tx>
          <c:val>
            <c:numRef>
              <c:f>'Resumen 4'!$L$3:$L$26</c:f>
              <c:numCache>
                <c:formatCode>General</c:formatCode>
                <c:ptCount val="24"/>
                <c:pt idx="0">
                  <c:v>148.06</c:v>
                </c:pt>
                <c:pt idx="1">
                  <c:v>248.96</c:v>
                </c:pt>
                <c:pt idx="2">
                  <c:v>377.26</c:v>
                </c:pt>
                <c:pt idx="3">
                  <c:v>539.17999999999995</c:v>
                </c:pt>
                <c:pt idx="4">
                  <c:v>669.97</c:v>
                </c:pt>
                <c:pt idx="5">
                  <c:v>777.21</c:v>
                </c:pt>
                <c:pt idx="6">
                  <c:v>876.68</c:v>
                </c:pt>
                <c:pt idx="7">
                  <c:v>976.12</c:v>
                </c:pt>
                <c:pt idx="8">
                  <c:v>1073.72</c:v>
                </c:pt>
                <c:pt idx="9" formatCode="0.00">
                  <c:v>1183.6300000000001</c:v>
                </c:pt>
                <c:pt idx="10" formatCode="0.00">
                  <c:v>1265.2</c:v>
                </c:pt>
              </c:numCache>
            </c:numRef>
          </c:val>
          <c:smooth val="0"/>
          <c:extLst>
            <c:ext xmlns:c16="http://schemas.microsoft.com/office/drawing/2014/chart" uri="{C3380CC4-5D6E-409C-BE32-E72D297353CC}">
              <c16:uniqueId val="{00000000-7E49-4E8A-9228-1A61D59BA299}"/>
            </c:ext>
          </c:extLst>
        </c:ser>
        <c:ser>
          <c:idx val="0"/>
          <c:order val="1"/>
          <c:tx>
            <c:strRef>
              <c:f>'Resumen 4'!$N$2</c:f>
              <c:strCache>
                <c:ptCount val="1"/>
                <c:pt idx="0">
                  <c:v>PESO TABLA</c:v>
                </c:pt>
              </c:strCache>
            </c:strRef>
          </c:tx>
          <c:val>
            <c:numRef>
              <c:f>'Resumen 4'!$N$3:$N$26</c:f>
              <c:numCache>
                <c:formatCode>General</c:formatCode>
                <c:ptCount val="24"/>
                <c:pt idx="0">
                  <c:v>110</c:v>
                </c:pt>
                <c:pt idx="1">
                  <c:v>230</c:v>
                </c:pt>
                <c:pt idx="2">
                  <c:v>360</c:v>
                </c:pt>
                <c:pt idx="3">
                  <c:v>500</c:v>
                </c:pt>
                <c:pt idx="4">
                  <c:v>630</c:v>
                </c:pt>
                <c:pt idx="5">
                  <c:v>750</c:v>
                </c:pt>
                <c:pt idx="6">
                  <c:v>870</c:v>
                </c:pt>
                <c:pt idx="7">
                  <c:v>970</c:v>
                </c:pt>
                <c:pt idx="8">
                  <c:v>1065</c:v>
                </c:pt>
                <c:pt idx="9" formatCode="0">
                  <c:v>1155</c:v>
                </c:pt>
                <c:pt idx="10" formatCode="0">
                  <c:v>1245</c:v>
                </c:pt>
                <c:pt idx="11">
                  <c:v>1335</c:v>
                </c:pt>
                <c:pt idx="12">
                  <c:v>1430</c:v>
                </c:pt>
                <c:pt idx="13">
                  <c:v>1530</c:v>
                </c:pt>
                <c:pt idx="14">
                  <c:v>1650</c:v>
                </c:pt>
                <c:pt idx="15">
                  <c:v>1780</c:v>
                </c:pt>
                <c:pt idx="16">
                  <c:v>1910</c:v>
                </c:pt>
                <c:pt idx="17">
                  <c:v>2045</c:v>
                </c:pt>
                <c:pt idx="18">
                  <c:v>2190</c:v>
                </c:pt>
                <c:pt idx="19">
                  <c:v>2340</c:v>
                </c:pt>
                <c:pt idx="20">
                  <c:v>2500</c:v>
                </c:pt>
                <c:pt idx="21">
                  <c:v>2680</c:v>
                </c:pt>
                <c:pt idx="22">
                  <c:v>2860</c:v>
                </c:pt>
                <c:pt idx="23">
                  <c:v>3035</c:v>
                </c:pt>
              </c:numCache>
            </c:numRef>
          </c:val>
          <c:smooth val="0"/>
          <c:extLst>
            <c:ext xmlns:c16="http://schemas.microsoft.com/office/drawing/2014/chart" uri="{C3380CC4-5D6E-409C-BE32-E72D297353CC}">
              <c16:uniqueId val="{00000001-7E49-4E8A-9228-1A61D59BA299}"/>
            </c:ext>
          </c:extLst>
        </c:ser>
        <c:dLbls>
          <c:showLegendKey val="0"/>
          <c:showVal val="0"/>
          <c:showCatName val="0"/>
          <c:showSerName val="0"/>
          <c:showPercent val="0"/>
          <c:showBubbleSize val="0"/>
        </c:dLbls>
        <c:marker val="1"/>
        <c:smooth val="0"/>
        <c:axId val="203481472"/>
        <c:axId val="203483008"/>
      </c:lineChart>
      <c:catAx>
        <c:axId val="203481472"/>
        <c:scaling>
          <c:orientation val="minMax"/>
        </c:scaling>
        <c:delete val="0"/>
        <c:axPos val="b"/>
        <c:majorTickMark val="out"/>
        <c:minorTickMark val="none"/>
        <c:tickLblPos val="nextTo"/>
        <c:crossAx val="203483008"/>
        <c:crosses val="autoZero"/>
        <c:auto val="1"/>
        <c:lblAlgn val="ctr"/>
        <c:lblOffset val="100"/>
        <c:noMultiLvlLbl val="0"/>
      </c:catAx>
      <c:valAx>
        <c:axId val="203483008"/>
        <c:scaling>
          <c:orientation val="minMax"/>
        </c:scaling>
        <c:delete val="0"/>
        <c:axPos val="l"/>
        <c:majorGridlines/>
        <c:numFmt formatCode="General" sourceLinked="1"/>
        <c:majorTickMark val="out"/>
        <c:minorTickMark val="none"/>
        <c:tickLblPos val="nextTo"/>
        <c:crossAx val="2034814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GANANCIAS</a:t>
            </a:r>
          </a:p>
        </c:rich>
      </c:tx>
      <c:overlay val="0"/>
    </c:title>
    <c:autoTitleDeleted val="0"/>
    <c:plotArea>
      <c:layout/>
      <c:lineChart>
        <c:grouping val="standard"/>
        <c:varyColors val="0"/>
        <c:ser>
          <c:idx val="1"/>
          <c:order val="0"/>
          <c:tx>
            <c:strRef>
              <c:f>'Resumen 4'!$M$2</c:f>
              <c:strCache>
                <c:ptCount val="1"/>
                <c:pt idx="0">
                  <c:v>GANANCIA REAL</c:v>
                </c:pt>
              </c:strCache>
            </c:strRef>
          </c:tx>
          <c:val>
            <c:numRef>
              <c:f>'Resumen 4'!$M$3:$M$26</c:f>
              <c:numCache>
                <c:formatCode>General</c:formatCode>
                <c:ptCount val="24"/>
                <c:pt idx="1">
                  <c:v>100.9</c:v>
                </c:pt>
                <c:pt idx="2">
                  <c:v>128.29999999999998</c:v>
                </c:pt>
                <c:pt idx="3">
                  <c:v>161.91999999999996</c:v>
                </c:pt>
                <c:pt idx="4">
                  <c:v>130.79000000000008</c:v>
                </c:pt>
                <c:pt idx="5">
                  <c:v>107.24000000000001</c:v>
                </c:pt>
                <c:pt idx="6">
                  <c:v>99.469999999999914</c:v>
                </c:pt>
                <c:pt idx="7">
                  <c:v>99.440000000000055</c:v>
                </c:pt>
                <c:pt idx="8">
                  <c:v>97.600000000000023</c:v>
                </c:pt>
                <c:pt idx="9">
                  <c:v>109.91000000000008</c:v>
                </c:pt>
                <c:pt idx="10">
                  <c:v>81.569999999999936</c:v>
                </c:pt>
                <c:pt idx="11">
                  <c:v>-1265.2</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7D07-41DF-AB9D-BCE2DBC4A0E2}"/>
            </c:ext>
          </c:extLst>
        </c:ser>
        <c:ser>
          <c:idx val="0"/>
          <c:order val="1"/>
          <c:tx>
            <c:strRef>
              <c:f>'Resumen 4'!$O$2</c:f>
              <c:strCache>
                <c:ptCount val="1"/>
                <c:pt idx="0">
                  <c:v>GANANCIA ESTÁNDAR</c:v>
                </c:pt>
              </c:strCache>
            </c:strRef>
          </c:tx>
          <c:val>
            <c:numRef>
              <c:f>'Resumen 4'!$O$3:$O$26</c:f>
              <c:numCache>
                <c:formatCode>General</c:formatCode>
                <c:ptCount val="24"/>
                <c:pt idx="1">
                  <c:v>120</c:v>
                </c:pt>
                <c:pt idx="2">
                  <c:v>130</c:v>
                </c:pt>
                <c:pt idx="3">
                  <c:v>140</c:v>
                </c:pt>
                <c:pt idx="4">
                  <c:v>130</c:v>
                </c:pt>
                <c:pt idx="5">
                  <c:v>120</c:v>
                </c:pt>
                <c:pt idx="6">
                  <c:v>120</c:v>
                </c:pt>
                <c:pt idx="7">
                  <c:v>100</c:v>
                </c:pt>
                <c:pt idx="8">
                  <c:v>95</c:v>
                </c:pt>
                <c:pt idx="9">
                  <c:v>90</c:v>
                </c:pt>
                <c:pt idx="10">
                  <c:v>90</c:v>
                </c:pt>
                <c:pt idx="11">
                  <c:v>90</c:v>
                </c:pt>
                <c:pt idx="12">
                  <c:v>95</c:v>
                </c:pt>
                <c:pt idx="13">
                  <c:v>100</c:v>
                </c:pt>
                <c:pt idx="14">
                  <c:v>120</c:v>
                </c:pt>
                <c:pt idx="15">
                  <c:v>130</c:v>
                </c:pt>
                <c:pt idx="16">
                  <c:v>130</c:v>
                </c:pt>
                <c:pt idx="17">
                  <c:v>135</c:v>
                </c:pt>
                <c:pt idx="18">
                  <c:v>145</c:v>
                </c:pt>
                <c:pt idx="19">
                  <c:v>150</c:v>
                </c:pt>
                <c:pt idx="20">
                  <c:v>160</c:v>
                </c:pt>
                <c:pt idx="21">
                  <c:v>180</c:v>
                </c:pt>
                <c:pt idx="22">
                  <c:v>180</c:v>
                </c:pt>
                <c:pt idx="23">
                  <c:v>175</c:v>
                </c:pt>
              </c:numCache>
            </c:numRef>
          </c:val>
          <c:smooth val="0"/>
          <c:extLst>
            <c:ext xmlns:c16="http://schemas.microsoft.com/office/drawing/2014/chart" uri="{C3380CC4-5D6E-409C-BE32-E72D297353CC}">
              <c16:uniqueId val="{00000001-7D07-41DF-AB9D-BCE2DBC4A0E2}"/>
            </c:ext>
          </c:extLst>
        </c:ser>
        <c:dLbls>
          <c:showLegendKey val="0"/>
          <c:showVal val="0"/>
          <c:showCatName val="0"/>
          <c:showSerName val="0"/>
          <c:showPercent val="0"/>
          <c:showBubbleSize val="0"/>
        </c:dLbls>
        <c:marker val="1"/>
        <c:smooth val="0"/>
        <c:axId val="203189632"/>
        <c:axId val="203191424"/>
      </c:lineChart>
      <c:catAx>
        <c:axId val="203189632"/>
        <c:scaling>
          <c:orientation val="minMax"/>
        </c:scaling>
        <c:delete val="0"/>
        <c:axPos val="b"/>
        <c:majorTickMark val="out"/>
        <c:minorTickMark val="none"/>
        <c:tickLblPos val="nextTo"/>
        <c:crossAx val="203191424"/>
        <c:crosses val="autoZero"/>
        <c:auto val="1"/>
        <c:lblAlgn val="ctr"/>
        <c:lblOffset val="100"/>
        <c:noMultiLvlLbl val="0"/>
      </c:catAx>
      <c:valAx>
        <c:axId val="203191424"/>
        <c:scaling>
          <c:orientation val="minMax"/>
          <c:max val="200"/>
          <c:min val="0"/>
        </c:scaling>
        <c:delete val="0"/>
        <c:axPos val="l"/>
        <c:majorGridlines/>
        <c:numFmt formatCode="General" sourceLinked="1"/>
        <c:majorTickMark val="out"/>
        <c:minorTickMark val="none"/>
        <c:tickLblPos val="nextTo"/>
        <c:crossAx val="2031896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7" name="6 Gráfico">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5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5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6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27</xdr:row>
      <xdr:rowOff>4761</xdr:rowOff>
    </xdr:from>
    <xdr:to>
      <xdr:col>16</xdr:col>
      <xdr:colOff>914399</xdr:colOff>
      <xdr:row>53</xdr:row>
      <xdr:rowOff>104774</xdr:rowOff>
    </xdr:to>
    <xdr:graphicFrame macro="">
      <xdr:nvGraphicFramePr>
        <xdr:cNvPr id="2" name="1 Gráfico">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9524</xdr:colOff>
      <xdr:row>1</xdr:row>
      <xdr:rowOff>481011</xdr:rowOff>
    </xdr:from>
    <xdr:to>
      <xdr:col>26</xdr:col>
      <xdr:colOff>761999</xdr:colOff>
      <xdr:row>25</xdr:row>
      <xdr:rowOff>161924</xdr:rowOff>
    </xdr:to>
    <xdr:graphicFrame macro="">
      <xdr:nvGraphicFramePr>
        <xdr:cNvPr id="3" name="2 Gráfico">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27</xdr:col>
      <xdr:colOff>0</xdr:colOff>
      <xdr:row>2</xdr:row>
      <xdr:rowOff>0</xdr:rowOff>
    </xdr:from>
    <xdr:to>
      <xdr:col>36</xdr:col>
      <xdr:colOff>752475</xdr:colOff>
      <xdr:row>26</xdr:row>
      <xdr:rowOff>4763</xdr:rowOff>
    </xdr:to>
    <xdr:graphicFrame macro="">
      <xdr:nvGraphicFramePr>
        <xdr:cNvPr id="4" name="3 Gráfico">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1:Z52"/>
  <sheetViews>
    <sheetView topLeftCell="A28"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6" ht="4.3499999999999996" customHeight="1" x14ac:dyDescent="0.2"/>
    <row r="2" spans="1:26" x14ac:dyDescent="0.2">
      <c r="A2" s="1" t="s">
        <v>22</v>
      </c>
      <c r="D2" s="1"/>
    </row>
    <row r="3" spans="1:26" ht="13.5" thickBot="1" x14ac:dyDescent="0.25">
      <c r="A3" s="2" t="s">
        <v>12</v>
      </c>
      <c r="B3" s="3"/>
      <c r="C3" s="3"/>
      <c r="D3" s="3"/>
      <c r="E3" s="3"/>
      <c r="F3" s="3"/>
      <c r="G3" s="3"/>
      <c r="H3" s="3"/>
      <c r="I3" s="3"/>
      <c r="J3" s="3"/>
      <c r="K3" s="3"/>
      <c r="L3" s="3"/>
      <c r="M3" s="3"/>
      <c r="N3" s="3"/>
      <c r="O3" s="4"/>
    </row>
    <row r="4" spans="1:26" ht="16.5" customHeight="1" thickBot="1" x14ac:dyDescent="0.3">
      <c r="A4" s="5" t="s">
        <v>16</v>
      </c>
      <c r="B4" s="658" t="s">
        <v>18</v>
      </c>
      <c r="C4" s="659"/>
      <c r="D4" s="659"/>
      <c r="E4" s="659"/>
      <c r="F4" s="659"/>
      <c r="G4" s="659"/>
      <c r="H4" s="659"/>
      <c r="I4" s="659"/>
      <c r="J4" s="660"/>
      <c r="K4" s="658" t="s">
        <v>21</v>
      </c>
      <c r="L4" s="659"/>
      <c r="M4" s="659"/>
      <c r="N4" s="659"/>
      <c r="O4" s="659"/>
      <c r="P4" s="659"/>
      <c r="Q4" s="659"/>
      <c r="R4" s="659"/>
      <c r="S4" s="659"/>
      <c r="T4" s="660"/>
      <c r="U4" s="81" t="s">
        <v>19</v>
      </c>
      <c r="V4" s="81" t="s">
        <v>20</v>
      </c>
      <c r="W4" s="119"/>
      <c r="X4" s="77"/>
      <c r="Y4" s="77"/>
      <c r="Z4" s="77"/>
    </row>
    <row r="5" spans="1:26" ht="16.5" customHeight="1" thickBot="1" x14ac:dyDescent="0.25">
      <c r="A5" s="5"/>
      <c r="B5" s="156"/>
      <c r="C5" s="128"/>
      <c r="D5" s="128"/>
      <c r="E5" s="130"/>
      <c r="F5" s="139"/>
      <c r="G5" s="128"/>
      <c r="H5" s="128"/>
      <c r="I5" s="128"/>
      <c r="J5" s="130"/>
      <c r="K5" s="139"/>
      <c r="L5" s="128"/>
      <c r="M5" s="128"/>
      <c r="N5" s="128"/>
      <c r="O5" s="128"/>
      <c r="P5" s="128"/>
      <c r="Q5" s="128"/>
      <c r="R5" s="129"/>
      <c r="S5" s="129"/>
      <c r="T5" s="129"/>
      <c r="U5" s="130">
        <f>+B5+C5+D5+E5</f>
        <v>0</v>
      </c>
      <c r="V5" s="131">
        <f>+F5+G5+H5+I5+J5+T5+K5+L5+M5+N5+O5+P5+Q5+R5</f>
        <v>0</v>
      </c>
      <c r="W5" s="132">
        <f>+U5+V5</f>
        <v>0</v>
      </c>
    </row>
    <row r="6" spans="1:26"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t="s">
        <v>15</v>
      </c>
      <c r="V6" s="134" t="s">
        <v>15</v>
      </c>
      <c r="W6" s="135" t="s">
        <v>0</v>
      </c>
    </row>
    <row r="7" spans="1:26" x14ac:dyDescent="0.2">
      <c r="A7" s="68" t="s">
        <v>3</v>
      </c>
      <c r="B7" s="72">
        <v>110</v>
      </c>
      <c r="C7" s="26">
        <v>110</v>
      </c>
      <c r="D7" s="26">
        <v>110</v>
      </c>
      <c r="E7" s="26">
        <v>110</v>
      </c>
      <c r="F7" s="26">
        <v>110</v>
      </c>
      <c r="G7" s="26">
        <v>110</v>
      </c>
      <c r="H7" s="26">
        <v>110</v>
      </c>
      <c r="I7" s="26">
        <v>110</v>
      </c>
      <c r="J7" s="136">
        <v>110</v>
      </c>
      <c r="K7" s="72">
        <v>110</v>
      </c>
      <c r="L7" s="26">
        <v>110</v>
      </c>
      <c r="M7" s="26">
        <v>110</v>
      </c>
      <c r="N7" s="26">
        <v>110</v>
      </c>
      <c r="O7" s="26">
        <v>110</v>
      </c>
      <c r="P7" s="26">
        <v>110</v>
      </c>
      <c r="Q7" s="26">
        <v>110</v>
      </c>
      <c r="R7" s="26">
        <v>110</v>
      </c>
      <c r="S7" s="136">
        <v>110</v>
      </c>
      <c r="T7" s="136">
        <v>110</v>
      </c>
      <c r="U7" s="151">
        <v>110</v>
      </c>
      <c r="V7" s="26">
        <v>110</v>
      </c>
      <c r="W7" s="165">
        <v>110</v>
      </c>
    </row>
    <row r="8" spans="1:26" x14ac:dyDescent="0.2">
      <c r="A8" s="69" t="s">
        <v>4</v>
      </c>
      <c r="B8" s="73">
        <v>5925</v>
      </c>
      <c r="C8" s="16">
        <v>6550</v>
      </c>
      <c r="D8" s="16">
        <v>6147</v>
      </c>
      <c r="E8" s="16">
        <v>6551</v>
      </c>
      <c r="F8" s="16">
        <v>6112</v>
      </c>
      <c r="G8" s="16">
        <v>6418</v>
      </c>
      <c r="H8" s="16">
        <v>6042</v>
      </c>
      <c r="I8" s="16">
        <v>6118</v>
      </c>
      <c r="J8" s="66">
        <v>6540</v>
      </c>
      <c r="K8" s="152">
        <v>8958</v>
      </c>
      <c r="L8" s="16">
        <v>9159</v>
      </c>
      <c r="M8" s="16">
        <v>8351</v>
      </c>
      <c r="N8" s="16">
        <v>7751</v>
      </c>
      <c r="O8" s="29">
        <v>9112</v>
      </c>
      <c r="P8" s="40">
        <v>8702</v>
      </c>
      <c r="Q8" s="34">
        <v>8678</v>
      </c>
      <c r="R8" s="34">
        <v>9250</v>
      </c>
      <c r="S8" s="161">
        <v>10254</v>
      </c>
      <c r="T8" s="140">
        <v>11349</v>
      </c>
      <c r="U8" s="144">
        <v>56403</v>
      </c>
      <c r="V8" s="23">
        <v>91564</v>
      </c>
      <c r="W8" s="106">
        <v>147967</v>
      </c>
    </row>
    <row r="9" spans="1:26" x14ac:dyDescent="0.2">
      <c r="A9" s="69" t="s">
        <v>5</v>
      </c>
      <c r="B9" s="73">
        <v>40</v>
      </c>
      <c r="C9" s="16">
        <v>45</v>
      </c>
      <c r="D9" s="16">
        <v>41</v>
      </c>
      <c r="E9" s="16">
        <v>43</v>
      </c>
      <c r="F9" s="16">
        <v>41</v>
      </c>
      <c r="G9" s="16">
        <v>43</v>
      </c>
      <c r="H9" s="16">
        <v>41</v>
      </c>
      <c r="I9" s="16">
        <v>42</v>
      </c>
      <c r="J9" s="66">
        <v>44</v>
      </c>
      <c r="K9" s="152">
        <v>60</v>
      </c>
      <c r="L9" s="16">
        <v>60</v>
      </c>
      <c r="M9" s="16">
        <v>55</v>
      </c>
      <c r="N9" s="16">
        <v>51</v>
      </c>
      <c r="O9" s="29">
        <v>60</v>
      </c>
      <c r="P9" s="61">
        <v>58</v>
      </c>
      <c r="Q9" s="62">
        <v>60</v>
      </c>
      <c r="R9" s="62">
        <v>62</v>
      </c>
      <c r="S9" s="162">
        <v>68</v>
      </c>
      <c r="T9" s="140">
        <v>77</v>
      </c>
      <c r="U9" s="144">
        <v>380</v>
      </c>
      <c r="V9" s="23">
        <v>611</v>
      </c>
      <c r="W9" s="106">
        <v>991</v>
      </c>
    </row>
    <row r="10" spans="1:26" x14ac:dyDescent="0.2">
      <c r="A10" s="69" t="s">
        <v>6</v>
      </c>
      <c r="B10" s="63">
        <v>148.125</v>
      </c>
      <c r="C10" s="15">
        <v>145.55555555555554</v>
      </c>
      <c r="D10" s="15">
        <v>149.92682926829269</v>
      </c>
      <c r="E10" s="15">
        <v>152.34883720930233</v>
      </c>
      <c r="F10" s="15">
        <v>149.07317073170731</v>
      </c>
      <c r="G10" s="15">
        <v>149.25581395348837</v>
      </c>
      <c r="H10" s="15">
        <v>147.36585365853659</v>
      </c>
      <c r="I10" s="15">
        <v>145.66666666666666</v>
      </c>
      <c r="J10" s="64">
        <v>148.63636363636363</v>
      </c>
      <c r="K10" s="153">
        <v>134.30000000000001</v>
      </c>
      <c r="L10" s="15">
        <v>137.65</v>
      </c>
      <c r="M10" s="15">
        <v>136.84</v>
      </c>
      <c r="N10" s="15">
        <v>136.97999999999999</v>
      </c>
      <c r="O10" s="27">
        <v>136.86000000000001</v>
      </c>
      <c r="P10" s="35">
        <v>135.03</v>
      </c>
      <c r="Q10" s="36">
        <v>129.63</v>
      </c>
      <c r="R10" s="36">
        <v>134.19</v>
      </c>
      <c r="S10" s="78">
        <v>135.79</v>
      </c>
      <c r="T10" s="141">
        <v>132.38</v>
      </c>
      <c r="U10" s="145">
        <v>148.42894736842106</v>
      </c>
      <c r="V10" s="166">
        <v>134.85</v>
      </c>
      <c r="W10" s="107">
        <v>149.31079717457115</v>
      </c>
    </row>
    <row r="11" spans="1:26" x14ac:dyDescent="0.2">
      <c r="A11" s="69" t="s">
        <v>7</v>
      </c>
      <c r="B11" s="63">
        <v>75</v>
      </c>
      <c r="C11" s="15">
        <v>68.888888888888886</v>
      </c>
      <c r="D11" s="15">
        <v>56.097560975609753</v>
      </c>
      <c r="E11" s="15">
        <v>83.720930232558146</v>
      </c>
      <c r="F11" s="15">
        <v>65.853658536585371</v>
      </c>
      <c r="G11" s="15">
        <v>90.697674418604649</v>
      </c>
      <c r="H11" s="15">
        <v>92.682926829268297</v>
      </c>
      <c r="I11" s="15">
        <v>88.095238095238102</v>
      </c>
      <c r="J11" s="64">
        <v>93.181818181818187</v>
      </c>
      <c r="K11" s="153">
        <v>70</v>
      </c>
      <c r="L11" s="15">
        <v>70</v>
      </c>
      <c r="M11" s="15">
        <v>63.636363636363633</v>
      </c>
      <c r="N11" s="15">
        <v>74.509803921568633</v>
      </c>
      <c r="O11" s="27">
        <v>70</v>
      </c>
      <c r="P11" s="35">
        <v>68.965517241379317</v>
      </c>
      <c r="Q11" s="36">
        <v>68.333333333333329</v>
      </c>
      <c r="R11" s="36">
        <v>74.193548387096769</v>
      </c>
      <c r="S11" s="78">
        <v>72.058823529411768</v>
      </c>
      <c r="T11" s="141">
        <v>80.519480519480524</v>
      </c>
      <c r="U11" s="145">
        <v>80.526315789473685</v>
      </c>
      <c r="V11" s="166">
        <v>70.86743044189852</v>
      </c>
      <c r="W11" s="107">
        <v>74.571140262361254</v>
      </c>
    </row>
    <row r="12" spans="1:26" x14ac:dyDescent="0.2">
      <c r="A12" s="69" t="s">
        <v>8</v>
      </c>
      <c r="B12" s="74">
        <v>8.7727191362359305E-2</v>
      </c>
      <c r="C12" s="19">
        <v>0.10044594929742309</v>
      </c>
      <c r="D12" s="14">
        <v>0.10493869154299762</v>
      </c>
      <c r="E12" s="14">
        <v>6.3337519377633794E-2</v>
      </c>
      <c r="F12" s="14">
        <v>9.2517082936007605E-2</v>
      </c>
      <c r="G12" s="19">
        <v>5.7853398360724929E-2</v>
      </c>
      <c r="H12" s="14">
        <v>5.7006432834980039E-2</v>
      </c>
      <c r="I12" s="19">
        <v>6.2411314804969566E-2</v>
      </c>
      <c r="J12" s="160">
        <v>5.990294125744617E-2</v>
      </c>
      <c r="K12" s="154">
        <v>9.5824014184351394E-2</v>
      </c>
      <c r="L12" s="14">
        <v>9.7230986032580416E-2</v>
      </c>
      <c r="M12" s="19">
        <v>0.10695710047666468</v>
      </c>
      <c r="N12" s="19">
        <v>9.0625913641511513E-2</v>
      </c>
      <c r="O12" s="28">
        <v>9.8165150902272166E-2</v>
      </c>
      <c r="P12" s="14">
        <v>9.6966593267426682E-2</v>
      </c>
      <c r="Q12" s="37">
        <v>0.10165408867655897</v>
      </c>
      <c r="R12" s="37">
        <v>8.4353425331933879E-2</v>
      </c>
      <c r="S12" s="79">
        <v>9.1321660069635491E-2</v>
      </c>
      <c r="T12" s="142">
        <v>9.0123604576965721E-2</v>
      </c>
      <c r="U12" s="146">
        <v>7.9511247589149792E-2</v>
      </c>
      <c r="V12" s="167">
        <v>9.6556579058853717E-2</v>
      </c>
      <c r="W12" s="108">
        <v>9.0597101431533822E-2</v>
      </c>
    </row>
    <row r="13" spans="1:26" x14ac:dyDescent="0.2">
      <c r="A13" s="69" t="s">
        <v>9</v>
      </c>
      <c r="B13" s="63">
        <v>12.994590220549473</v>
      </c>
      <c r="C13" s="15">
        <v>14.620465953291582</v>
      </c>
      <c r="D13" s="15">
        <v>15.733125290605035</v>
      </c>
      <c r="E13" s="15">
        <v>9.6493974289041624</v>
      </c>
      <c r="F13" s="15">
        <v>13.791814900118986</v>
      </c>
      <c r="G13" s="15">
        <v>8.6349560623054096</v>
      </c>
      <c r="H13" s="15">
        <v>8.4008016387548636</v>
      </c>
      <c r="I13" s="15">
        <v>9.091248189923899</v>
      </c>
      <c r="J13" s="64">
        <v>8.903755359629498</v>
      </c>
      <c r="K13" s="153">
        <v>14.306525317723665</v>
      </c>
      <c r="L13" s="15">
        <v>14.842310017873402</v>
      </c>
      <c r="M13" s="15">
        <v>16.23997720146594</v>
      </c>
      <c r="N13" s="15">
        <v>13.773361894810895</v>
      </c>
      <c r="O13" s="27">
        <v>14.9080142503584</v>
      </c>
      <c r="P13" s="35">
        <v>14.548332665743914</v>
      </c>
      <c r="Q13" s="36">
        <v>14.702569692252977</v>
      </c>
      <c r="R13" s="36">
        <v>12.584986843877232</v>
      </c>
      <c r="S13" s="78">
        <v>13.770769152265327</v>
      </c>
      <c r="T13" s="141">
        <v>13.283282965506286</v>
      </c>
      <c r="U13" s="145">
        <v>11.801770783607411</v>
      </c>
      <c r="V13" s="166">
        <v>14.469896243772309</v>
      </c>
      <c r="W13" s="107">
        <v>13.527125436447795</v>
      </c>
    </row>
    <row r="14" spans="1:26" x14ac:dyDescent="0.2">
      <c r="A14" s="70" t="s">
        <v>10</v>
      </c>
      <c r="B14" s="137">
        <v>38.125</v>
      </c>
      <c r="C14" s="133">
        <v>35.555555555555543</v>
      </c>
      <c r="D14" s="133">
        <v>39.926829268292693</v>
      </c>
      <c r="E14" s="15">
        <v>42.348837209302332</v>
      </c>
      <c r="F14" s="15">
        <v>39.073170731707307</v>
      </c>
      <c r="G14" s="15">
        <v>39.255813953488371</v>
      </c>
      <c r="H14" s="15">
        <v>37.365853658536594</v>
      </c>
      <c r="I14" s="15">
        <v>35.666666666666657</v>
      </c>
      <c r="J14" s="64">
        <v>38.636363636363626</v>
      </c>
      <c r="K14" s="153">
        <v>24.300000000000011</v>
      </c>
      <c r="L14" s="15">
        <v>27.650000000000006</v>
      </c>
      <c r="M14" s="15">
        <v>26.840000000000003</v>
      </c>
      <c r="N14" s="15">
        <v>26.97999999999999</v>
      </c>
      <c r="O14" s="38">
        <v>26.860000000000014</v>
      </c>
      <c r="P14" s="39">
        <v>25.03</v>
      </c>
      <c r="Q14" s="36">
        <v>19.629999999999995</v>
      </c>
      <c r="R14" s="36">
        <v>24.189999999999998</v>
      </c>
      <c r="S14" s="78">
        <v>25.789999999999992</v>
      </c>
      <c r="T14" s="141">
        <v>22.379999999999995</v>
      </c>
      <c r="U14" s="145">
        <v>38.428947368421063</v>
      </c>
      <c r="V14" s="166">
        <v>24.849999999999994</v>
      </c>
      <c r="W14" s="107">
        <v>39.31079717457115</v>
      </c>
    </row>
    <row r="15" spans="1:26" ht="13.5" thickBot="1" x14ac:dyDescent="0.25">
      <c r="A15" s="71" t="s">
        <v>1</v>
      </c>
      <c r="B15" s="75">
        <v>0.34659090909090912</v>
      </c>
      <c r="C15" s="31">
        <v>0.32323232323232309</v>
      </c>
      <c r="D15" s="31">
        <v>0.36297117516629723</v>
      </c>
      <c r="E15" s="31">
        <v>0.38498942917547574</v>
      </c>
      <c r="F15" s="13">
        <v>0.35521064301552097</v>
      </c>
      <c r="G15" s="13">
        <v>0.35687103594080338</v>
      </c>
      <c r="H15" s="31">
        <v>0.33968957871396904</v>
      </c>
      <c r="I15" s="31">
        <v>0.32424242424242417</v>
      </c>
      <c r="J15" s="76">
        <v>0.35123966942148749</v>
      </c>
      <c r="K15" s="155">
        <v>0.220909090909091</v>
      </c>
      <c r="L15" s="13">
        <v>0.2513636363636364</v>
      </c>
      <c r="M15" s="13">
        <v>0.24400000000000002</v>
      </c>
      <c r="N15" s="31">
        <v>0.24527272727272717</v>
      </c>
      <c r="O15" s="31">
        <v>0.24418181818181831</v>
      </c>
      <c r="P15" s="31">
        <v>0.22754545454545455</v>
      </c>
      <c r="Q15" s="31">
        <v>0.17845454545454542</v>
      </c>
      <c r="R15" s="31">
        <v>0.21990909090909089</v>
      </c>
      <c r="S15" s="163">
        <v>0.23445454545454539</v>
      </c>
      <c r="T15" s="143">
        <v>0.20345454545454542</v>
      </c>
      <c r="U15" s="164">
        <v>0.34935406698564603</v>
      </c>
      <c r="V15" s="168">
        <v>0.22590909090909086</v>
      </c>
      <c r="W15" s="169">
        <v>0.35737088340519224</v>
      </c>
    </row>
    <row r="16" spans="1:26" ht="13.5" thickBot="1" x14ac:dyDescent="0.25">
      <c r="A16" s="24"/>
      <c r="B16" s="33"/>
      <c r="C16" s="33"/>
      <c r="D16" s="33"/>
      <c r="E16" s="33"/>
      <c r="F16" s="25"/>
      <c r="G16" s="25"/>
      <c r="H16" s="33"/>
      <c r="I16" s="33"/>
      <c r="J16" s="33"/>
      <c r="K16" s="33"/>
      <c r="L16" s="25"/>
      <c r="M16" s="25"/>
      <c r="N16" s="33"/>
      <c r="O16" s="33"/>
      <c r="P16" s="33"/>
      <c r="Q16" s="33"/>
      <c r="R16" s="25"/>
      <c r="S16" s="33"/>
    </row>
    <row r="17" spans="1:22" ht="16.5" customHeight="1" thickBot="1" x14ac:dyDescent="0.3">
      <c r="A17" s="5" t="s">
        <v>17</v>
      </c>
      <c r="B17" s="658" t="s">
        <v>23</v>
      </c>
      <c r="C17" s="659"/>
      <c r="D17" s="659"/>
      <c r="E17" s="659"/>
      <c r="F17" s="660"/>
      <c r="G17" s="77"/>
      <c r="H17" s="77"/>
    </row>
    <row r="18" spans="1:22" ht="16.5" customHeight="1" thickBot="1" x14ac:dyDescent="0.25">
      <c r="A18" s="80"/>
      <c r="B18" s="116"/>
      <c r="C18" s="117"/>
      <c r="D18" s="117"/>
      <c r="E18" s="117"/>
      <c r="F18" s="117"/>
      <c r="G18" s="118">
        <f>SUM(B18:F18)</f>
        <v>0</v>
      </c>
    </row>
    <row r="19" spans="1:22" ht="13.5" thickBot="1" x14ac:dyDescent="0.25">
      <c r="A19" s="30" t="s">
        <v>2</v>
      </c>
      <c r="B19" s="112">
        <v>1</v>
      </c>
      <c r="C19" s="113">
        <v>2</v>
      </c>
      <c r="D19" s="113">
        <v>3</v>
      </c>
      <c r="E19" s="114">
        <v>4</v>
      </c>
      <c r="F19" s="113">
        <v>5</v>
      </c>
      <c r="G19" s="115" t="s">
        <v>0</v>
      </c>
    </row>
    <row r="20" spans="1:22" x14ac:dyDescent="0.2">
      <c r="A20" s="68" t="s">
        <v>3</v>
      </c>
      <c r="B20" s="110">
        <v>140</v>
      </c>
      <c r="C20" s="110">
        <v>140</v>
      </c>
      <c r="D20" s="110">
        <v>140</v>
      </c>
      <c r="E20" s="110">
        <v>140</v>
      </c>
      <c r="F20" s="110">
        <v>140</v>
      </c>
      <c r="G20" s="111">
        <v>140</v>
      </c>
    </row>
    <row r="21" spans="1:22" x14ac:dyDescent="0.2">
      <c r="A21" s="69" t="s">
        <v>4</v>
      </c>
      <c r="B21" s="91">
        <v>11797</v>
      </c>
      <c r="C21" s="92">
        <v>10634</v>
      </c>
      <c r="D21" s="92">
        <v>11399</v>
      </c>
      <c r="E21" s="92">
        <v>11086</v>
      </c>
      <c r="F21" s="92">
        <v>10276</v>
      </c>
      <c r="G21" s="106">
        <v>55192</v>
      </c>
    </row>
    <row r="22" spans="1:22" x14ac:dyDescent="0.2">
      <c r="A22" s="69" t="s">
        <v>5</v>
      </c>
      <c r="B22" s="91">
        <v>69</v>
      </c>
      <c r="C22" s="92">
        <v>64</v>
      </c>
      <c r="D22" s="92">
        <v>67</v>
      </c>
      <c r="E22" s="92">
        <v>68</v>
      </c>
      <c r="F22" s="92">
        <v>65</v>
      </c>
      <c r="G22" s="106">
        <v>333</v>
      </c>
    </row>
    <row r="23" spans="1:22" x14ac:dyDescent="0.2">
      <c r="A23" s="69" t="s">
        <v>6</v>
      </c>
      <c r="B23" s="93">
        <v>170.97101449275362</v>
      </c>
      <c r="C23" s="94">
        <v>166.15625</v>
      </c>
      <c r="D23" s="94">
        <v>170.13432835820896</v>
      </c>
      <c r="E23" s="94">
        <v>163.02941176470588</v>
      </c>
      <c r="F23" s="94">
        <v>158.09230769230768</v>
      </c>
      <c r="G23" s="107">
        <v>165.74174174174175</v>
      </c>
    </row>
    <row r="24" spans="1:22" x14ac:dyDescent="0.2">
      <c r="A24" s="69" t="s">
        <v>7</v>
      </c>
      <c r="B24" s="93">
        <v>81.159420289855078</v>
      </c>
      <c r="C24" s="94">
        <v>75</v>
      </c>
      <c r="D24" s="94">
        <v>82.089552238805965</v>
      </c>
      <c r="E24" s="94">
        <v>77.941176470588232</v>
      </c>
      <c r="F24" s="94">
        <v>69.230769230769226</v>
      </c>
      <c r="G24" s="107">
        <v>74.77477477477477</v>
      </c>
    </row>
    <row r="25" spans="1:22" x14ac:dyDescent="0.2">
      <c r="A25" s="69" t="s">
        <v>8</v>
      </c>
      <c r="B25" s="95">
        <v>8.3800196355494849E-2</v>
      </c>
      <c r="C25" s="96">
        <v>8.304166978670309E-2</v>
      </c>
      <c r="D25" s="97">
        <v>7.2960911430361625E-2</v>
      </c>
      <c r="E25" s="97">
        <v>7.5886058556545219E-2</v>
      </c>
      <c r="F25" s="97">
        <v>8.9549306343611898E-2</v>
      </c>
      <c r="G25" s="108">
        <v>8.596567585992114E-2</v>
      </c>
    </row>
    <row r="26" spans="1:22" x14ac:dyDescent="0.2">
      <c r="A26" s="69" t="s">
        <v>9</v>
      </c>
      <c r="B26" s="93">
        <v>14.32740458559091</v>
      </c>
      <c r="C26" s="94">
        <v>13.797892445496885</v>
      </c>
      <c r="D26" s="94">
        <v>12.413155662607346</v>
      </c>
      <c r="E26" s="94">
        <v>12.371659487615592</v>
      </c>
      <c r="F26" s="94">
        <v>14.157056492107012</v>
      </c>
      <c r="G26" s="107">
        <v>14.248100847029333</v>
      </c>
    </row>
    <row r="27" spans="1:22" x14ac:dyDescent="0.2">
      <c r="A27" s="70" t="s">
        <v>10</v>
      </c>
      <c r="B27" s="98">
        <v>30.971014492753625</v>
      </c>
      <c r="C27" s="99">
        <v>26.15625</v>
      </c>
      <c r="D27" s="100">
        <v>30.134328358208961</v>
      </c>
      <c r="E27" s="101">
        <v>23.029411764705884</v>
      </c>
      <c r="F27" s="94">
        <v>18.092307692307685</v>
      </c>
      <c r="G27" s="107">
        <v>25.741741741741748</v>
      </c>
    </row>
    <row r="28" spans="1:22" ht="13.5" thickBot="1" x14ac:dyDescent="0.25">
      <c r="A28" s="71" t="s">
        <v>1</v>
      </c>
      <c r="B28" s="102">
        <v>0.22122153209109732</v>
      </c>
      <c r="C28" s="103">
        <v>0.18683035714285715</v>
      </c>
      <c r="D28" s="104">
        <v>0.21524520255863544</v>
      </c>
      <c r="E28" s="104">
        <v>0.16449579831932773</v>
      </c>
      <c r="F28" s="105">
        <v>0.12923076923076918</v>
      </c>
      <c r="G28" s="109">
        <v>0.18386958386958391</v>
      </c>
    </row>
    <row r="29" spans="1:22"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2" ht="16.5" customHeight="1" thickBot="1" x14ac:dyDescent="0.25">
      <c r="A30" s="5" t="s">
        <v>11</v>
      </c>
      <c r="B30" s="120"/>
      <c r="C30" s="121"/>
      <c r="D30" s="121"/>
      <c r="E30" s="121"/>
      <c r="F30" s="121"/>
      <c r="G30" s="124"/>
      <c r="H30" s="67">
        <f>+F30+E30+D30+C30+B30</f>
        <v>0</v>
      </c>
      <c r="I30" s="60"/>
      <c r="J30" s="9"/>
      <c r="K30" s="9"/>
      <c r="L30" s="9"/>
      <c r="M30" s="9"/>
      <c r="N30" s="9"/>
      <c r="O30" s="9"/>
      <c r="P30" s="8"/>
    </row>
    <row r="31" spans="1:22" ht="13.5" thickBot="1" x14ac:dyDescent="0.25">
      <c r="A31" s="7" t="s">
        <v>2</v>
      </c>
      <c r="B31" s="32">
        <v>1</v>
      </c>
      <c r="C31" s="32">
        <v>2</v>
      </c>
      <c r="D31" s="32">
        <v>3</v>
      </c>
      <c r="E31" s="32">
        <v>4</v>
      </c>
      <c r="F31" s="123">
        <v>5</v>
      </c>
      <c r="G31" s="7">
        <v>6</v>
      </c>
      <c r="H31" s="125" t="s">
        <v>0</v>
      </c>
      <c r="I31" s="9"/>
      <c r="J31" s="9"/>
      <c r="K31" s="9"/>
      <c r="L31" s="8"/>
    </row>
    <row r="32" spans="1:22" x14ac:dyDescent="0.2">
      <c r="A32" s="83" t="s">
        <v>3</v>
      </c>
      <c r="B32" s="84">
        <v>115</v>
      </c>
      <c r="C32" s="84">
        <v>115</v>
      </c>
      <c r="D32" s="84">
        <v>115</v>
      </c>
      <c r="E32" s="84">
        <v>115</v>
      </c>
      <c r="F32" s="84">
        <v>115</v>
      </c>
      <c r="G32" s="84">
        <v>115</v>
      </c>
      <c r="H32" s="147">
        <v>115</v>
      </c>
      <c r="I32" s="9"/>
      <c r="J32" s="9"/>
      <c r="K32" s="9"/>
      <c r="L32" s="8"/>
    </row>
    <row r="33" spans="1:16" x14ac:dyDescent="0.2">
      <c r="A33" s="10" t="s">
        <v>4</v>
      </c>
      <c r="B33" s="16">
        <v>9104</v>
      </c>
      <c r="C33" s="17">
        <v>9723</v>
      </c>
      <c r="D33" s="16">
        <v>10753</v>
      </c>
      <c r="E33" s="16">
        <v>11069</v>
      </c>
      <c r="F33" s="17">
        <v>9436</v>
      </c>
      <c r="G33" s="21">
        <v>9502</v>
      </c>
      <c r="H33" s="66">
        <v>59587</v>
      </c>
      <c r="I33" s="9"/>
      <c r="J33" s="9"/>
      <c r="K33" s="9"/>
      <c r="L33" s="8"/>
    </row>
    <row r="34" spans="1:16" x14ac:dyDescent="0.2">
      <c r="A34" s="10" t="s">
        <v>5</v>
      </c>
      <c r="B34" s="16">
        <v>55</v>
      </c>
      <c r="C34" s="17">
        <v>59</v>
      </c>
      <c r="D34" s="16">
        <v>66</v>
      </c>
      <c r="E34" s="16">
        <v>68</v>
      </c>
      <c r="F34" s="17">
        <v>58</v>
      </c>
      <c r="G34" s="21">
        <v>55</v>
      </c>
      <c r="H34" s="66">
        <v>361</v>
      </c>
      <c r="I34" s="9"/>
      <c r="J34" s="9"/>
      <c r="K34" s="9"/>
      <c r="L34" s="8"/>
    </row>
    <row r="35" spans="1:16" x14ac:dyDescent="0.2">
      <c r="A35" s="10" t="s">
        <v>6</v>
      </c>
      <c r="B35" s="20">
        <v>148.53</v>
      </c>
      <c r="C35" s="18">
        <v>147.80000000000001</v>
      </c>
      <c r="D35" s="15">
        <v>145.91999999999999</v>
      </c>
      <c r="E35" s="15">
        <v>145.78</v>
      </c>
      <c r="F35" s="18">
        <v>145.69</v>
      </c>
      <c r="G35" s="22">
        <v>155.76</v>
      </c>
      <c r="H35" s="148">
        <v>148.06</v>
      </c>
      <c r="I35" s="9"/>
      <c r="J35" s="9"/>
      <c r="K35" s="9"/>
      <c r="L35" s="8"/>
    </row>
    <row r="36" spans="1:16" x14ac:dyDescent="0.2">
      <c r="A36" s="10" t="s">
        <v>7</v>
      </c>
      <c r="B36" s="58">
        <v>72.727272727272734</v>
      </c>
      <c r="C36" s="44">
        <v>71.186440677966104</v>
      </c>
      <c r="D36" s="58">
        <v>78.787878787878782</v>
      </c>
      <c r="E36" s="58">
        <v>60.294117647058826</v>
      </c>
      <c r="F36" s="44">
        <v>72.41379310344827</v>
      </c>
      <c r="G36" s="45">
        <v>72.727272727272734</v>
      </c>
      <c r="H36" s="149">
        <v>69.80609418282549</v>
      </c>
      <c r="I36" s="9"/>
      <c r="J36" s="55"/>
      <c r="K36" s="9"/>
      <c r="L36" s="8"/>
    </row>
    <row r="37" spans="1:16" x14ac:dyDescent="0.2">
      <c r="A37" s="10" t="s">
        <v>8</v>
      </c>
      <c r="B37" s="47">
        <v>9.7745279509022759E-2</v>
      </c>
      <c r="C37" s="48">
        <v>9.1957743415756757E-2</v>
      </c>
      <c r="D37" s="47">
        <v>9.051867546276765E-2</v>
      </c>
      <c r="E37" s="47">
        <v>0.10107546051374057</v>
      </c>
      <c r="F37" s="48">
        <v>0.10906398749896151</v>
      </c>
      <c r="G37" s="49">
        <v>9.9351965052663874E-2</v>
      </c>
      <c r="H37" s="150">
        <v>0.10054743016200073</v>
      </c>
      <c r="I37" s="9"/>
      <c r="J37" s="9"/>
      <c r="K37" s="9"/>
      <c r="L37" s="8"/>
    </row>
    <row r="38" spans="1:16" x14ac:dyDescent="0.2">
      <c r="A38" s="10" t="s">
        <v>9</v>
      </c>
      <c r="B38" s="46">
        <v>16.179509539093512</v>
      </c>
      <c r="C38" s="50">
        <v>15.154324393752592</v>
      </c>
      <c r="D38" s="46">
        <v>14.747686625017282</v>
      </c>
      <c r="E38" s="46">
        <v>16.453004006273446</v>
      </c>
      <c r="F38" s="50">
        <v>17.743582517934495</v>
      </c>
      <c r="G38" s="45">
        <v>17.164406762371129</v>
      </c>
      <c r="H38" s="85">
        <v>16.596453520950519</v>
      </c>
      <c r="I38" s="9"/>
      <c r="J38" s="9"/>
      <c r="K38" s="9"/>
      <c r="L38" s="8"/>
    </row>
    <row r="39" spans="1:16" x14ac:dyDescent="0.2">
      <c r="A39" s="11" t="s">
        <v>10</v>
      </c>
      <c r="B39" s="41">
        <v>33.53</v>
      </c>
      <c r="C39" s="42">
        <v>32.800000000000011</v>
      </c>
      <c r="D39" s="41">
        <v>30.919999999999987</v>
      </c>
      <c r="E39" s="41">
        <v>30.78</v>
      </c>
      <c r="F39" s="42">
        <v>30.689999999999998</v>
      </c>
      <c r="G39" s="45">
        <v>40.759999999999991</v>
      </c>
      <c r="H39" s="85">
        <v>33.06</v>
      </c>
      <c r="I39" s="9"/>
      <c r="J39" s="9"/>
      <c r="K39" s="9"/>
      <c r="L39" s="8"/>
    </row>
    <row r="40" spans="1:16" ht="13.5" thickBot="1" x14ac:dyDescent="0.25">
      <c r="A40" s="12" t="s">
        <v>1</v>
      </c>
      <c r="B40" s="51">
        <v>0.29156521739130437</v>
      </c>
      <c r="C40" s="52">
        <v>0.28521739130434792</v>
      </c>
      <c r="D40" s="51">
        <v>0.26886956521739119</v>
      </c>
      <c r="E40" s="53">
        <v>0.26765217391304347</v>
      </c>
      <c r="F40" s="54">
        <v>0.2668695652173913</v>
      </c>
      <c r="G40" s="59">
        <v>0.3544347826086956</v>
      </c>
      <c r="H40" s="86">
        <v>0.28747826086956524</v>
      </c>
      <c r="I40" s="9"/>
      <c r="J40" s="9"/>
      <c r="K40" s="9"/>
      <c r="L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140</v>
      </c>
      <c r="C44" s="84">
        <v>140</v>
      </c>
      <c r="D44" s="84">
        <v>140</v>
      </c>
      <c r="E44" s="84">
        <v>140</v>
      </c>
      <c r="F44" s="84">
        <v>140</v>
      </c>
      <c r="G44" s="84"/>
      <c r="H44" s="84">
        <v>140</v>
      </c>
      <c r="I44" s="9"/>
      <c r="J44" s="9"/>
      <c r="K44" s="9"/>
      <c r="L44" s="8"/>
    </row>
    <row r="45" spans="1:16" x14ac:dyDescent="0.2">
      <c r="A45" s="10" t="s">
        <v>4</v>
      </c>
      <c r="B45" s="16">
        <v>6516</v>
      </c>
      <c r="C45" s="16">
        <v>8294</v>
      </c>
      <c r="D45" s="16">
        <v>9801</v>
      </c>
      <c r="E45" s="16">
        <v>10403</v>
      </c>
      <c r="F45" s="16">
        <v>8388</v>
      </c>
      <c r="G45" s="16"/>
      <c r="H45" s="66">
        <v>43402</v>
      </c>
      <c r="I45" s="9"/>
      <c r="J45" s="9"/>
      <c r="K45" s="9"/>
      <c r="L45" s="8"/>
    </row>
    <row r="46" spans="1:16" x14ac:dyDescent="0.2">
      <c r="A46" s="10" t="s">
        <v>5</v>
      </c>
      <c r="B46" s="16">
        <v>31</v>
      </c>
      <c r="C46" s="16">
        <v>40</v>
      </c>
      <c r="D46" s="16">
        <v>44</v>
      </c>
      <c r="E46" s="16">
        <v>48</v>
      </c>
      <c r="F46" s="16">
        <v>39</v>
      </c>
      <c r="G46" s="16"/>
      <c r="H46" s="66">
        <v>202</v>
      </c>
      <c r="I46" s="9"/>
      <c r="J46" s="9"/>
      <c r="K46" s="9"/>
      <c r="L46" s="8"/>
    </row>
    <row r="47" spans="1:16" x14ac:dyDescent="0.2">
      <c r="A47" s="10" t="s">
        <v>6</v>
      </c>
      <c r="B47" s="20">
        <v>186.69</v>
      </c>
      <c r="C47" s="15">
        <v>183.85</v>
      </c>
      <c r="D47" s="15">
        <v>199.25</v>
      </c>
      <c r="E47" s="15">
        <v>193.23</v>
      </c>
      <c r="F47" s="15">
        <v>191.58</v>
      </c>
      <c r="G47" s="15"/>
      <c r="H47" s="64">
        <v>191.36</v>
      </c>
      <c r="I47" s="9"/>
      <c r="J47" s="9"/>
      <c r="K47" s="9"/>
      <c r="L47" s="8"/>
    </row>
    <row r="48" spans="1:16" x14ac:dyDescent="0.2">
      <c r="A48" s="10" t="s">
        <v>7</v>
      </c>
      <c r="B48" s="58">
        <v>93.548387096774192</v>
      </c>
      <c r="C48" s="43">
        <v>75</v>
      </c>
      <c r="D48" s="58">
        <v>77.272727272727266</v>
      </c>
      <c r="E48" s="58">
        <v>75</v>
      </c>
      <c r="F48" s="43">
        <v>71.794871794871796</v>
      </c>
      <c r="G48" s="46"/>
      <c r="H48" s="85">
        <v>75.742574257425744</v>
      </c>
      <c r="I48" s="9"/>
      <c r="J48" s="55"/>
      <c r="K48" s="9"/>
      <c r="L48" s="8"/>
    </row>
    <row r="49" spans="1:12" x14ac:dyDescent="0.2">
      <c r="A49" s="10" t="s">
        <v>8</v>
      </c>
      <c r="B49" s="47">
        <v>6.9074413767874501E-2</v>
      </c>
      <c r="C49" s="47">
        <v>8.8241745702054675E-2</v>
      </c>
      <c r="D49" s="47">
        <v>7.9454044772703264E-2</v>
      </c>
      <c r="E49" s="47">
        <v>8.5742287574848183E-2</v>
      </c>
      <c r="F49" s="47">
        <v>8.7399834814107347E-2</v>
      </c>
      <c r="G49" s="56"/>
      <c r="H49" s="87">
        <v>8.6579948840718804E-2</v>
      </c>
      <c r="I49" s="9"/>
      <c r="J49" s="9"/>
      <c r="K49" s="9"/>
      <c r="L49" s="8"/>
    </row>
    <row r="50" spans="1:12" x14ac:dyDescent="0.2">
      <c r="A50" s="10" t="s">
        <v>9</v>
      </c>
      <c r="B50" s="46">
        <v>14.518996132628073</v>
      </c>
      <c r="C50" s="46">
        <v>18.296925971321038</v>
      </c>
      <c r="D50" s="46">
        <v>17.698388473119653</v>
      </c>
      <c r="E50" s="46">
        <v>18.582854534190535</v>
      </c>
      <c r="F50" s="46">
        <v>18.797687549249549</v>
      </c>
      <c r="G50" s="46"/>
      <c r="H50" s="85">
        <v>18.602687819727116</v>
      </c>
      <c r="I50" s="9"/>
      <c r="J50" s="9"/>
      <c r="K50" s="9"/>
      <c r="L50" s="8"/>
    </row>
    <row r="51" spans="1:12" x14ac:dyDescent="0.2">
      <c r="A51" s="11" t="s">
        <v>10</v>
      </c>
      <c r="B51" s="46">
        <v>46.69</v>
      </c>
      <c r="C51" s="46">
        <v>43.849999999999994</v>
      </c>
      <c r="D51" s="46">
        <v>59.25</v>
      </c>
      <c r="E51" s="46">
        <v>53.22999999999999</v>
      </c>
      <c r="F51" s="46">
        <v>51.580000000000013</v>
      </c>
      <c r="G51" s="46"/>
      <c r="H51" s="85">
        <v>51.360000000000014</v>
      </c>
      <c r="I51" s="9"/>
      <c r="J51" s="9"/>
      <c r="K51" s="9"/>
      <c r="L51" s="8"/>
    </row>
    <row r="52" spans="1:12" ht="13.5" thickBot="1" x14ac:dyDescent="0.25">
      <c r="A52" s="12" t="s">
        <v>1</v>
      </c>
      <c r="B52" s="88">
        <v>0.33349999999999996</v>
      </c>
      <c r="C52" s="88">
        <v>0.31321428571428567</v>
      </c>
      <c r="D52" s="88">
        <v>0.42321428571428571</v>
      </c>
      <c r="E52" s="89">
        <v>0.38021428571428562</v>
      </c>
      <c r="F52" s="89">
        <v>0.36842857142857149</v>
      </c>
      <c r="G52" s="88"/>
      <c r="H52" s="90">
        <v>0.36685714285714294</v>
      </c>
      <c r="I52" s="9"/>
      <c r="J52" s="9"/>
      <c r="K52" s="9"/>
      <c r="L52" s="8"/>
    </row>
  </sheetData>
  <mergeCells count="3">
    <mergeCell ref="B4:J4"/>
    <mergeCell ref="K4:T4"/>
    <mergeCell ref="B17:F17"/>
  </mergeCells>
  <phoneticPr fontId="0" type="noConversion"/>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0"/>
  <dimension ref="A1:AD754"/>
  <sheetViews>
    <sheetView showGridLines="0" tabSelected="1" topLeftCell="A722" zoomScale="73" zoomScaleNormal="73" workbookViewId="0">
      <selection activeCell="T747" sqref="T747:T749"/>
    </sheetView>
  </sheetViews>
  <sheetFormatPr baseColWidth="10" defaultColWidth="19.85546875" defaultRowHeight="12.75" x14ac:dyDescent="0.2"/>
  <cols>
    <col min="1" max="1" width="16.85546875" style="293" customWidth="1"/>
    <col min="2" max="2" width="11.28515625" style="293" customWidth="1"/>
    <col min="3" max="6" width="9.7109375" style="293" customWidth="1"/>
    <col min="7" max="7" width="9.85546875" style="293" bestFit="1" customWidth="1"/>
    <col min="8" max="8" width="10.7109375" style="293" customWidth="1"/>
    <col min="9" max="9" width="9.85546875" style="293" bestFit="1" customWidth="1"/>
    <col min="10" max="11" width="9.85546875" style="293" customWidth="1"/>
    <col min="12" max="12" width="9.7109375" style="293" bestFit="1" customWidth="1"/>
    <col min="13" max="13" width="10.42578125" style="293" customWidth="1"/>
    <col min="14" max="16" width="11" style="293" customWidth="1"/>
    <col min="17" max="20" width="9.7109375" style="293" bestFit="1" customWidth="1"/>
    <col min="21" max="21" width="11.140625" style="293" bestFit="1" customWidth="1"/>
    <col min="22" max="22" width="8.140625" style="293" bestFit="1" customWidth="1"/>
    <col min="23" max="23" width="8.85546875" style="293" bestFit="1" customWidth="1"/>
    <col min="24" max="16384" width="19.85546875" style="293"/>
  </cols>
  <sheetData>
    <row r="1" spans="1:7" x14ac:dyDescent="0.2">
      <c r="A1" s="293" t="s">
        <v>58</v>
      </c>
    </row>
    <row r="2" spans="1:7" x14ac:dyDescent="0.2">
      <c r="A2" s="293" t="s">
        <v>59</v>
      </c>
      <c r="B2" s="241">
        <v>37.5</v>
      </c>
    </row>
    <row r="3" spans="1:7" x14ac:dyDescent="0.2">
      <c r="A3" s="293" t="s">
        <v>7</v>
      </c>
      <c r="B3" s="293">
        <v>85</v>
      </c>
    </row>
    <row r="4" spans="1:7" x14ac:dyDescent="0.2">
      <c r="A4" s="293" t="s">
        <v>60</v>
      </c>
      <c r="B4" s="293">
        <v>3358</v>
      </c>
    </row>
    <row r="6" spans="1:7" x14ac:dyDescent="0.2">
      <c r="A6" s="248" t="s">
        <v>61</v>
      </c>
      <c r="B6" s="241">
        <v>37.5</v>
      </c>
      <c r="C6" s="241">
        <v>37.5</v>
      </c>
      <c r="D6" s="241">
        <v>37.5</v>
      </c>
      <c r="E6" s="241">
        <v>37.5</v>
      </c>
      <c r="F6" s="241">
        <v>37.5</v>
      </c>
      <c r="G6" s="241">
        <v>37.5</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1" t="s">
        <v>53</v>
      </c>
      <c r="C9" s="672"/>
      <c r="D9" s="672"/>
      <c r="E9" s="672"/>
      <c r="F9" s="67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167.3235294117647</v>
      </c>
      <c r="C12" s="338">
        <v>162.12857142857143</v>
      </c>
      <c r="D12" s="338">
        <v>172.41538461538462</v>
      </c>
      <c r="E12" s="338">
        <v>161.14705882352942</v>
      </c>
      <c r="F12" s="338">
        <v>169.06060606060606</v>
      </c>
      <c r="G12" s="266">
        <v>166.32047477744808</v>
      </c>
    </row>
    <row r="13" spans="1:7" x14ac:dyDescent="0.2">
      <c r="A13" s="226" t="s">
        <v>7</v>
      </c>
      <c r="B13" s="339">
        <v>66.17647058823529</v>
      </c>
      <c r="C13" s="340">
        <v>72.857142857142861</v>
      </c>
      <c r="D13" s="341">
        <v>84.615384615384613</v>
      </c>
      <c r="E13" s="341">
        <v>83.82352941176471</v>
      </c>
      <c r="F13" s="341">
        <v>71.212121212121218</v>
      </c>
      <c r="G13" s="342">
        <v>75.370919881305639</v>
      </c>
    </row>
    <row r="14" spans="1:7" x14ac:dyDescent="0.2">
      <c r="A14" s="226" t="s">
        <v>8</v>
      </c>
      <c r="B14" s="271">
        <v>9.2810187921122653E-2</v>
      </c>
      <c r="C14" s="272">
        <v>8.5871060506796396E-2</v>
      </c>
      <c r="D14" s="343">
        <v>7.0058066539904679E-2</v>
      </c>
      <c r="E14" s="343">
        <v>7.0651717845635134E-2</v>
      </c>
      <c r="F14" s="343">
        <v>8.6154286029276647E-2</v>
      </c>
      <c r="G14" s="344">
        <v>8.5592364532894219E-2</v>
      </c>
    </row>
    <row r="15" spans="1:7" x14ac:dyDescent="0.2">
      <c r="A15" s="310" t="s">
        <v>1</v>
      </c>
      <c r="B15" s="275">
        <f t="shared" ref="B15:G15" si="0">B12/B11*100-100</f>
        <v>19.516806722689068</v>
      </c>
      <c r="C15" s="276">
        <f t="shared" si="0"/>
        <v>15.806122448979593</v>
      </c>
      <c r="D15" s="276">
        <f t="shared" si="0"/>
        <v>23.153846153846175</v>
      </c>
      <c r="E15" s="276">
        <f t="shared" si="0"/>
        <v>15.105042016806735</v>
      </c>
      <c r="F15" s="276">
        <f t="shared" ref="F15" si="1">F12/F11*100-100</f>
        <v>20.757575757575751</v>
      </c>
      <c r="G15" s="278">
        <f t="shared" si="0"/>
        <v>18.800339126748639</v>
      </c>
    </row>
    <row r="16" spans="1:7" ht="13.5" thickBot="1" x14ac:dyDescent="0.25">
      <c r="A16" s="226" t="s">
        <v>27</v>
      </c>
      <c r="B16" s="280">
        <f>B12-B6</f>
        <v>129.8235294117647</v>
      </c>
      <c r="C16" s="281">
        <f t="shared" ref="C16:G16" si="2">C12-C6</f>
        <v>124.62857142857143</v>
      </c>
      <c r="D16" s="281">
        <f t="shared" si="2"/>
        <v>134.91538461538462</v>
      </c>
      <c r="E16" s="281">
        <f t="shared" si="2"/>
        <v>123.64705882352942</v>
      </c>
      <c r="F16" s="281">
        <f t="shared" ref="F16" si="3">F12-F6</f>
        <v>131.56060606060606</v>
      </c>
      <c r="G16" s="283">
        <f t="shared" si="2"/>
        <v>128.82047477744808</v>
      </c>
    </row>
    <row r="17" spans="1:10" x14ac:dyDescent="0.2">
      <c r="A17" s="324" t="s">
        <v>52</v>
      </c>
      <c r="B17" s="285">
        <v>659</v>
      </c>
      <c r="C17" s="286">
        <v>649</v>
      </c>
      <c r="D17" s="286">
        <v>647</v>
      </c>
      <c r="E17" s="286">
        <v>654</v>
      </c>
      <c r="F17" s="345">
        <v>654</v>
      </c>
      <c r="G17" s="346">
        <f>SUM(B17:F17)</f>
        <v>3263</v>
      </c>
      <c r="H17" s="293" t="s">
        <v>56</v>
      </c>
      <c r="I17" s="347">
        <f>B4-G17</f>
        <v>95</v>
      </c>
      <c r="J17" s="348">
        <f>I17/B4</f>
        <v>2.8290649195949969E-2</v>
      </c>
    </row>
    <row r="18" spans="1:10" x14ac:dyDescent="0.2">
      <c r="A18" s="324" t="s">
        <v>28</v>
      </c>
      <c r="B18" s="231">
        <v>65</v>
      </c>
      <c r="C18" s="294">
        <v>65</v>
      </c>
      <c r="D18" s="294">
        <v>65</v>
      </c>
      <c r="E18" s="294">
        <v>65</v>
      </c>
      <c r="F18" s="294">
        <v>65</v>
      </c>
      <c r="G18" s="235"/>
      <c r="H18" s="293" t="s">
        <v>57</v>
      </c>
      <c r="I18" s="293">
        <v>30.08</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1" t="s">
        <v>53</v>
      </c>
      <c r="C22" s="672"/>
      <c r="D22" s="672"/>
      <c r="E22" s="672"/>
      <c r="F22" s="67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474.48275862068965</v>
      </c>
      <c r="C25" s="338">
        <v>479.55223880597015</v>
      </c>
      <c r="D25" s="338">
        <v>478.26086956521738</v>
      </c>
      <c r="E25" s="338">
        <v>478.69565217391306</v>
      </c>
      <c r="F25" s="338">
        <v>466.81818181818181</v>
      </c>
      <c r="G25" s="266">
        <v>475.55865921787711</v>
      </c>
    </row>
    <row r="26" spans="1:10" s="351" customFormat="1" x14ac:dyDescent="0.2">
      <c r="A26" s="226" t="s">
        <v>7</v>
      </c>
      <c r="B26" s="339">
        <v>79.310344827586206</v>
      </c>
      <c r="C26" s="340">
        <v>73.134328358208961</v>
      </c>
      <c r="D26" s="341">
        <v>71.014492753623188</v>
      </c>
      <c r="E26" s="341">
        <v>73.913043478260875</v>
      </c>
      <c r="F26" s="341">
        <v>80.303030303030297</v>
      </c>
      <c r="G26" s="342">
        <v>79.608938547486034</v>
      </c>
    </row>
    <row r="27" spans="1:10" s="351" customFormat="1" x14ac:dyDescent="0.2">
      <c r="A27" s="226" t="s">
        <v>8</v>
      </c>
      <c r="B27" s="271">
        <v>8.2697825789443319E-2</v>
      </c>
      <c r="C27" s="272">
        <v>8.0515634499757543E-2</v>
      </c>
      <c r="D27" s="343">
        <v>8.3557274858734987E-2</v>
      </c>
      <c r="E27" s="343">
        <v>7.7750897580500328E-2</v>
      </c>
      <c r="F27" s="343">
        <v>7.4127824747466153E-2</v>
      </c>
      <c r="G27" s="344">
        <v>8.0605200461180207E-2</v>
      </c>
    </row>
    <row r="28" spans="1:10" s="351" customFormat="1" x14ac:dyDescent="0.2">
      <c r="A28" s="310" t="s">
        <v>1</v>
      </c>
      <c r="B28" s="275">
        <f t="shared" ref="B28:G28" si="4">B25/B24*100-100</f>
        <v>58.160919540229884</v>
      </c>
      <c r="C28" s="276">
        <f t="shared" si="4"/>
        <v>59.850746268656707</v>
      </c>
      <c r="D28" s="276">
        <f t="shared" si="4"/>
        <v>59.420289855072468</v>
      </c>
      <c r="E28" s="276">
        <f t="shared" si="4"/>
        <v>59.565217391304373</v>
      </c>
      <c r="F28" s="276">
        <f t="shared" si="4"/>
        <v>55.606060606060623</v>
      </c>
      <c r="G28" s="278">
        <f t="shared" si="4"/>
        <v>58.519553072625712</v>
      </c>
    </row>
    <row r="29" spans="1:10" s="351" customFormat="1" ht="13.5" thickBot="1" x14ac:dyDescent="0.25">
      <c r="A29" s="226" t="s">
        <v>27</v>
      </c>
      <c r="B29" s="280">
        <f>B25-B12</f>
        <v>307.15922920892496</v>
      </c>
      <c r="C29" s="281">
        <f t="shared" ref="C29:G29" si="5">C25-C12</f>
        <v>317.42366737739871</v>
      </c>
      <c r="D29" s="281">
        <f t="shared" si="5"/>
        <v>305.84548494983278</v>
      </c>
      <c r="E29" s="281">
        <f t="shared" si="5"/>
        <v>317.54859335038361</v>
      </c>
      <c r="F29" s="281">
        <f t="shared" si="5"/>
        <v>297.75757575757575</v>
      </c>
      <c r="G29" s="283">
        <f t="shared" si="5"/>
        <v>309.238184440429</v>
      </c>
    </row>
    <row r="30" spans="1:10" s="351" customFormat="1" x14ac:dyDescent="0.2">
      <c r="A30" s="324" t="s">
        <v>52</v>
      </c>
      <c r="B30" s="285">
        <v>657</v>
      </c>
      <c r="C30" s="286">
        <v>643</v>
      </c>
      <c r="D30" s="286">
        <v>637</v>
      </c>
      <c r="E30" s="286">
        <v>648</v>
      </c>
      <c r="F30" s="345">
        <v>649</v>
      </c>
      <c r="G30" s="346">
        <f>SUM(B30:F30)</f>
        <v>3234</v>
      </c>
      <c r="H30" s="351" t="s">
        <v>56</v>
      </c>
      <c r="I30" s="347">
        <f>G17-G30</f>
        <v>29</v>
      </c>
      <c r="J30" s="348">
        <f>I30/G17</f>
        <v>8.8875268158136681E-3</v>
      </c>
    </row>
    <row r="31" spans="1:10" s="351" customFormat="1" x14ac:dyDescent="0.2">
      <c r="A31" s="324" t="s">
        <v>28</v>
      </c>
      <c r="B31" s="231">
        <v>95</v>
      </c>
      <c r="C31" s="294">
        <v>95</v>
      </c>
      <c r="D31" s="294">
        <v>95</v>
      </c>
      <c r="E31" s="294">
        <v>95</v>
      </c>
      <c r="F31" s="294">
        <v>95</v>
      </c>
      <c r="G31" s="235"/>
      <c r="H31" s="351" t="s">
        <v>57</v>
      </c>
      <c r="I31" s="351">
        <v>65.319999999999993</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35.239999999999995</v>
      </c>
    </row>
    <row r="34" spans="1:10" ht="13.5" thickBot="1" x14ac:dyDescent="0.25"/>
    <row r="35" spans="1:10" s="352" customFormat="1" ht="13.5" thickBot="1" x14ac:dyDescent="0.25">
      <c r="A35" s="300" t="s">
        <v>64</v>
      </c>
      <c r="B35" s="671" t="s">
        <v>53</v>
      </c>
      <c r="C35" s="672"/>
      <c r="D35" s="672"/>
      <c r="E35" s="672"/>
      <c r="F35" s="67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939.31034482758616</v>
      </c>
      <c r="C38" s="338"/>
      <c r="D38" s="338"/>
      <c r="E38" s="338"/>
      <c r="F38" s="338"/>
      <c r="G38" s="266">
        <v>939.31034482758616</v>
      </c>
    </row>
    <row r="39" spans="1:10" s="352" customFormat="1" x14ac:dyDescent="0.2">
      <c r="A39" s="226" t="s">
        <v>7</v>
      </c>
      <c r="B39" s="339">
        <v>84.674329501915707</v>
      </c>
      <c r="C39" s="340"/>
      <c r="D39" s="341"/>
      <c r="E39" s="341"/>
      <c r="F39" s="341"/>
      <c r="G39" s="342">
        <v>84.674329501915707</v>
      </c>
    </row>
    <row r="40" spans="1:10" s="352" customFormat="1" x14ac:dyDescent="0.2">
      <c r="A40" s="226" t="s">
        <v>8</v>
      </c>
      <c r="B40" s="271">
        <v>7.0176498406353219E-2</v>
      </c>
      <c r="C40" s="272"/>
      <c r="D40" s="343"/>
      <c r="E40" s="343"/>
      <c r="F40" s="343"/>
      <c r="G40" s="344">
        <v>7.0176498406353219E-2</v>
      </c>
    </row>
    <row r="41" spans="1:10" s="352" customFormat="1" x14ac:dyDescent="0.2">
      <c r="A41" s="310" t="s">
        <v>1</v>
      </c>
      <c r="B41" s="275">
        <f t="shared" ref="B41:G41" si="7">B38/B37*100-100</f>
        <v>91.695988740323685</v>
      </c>
      <c r="C41" s="276"/>
      <c r="D41" s="276"/>
      <c r="E41" s="276"/>
      <c r="F41" s="276"/>
      <c r="G41" s="278">
        <f t="shared" si="7"/>
        <v>91.695988740323685</v>
      </c>
    </row>
    <row r="42" spans="1:10" s="352" customFormat="1" ht="13.5" thickBot="1" x14ac:dyDescent="0.25">
      <c r="A42" s="226" t="s">
        <v>27</v>
      </c>
      <c r="B42" s="280">
        <f>B38-G25</f>
        <v>463.75168560970906</v>
      </c>
      <c r="C42" s="281"/>
      <c r="D42" s="281"/>
      <c r="E42" s="281"/>
      <c r="F42" s="281"/>
      <c r="G42" s="283">
        <f t="shared" ref="G42" si="8">G38-G25</f>
        <v>463.75168560970906</v>
      </c>
    </row>
    <row r="43" spans="1:10" s="352" customFormat="1" x14ac:dyDescent="0.2">
      <c r="A43" s="324" t="s">
        <v>52</v>
      </c>
      <c r="B43" s="285">
        <v>3221</v>
      </c>
      <c r="C43" s="286"/>
      <c r="D43" s="286"/>
      <c r="E43" s="286"/>
      <c r="F43" s="345"/>
      <c r="G43" s="346">
        <f>SUM(B43:F43)</f>
        <v>3221</v>
      </c>
      <c r="H43" s="352" t="s">
        <v>56</v>
      </c>
      <c r="I43" s="347">
        <f>G30-G43</f>
        <v>13</v>
      </c>
      <c r="J43" s="348">
        <f>I43/G30</f>
        <v>4.0197897340754482E-3</v>
      </c>
    </row>
    <row r="44" spans="1:10" s="352" customFormat="1" x14ac:dyDescent="0.2">
      <c r="A44" s="324" t="s">
        <v>28</v>
      </c>
      <c r="B44" s="231">
        <v>120</v>
      </c>
      <c r="C44" s="294"/>
      <c r="D44" s="294"/>
      <c r="E44" s="294"/>
      <c r="F44" s="294"/>
      <c r="G44" s="235"/>
      <c r="H44" s="352" t="s">
        <v>57</v>
      </c>
      <c r="I44" s="352">
        <v>95.21</v>
      </c>
    </row>
    <row r="45" spans="1:10" s="352" customFormat="1" ht="13.5" thickBot="1" x14ac:dyDescent="0.25">
      <c r="A45" s="327" t="s">
        <v>26</v>
      </c>
      <c r="B45" s="229">
        <f>B44-B31</f>
        <v>25</v>
      </c>
      <c r="C45" s="230"/>
      <c r="D45" s="230"/>
      <c r="E45" s="230"/>
      <c r="F45" s="230"/>
      <c r="G45" s="236"/>
      <c r="H45" s="352" t="s">
        <v>26</v>
      </c>
      <c r="I45" s="227">
        <f>I44-I31</f>
        <v>29.89</v>
      </c>
    </row>
    <row r="47" spans="1:10" ht="13.5" thickBot="1" x14ac:dyDescent="0.25"/>
    <row r="48" spans="1:10" s="354" customFormat="1" ht="13.5" thickBot="1" x14ac:dyDescent="0.25">
      <c r="A48" s="300" t="s">
        <v>67</v>
      </c>
      <c r="B48" s="671" t="s">
        <v>53</v>
      </c>
      <c r="C48" s="672"/>
      <c r="D48" s="672"/>
      <c r="E48" s="672"/>
      <c r="F48" s="67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1501.6129032258063</v>
      </c>
      <c r="C51" s="338"/>
      <c r="D51" s="338"/>
      <c r="E51" s="338"/>
      <c r="F51" s="338"/>
      <c r="G51" s="266">
        <v>1501.6129032258063</v>
      </c>
    </row>
    <row r="52" spans="1:10" s="354" customFormat="1" x14ac:dyDescent="0.2">
      <c r="A52" s="226" t="s">
        <v>7</v>
      </c>
      <c r="B52" s="339">
        <v>77.822580645161295</v>
      </c>
      <c r="C52" s="340"/>
      <c r="D52" s="341"/>
      <c r="E52" s="341"/>
      <c r="F52" s="341"/>
      <c r="G52" s="342">
        <v>77.822580645161295</v>
      </c>
    </row>
    <row r="53" spans="1:10" s="354" customFormat="1" x14ac:dyDescent="0.2">
      <c r="A53" s="226" t="s">
        <v>8</v>
      </c>
      <c r="B53" s="271">
        <v>8.6179749926777571E-2</v>
      </c>
      <c r="C53" s="272"/>
      <c r="D53" s="343"/>
      <c r="E53" s="343"/>
      <c r="F53" s="343"/>
      <c r="G53" s="344">
        <v>8.6179749926777571E-2</v>
      </c>
    </row>
    <row r="54" spans="1:10" s="354" customFormat="1" x14ac:dyDescent="0.2">
      <c r="A54" s="310" t="s">
        <v>1</v>
      </c>
      <c r="B54" s="275">
        <f t="shared" ref="B54" si="9">B51/B50*100-100</f>
        <v>117.62505843852264</v>
      </c>
      <c r="C54" s="276"/>
      <c r="D54" s="276"/>
      <c r="E54" s="276"/>
      <c r="F54" s="276"/>
      <c r="G54" s="278">
        <f t="shared" ref="G54" si="10">G51/G50*100-100</f>
        <v>117.62505843852264</v>
      </c>
    </row>
    <row r="55" spans="1:10" s="354" customFormat="1" ht="13.5" thickBot="1" x14ac:dyDescent="0.25">
      <c r="A55" s="226" t="s">
        <v>27</v>
      </c>
      <c r="B55" s="280">
        <f>B51-B38</f>
        <v>562.30255839822019</v>
      </c>
      <c r="C55" s="281"/>
      <c r="D55" s="281"/>
      <c r="E55" s="281"/>
      <c r="F55" s="281"/>
      <c r="G55" s="283">
        <f t="shared" ref="G55" si="11">G51-G38</f>
        <v>562.30255839822019</v>
      </c>
    </row>
    <row r="56" spans="1:10" s="354" customFormat="1" x14ac:dyDescent="0.2">
      <c r="A56" s="324" t="s">
        <v>52</v>
      </c>
      <c r="B56" s="285">
        <v>3202</v>
      </c>
      <c r="C56" s="286"/>
      <c r="D56" s="286"/>
      <c r="E56" s="286"/>
      <c r="F56" s="345"/>
      <c r="G56" s="346">
        <f>SUM(B56:F56)</f>
        <v>3202</v>
      </c>
      <c r="H56" s="354" t="s">
        <v>56</v>
      </c>
      <c r="I56" s="347">
        <f>G43-G56</f>
        <v>19</v>
      </c>
      <c r="J56" s="348">
        <f>I56/G43</f>
        <v>5.8987891959018934E-3</v>
      </c>
    </row>
    <row r="57" spans="1:10" s="354" customFormat="1" x14ac:dyDescent="0.2">
      <c r="A57" s="324" t="s">
        <v>28</v>
      </c>
      <c r="B57" s="231">
        <v>84</v>
      </c>
      <c r="C57" s="294">
        <v>84</v>
      </c>
      <c r="D57" s="294">
        <v>84</v>
      </c>
      <c r="E57" s="294">
        <v>84</v>
      </c>
      <c r="F57" s="294"/>
      <c r="G57" s="235"/>
      <c r="H57" s="354" t="s">
        <v>57</v>
      </c>
      <c r="I57" s="354">
        <v>120.48</v>
      </c>
    </row>
    <row r="58" spans="1:10" s="354" customFormat="1" ht="13.5" thickBot="1" x14ac:dyDescent="0.25">
      <c r="A58" s="327" t="s">
        <v>26</v>
      </c>
      <c r="B58" s="229">
        <f>B57-B44</f>
        <v>-36</v>
      </c>
      <c r="C58" s="230"/>
      <c r="D58" s="230"/>
      <c r="E58" s="230"/>
      <c r="F58" s="230"/>
      <c r="G58" s="236"/>
      <c r="H58" s="354" t="s">
        <v>26</v>
      </c>
      <c r="I58" s="227">
        <f>I57-I44</f>
        <v>25.27000000000001</v>
      </c>
    </row>
    <row r="59" spans="1:10" s="358" customFormat="1" x14ac:dyDescent="0.2">
      <c r="A59" s="248"/>
      <c r="B59" s="227"/>
      <c r="C59" s="227"/>
      <c r="D59" s="227"/>
      <c r="E59" s="227"/>
      <c r="F59" s="227"/>
      <c r="G59" s="227"/>
      <c r="I59" s="227"/>
    </row>
    <row r="60" spans="1:10" ht="13.5" thickBot="1" x14ac:dyDescent="0.25">
      <c r="B60" s="241">
        <v>1501.6129032258063</v>
      </c>
      <c r="C60" s="241">
        <v>1501.6129032258063</v>
      </c>
      <c r="D60" s="241">
        <v>1501.6129032258063</v>
      </c>
      <c r="E60" s="241">
        <v>1501.6129032258063</v>
      </c>
      <c r="F60" s="241">
        <v>1501.6129032258063</v>
      </c>
      <c r="G60" s="241">
        <v>1501.6129032258063</v>
      </c>
    </row>
    <row r="61" spans="1:10" s="355" customFormat="1" ht="13.5" thickBot="1" x14ac:dyDescent="0.25">
      <c r="A61" s="300" t="s">
        <v>72</v>
      </c>
      <c r="B61" s="671" t="s">
        <v>53</v>
      </c>
      <c r="C61" s="672"/>
      <c r="D61" s="672"/>
      <c r="E61" s="672"/>
      <c r="F61" s="67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1511.0714285714287</v>
      </c>
      <c r="C64" s="338">
        <v>1573.9024390243903</v>
      </c>
      <c r="D64" s="338">
        <v>1645.5882352941176</v>
      </c>
      <c r="E64" s="338">
        <v>1712.5925925925926</v>
      </c>
      <c r="F64" s="338"/>
      <c r="G64" s="266">
        <v>1607.9230769230769</v>
      </c>
    </row>
    <row r="65" spans="1:10" s="355" customFormat="1" x14ac:dyDescent="0.2">
      <c r="A65" s="226" t="s">
        <v>7</v>
      </c>
      <c r="B65" s="339">
        <v>100</v>
      </c>
      <c r="C65" s="340">
        <v>100</v>
      </c>
      <c r="D65" s="341">
        <v>100</v>
      </c>
      <c r="E65" s="341">
        <v>100</v>
      </c>
      <c r="F65" s="341"/>
      <c r="G65" s="342">
        <v>95.384615384615387</v>
      </c>
    </row>
    <row r="66" spans="1:10" s="355" customFormat="1" x14ac:dyDescent="0.2">
      <c r="A66" s="226" t="s">
        <v>8</v>
      </c>
      <c r="B66" s="271">
        <v>2.2604573342420848E-2</v>
      </c>
      <c r="C66" s="272">
        <v>2.6398063734810146E-2</v>
      </c>
      <c r="D66" s="343">
        <v>1.8885534154837864E-2</v>
      </c>
      <c r="E66" s="343">
        <v>3.286201132998412E-2</v>
      </c>
      <c r="F66" s="343"/>
      <c r="G66" s="344">
        <v>5.1050505214002319E-2</v>
      </c>
    </row>
    <row r="67" spans="1:10" s="355" customFormat="1" x14ac:dyDescent="0.2">
      <c r="A67" s="310" t="s">
        <v>1</v>
      </c>
      <c r="B67" s="275">
        <f t="shared" ref="B67:E67" si="12">B64/B63*100-100</f>
        <v>69.783306581059406</v>
      </c>
      <c r="C67" s="276">
        <f t="shared" si="12"/>
        <v>76.842970676897778</v>
      </c>
      <c r="D67" s="276">
        <f t="shared" si="12"/>
        <v>84.897554527428923</v>
      </c>
      <c r="E67" s="276">
        <f t="shared" si="12"/>
        <v>92.426133999167689</v>
      </c>
      <c r="F67" s="276"/>
      <c r="G67" s="278">
        <f t="shared" ref="G67" si="13">G64/G63*100-100</f>
        <v>80.665514261019865</v>
      </c>
    </row>
    <row r="68" spans="1:10" s="355" customFormat="1" ht="13.5" thickBot="1" x14ac:dyDescent="0.25">
      <c r="A68" s="226" t="s">
        <v>27</v>
      </c>
      <c r="B68" s="280">
        <f>B64-B60</f>
        <v>9.4585253456223199</v>
      </c>
      <c r="C68" s="281">
        <f t="shared" ref="C68:G68" si="14">C64-C60</f>
        <v>72.289535798583984</v>
      </c>
      <c r="D68" s="281">
        <f t="shared" si="14"/>
        <v>143.97533206831122</v>
      </c>
      <c r="E68" s="281">
        <f t="shared" si="14"/>
        <v>210.97968936678626</v>
      </c>
      <c r="F68" s="281">
        <f t="shared" si="14"/>
        <v>-1501.6129032258063</v>
      </c>
      <c r="G68" s="283">
        <f t="shared" si="14"/>
        <v>106.31017369727056</v>
      </c>
    </row>
    <row r="69" spans="1:10" s="355" customFormat="1" x14ac:dyDescent="0.2">
      <c r="A69" s="324" t="s">
        <v>52</v>
      </c>
      <c r="B69" s="285">
        <v>376</v>
      </c>
      <c r="C69" s="286">
        <v>559</v>
      </c>
      <c r="D69" s="286">
        <v>421</v>
      </c>
      <c r="E69" s="286">
        <v>398</v>
      </c>
      <c r="F69" s="345"/>
      <c r="G69" s="346">
        <f>SUM(B69:F69)</f>
        <v>1754</v>
      </c>
      <c r="H69" s="355" t="s">
        <v>56</v>
      </c>
      <c r="I69" s="347">
        <f>G56-G69</f>
        <v>1448</v>
      </c>
      <c r="J69" s="348">
        <f>I69/G56</f>
        <v>0.45221736414740787</v>
      </c>
    </row>
    <row r="70" spans="1:10" s="355" customFormat="1" x14ac:dyDescent="0.2">
      <c r="A70" s="324" t="s">
        <v>28</v>
      </c>
      <c r="B70" s="231">
        <v>65</v>
      </c>
      <c r="C70" s="294">
        <v>65</v>
      </c>
      <c r="D70" s="294">
        <v>65</v>
      </c>
      <c r="E70" s="294">
        <v>65</v>
      </c>
      <c r="F70" s="294"/>
      <c r="G70" s="235"/>
      <c r="H70" s="355" t="s">
        <v>57</v>
      </c>
      <c r="I70" s="355">
        <v>84</v>
      </c>
    </row>
    <row r="71" spans="1:10" s="355" customFormat="1" ht="13.5" thickBot="1" x14ac:dyDescent="0.25">
      <c r="A71" s="327" t="s">
        <v>26</v>
      </c>
      <c r="B71" s="229">
        <f>B70-B57</f>
        <v>-19</v>
      </c>
      <c r="C71" s="230">
        <f>C70-C57</f>
        <v>-19</v>
      </c>
      <c r="D71" s="230">
        <f>D70-D57</f>
        <v>-19</v>
      </c>
      <c r="E71" s="230">
        <f>E70-E57</f>
        <v>-19</v>
      </c>
      <c r="F71" s="230"/>
      <c r="G71" s="236"/>
      <c r="H71" s="355" t="s">
        <v>26</v>
      </c>
      <c r="I71" s="227">
        <f>I70-I57</f>
        <v>-36.480000000000004</v>
      </c>
    </row>
    <row r="73" spans="1:10" ht="13.5" thickBot="1" x14ac:dyDescent="0.25"/>
    <row r="74" spans="1:10" s="361" customFormat="1" ht="13.5" thickBot="1" x14ac:dyDescent="0.25">
      <c r="A74" s="300" t="s">
        <v>73</v>
      </c>
      <c r="B74" s="671" t="s">
        <v>53</v>
      </c>
      <c r="C74" s="672"/>
      <c r="D74" s="672"/>
      <c r="E74" s="672"/>
      <c r="F74" s="673"/>
      <c r="G74" s="329" t="s">
        <v>0</v>
      </c>
    </row>
    <row r="75" spans="1:10" s="361" customFormat="1" x14ac:dyDescent="0.2">
      <c r="A75" s="226" t="s">
        <v>2</v>
      </c>
      <c r="B75" s="332">
        <v>1</v>
      </c>
      <c r="C75" s="238">
        <v>2</v>
      </c>
      <c r="D75" s="238">
        <v>3</v>
      </c>
      <c r="E75" s="238">
        <v>4</v>
      </c>
      <c r="F75" s="238">
        <v>5</v>
      </c>
      <c r="G75" s="237"/>
    </row>
    <row r="76" spans="1:10" s="361" customFormat="1" x14ac:dyDescent="0.2">
      <c r="A76" s="307" t="s">
        <v>3</v>
      </c>
      <c r="B76" s="333">
        <v>1080</v>
      </c>
      <c r="C76" s="334">
        <v>1080</v>
      </c>
      <c r="D76" s="335">
        <v>1080</v>
      </c>
      <c r="E76" s="335">
        <v>1080</v>
      </c>
      <c r="F76" s="335">
        <v>1080</v>
      </c>
      <c r="G76" s="336">
        <v>1080</v>
      </c>
    </row>
    <row r="77" spans="1:10" s="361" customFormat="1" x14ac:dyDescent="0.2">
      <c r="A77" s="310" t="s">
        <v>6</v>
      </c>
      <c r="B77" s="337">
        <v>1565.3846153846155</v>
      </c>
      <c r="C77" s="338">
        <v>1662.1428571428571</v>
      </c>
      <c r="D77" s="338">
        <v>1713.9285714285713</v>
      </c>
      <c r="E77" s="338">
        <v>1785</v>
      </c>
      <c r="F77" s="338"/>
      <c r="G77" s="266">
        <v>1686.0769230769231</v>
      </c>
    </row>
    <row r="78" spans="1:10" s="361" customFormat="1" x14ac:dyDescent="0.2">
      <c r="A78" s="226" t="s">
        <v>7</v>
      </c>
      <c r="B78" s="339">
        <v>100</v>
      </c>
      <c r="C78" s="340">
        <v>100</v>
      </c>
      <c r="D78" s="341">
        <v>100</v>
      </c>
      <c r="E78" s="341">
        <v>100</v>
      </c>
      <c r="F78" s="341"/>
      <c r="G78" s="342">
        <v>95.384615384615387</v>
      </c>
    </row>
    <row r="79" spans="1:10" s="361" customFormat="1" x14ac:dyDescent="0.2">
      <c r="A79" s="226" t="s">
        <v>8</v>
      </c>
      <c r="B79" s="271">
        <v>3.8297725343289499E-2</v>
      </c>
      <c r="C79" s="272">
        <v>3.3485560835088017E-2</v>
      </c>
      <c r="D79" s="343">
        <v>3.1471787654295702E-2</v>
      </c>
      <c r="E79" s="343">
        <v>3.241819561457162E-2</v>
      </c>
      <c r="F79" s="343"/>
      <c r="G79" s="344">
        <v>5.6412185127332766E-2</v>
      </c>
    </row>
    <row r="80" spans="1:10" s="361" customFormat="1" x14ac:dyDescent="0.2">
      <c r="A80" s="310" t="s">
        <v>1</v>
      </c>
      <c r="B80" s="275">
        <f t="shared" ref="B80:E80" si="15">B77/B76*100-100</f>
        <v>44.943019943019948</v>
      </c>
      <c r="C80" s="276">
        <f t="shared" si="15"/>
        <v>53.902116402116405</v>
      </c>
      <c r="D80" s="276">
        <f t="shared" si="15"/>
        <v>58.697089947089921</v>
      </c>
      <c r="E80" s="276">
        <f t="shared" si="15"/>
        <v>65.277777777777771</v>
      </c>
      <c r="F80" s="276"/>
      <c r="G80" s="278">
        <f t="shared" ref="G80" si="16">G77/G76*100-100</f>
        <v>56.118233618233631</v>
      </c>
    </row>
    <row r="81" spans="1:11" s="361" customFormat="1" ht="13.5" thickBot="1" x14ac:dyDescent="0.25">
      <c r="A81" s="226" t="s">
        <v>27</v>
      </c>
      <c r="B81" s="280">
        <f>B77-B64</f>
        <v>54.313186813186803</v>
      </c>
      <c r="C81" s="281">
        <f t="shared" ref="C81:G81" si="17">C77-C64</f>
        <v>88.240418118466778</v>
      </c>
      <c r="D81" s="281">
        <f t="shared" si="17"/>
        <v>68.340336134453764</v>
      </c>
      <c r="E81" s="281">
        <f t="shared" si="17"/>
        <v>72.407407407407391</v>
      </c>
      <c r="F81" s="281">
        <f t="shared" si="17"/>
        <v>0</v>
      </c>
      <c r="G81" s="283">
        <f t="shared" si="17"/>
        <v>78.153846153846189</v>
      </c>
    </row>
    <row r="82" spans="1:11" s="361" customFormat="1" x14ac:dyDescent="0.2">
      <c r="A82" s="324" t="s">
        <v>52</v>
      </c>
      <c r="B82" s="285">
        <v>376</v>
      </c>
      <c r="C82" s="286">
        <v>558</v>
      </c>
      <c r="D82" s="286">
        <v>421</v>
      </c>
      <c r="E82" s="286">
        <v>398</v>
      </c>
      <c r="F82" s="345"/>
      <c r="G82" s="346">
        <f>SUM(B82:F82)</f>
        <v>1753</v>
      </c>
      <c r="H82" s="361" t="s">
        <v>56</v>
      </c>
      <c r="I82" s="347">
        <f>G69-G82</f>
        <v>1</v>
      </c>
      <c r="J82" s="348">
        <f>I82/G69</f>
        <v>5.7012542759407071E-4</v>
      </c>
    </row>
    <row r="83" spans="1:11" s="361" customFormat="1" x14ac:dyDescent="0.2">
      <c r="A83" s="324" t="s">
        <v>28</v>
      </c>
      <c r="B83" s="231">
        <v>67</v>
      </c>
      <c r="C83" s="294">
        <v>67</v>
      </c>
      <c r="D83" s="294">
        <v>67</v>
      </c>
      <c r="E83" s="294">
        <v>67</v>
      </c>
      <c r="F83" s="294"/>
      <c r="G83" s="235"/>
      <c r="H83" s="361" t="s">
        <v>57</v>
      </c>
      <c r="I83" s="361">
        <v>65</v>
      </c>
    </row>
    <row r="84" spans="1:11" s="361" customFormat="1" ht="13.5" thickBot="1" x14ac:dyDescent="0.25">
      <c r="A84" s="327" t="s">
        <v>26</v>
      </c>
      <c r="B84" s="380">
        <f>B83-B70</f>
        <v>2</v>
      </c>
      <c r="C84" s="381">
        <f>C83-C70</f>
        <v>2</v>
      </c>
      <c r="D84" s="381">
        <f>D83-D70</f>
        <v>2</v>
      </c>
      <c r="E84" s="381">
        <f>E83-E70</f>
        <v>2</v>
      </c>
      <c r="F84" s="230"/>
      <c r="G84" s="236"/>
      <c r="H84" s="361" t="s">
        <v>26</v>
      </c>
      <c r="I84" s="362">
        <f>I83-I70</f>
        <v>-19</v>
      </c>
    </row>
    <row r="86" spans="1:11" ht="13.5" thickBot="1" x14ac:dyDescent="0.25"/>
    <row r="87" spans="1:11" s="374" customFormat="1" ht="13.5" thickBot="1" x14ac:dyDescent="0.25">
      <c r="A87" s="300" t="s">
        <v>74</v>
      </c>
      <c r="B87" s="671" t="s">
        <v>53</v>
      </c>
      <c r="C87" s="672"/>
      <c r="D87" s="672"/>
      <c r="E87" s="672"/>
      <c r="F87" s="673"/>
      <c r="G87" s="329" t="s">
        <v>0</v>
      </c>
    </row>
    <row r="88" spans="1:11" s="374" customFormat="1" x14ac:dyDescent="0.2">
      <c r="A88" s="226" t="s">
        <v>2</v>
      </c>
      <c r="B88" s="332">
        <v>1</v>
      </c>
      <c r="C88" s="238">
        <v>2</v>
      </c>
      <c r="D88" s="238">
        <v>3</v>
      </c>
      <c r="E88" s="238">
        <v>4</v>
      </c>
      <c r="F88" s="238">
        <v>5</v>
      </c>
      <c r="G88" s="237"/>
    </row>
    <row r="89" spans="1:11" s="374" customFormat="1" x14ac:dyDescent="0.2">
      <c r="A89" s="307" t="s">
        <v>3</v>
      </c>
      <c r="B89" s="333">
        <v>1250</v>
      </c>
      <c r="C89" s="334">
        <v>1250</v>
      </c>
      <c r="D89" s="335">
        <v>1250</v>
      </c>
      <c r="E89" s="335">
        <v>1250</v>
      </c>
      <c r="F89" s="335">
        <v>1250</v>
      </c>
      <c r="G89" s="336">
        <v>1250</v>
      </c>
    </row>
    <row r="90" spans="1:11" s="374" customFormat="1" x14ac:dyDescent="0.2">
      <c r="A90" s="310" t="s">
        <v>6</v>
      </c>
      <c r="B90" s="337">
        <v>1708.2758620689656</v>
      </c>
      <c r="C90" s="338">
        <v>1746.6666666666667</v>
      </c>
      <c r="D90" s="338">
        <v>1785.1612903225807</v>
      </c>
      <c r="E90" s="338">
        <v>1849.6428571428571</v>
      </c>
      <c r="F90" s="338"/>
      <c r="G90" s="266">
        <v>1770</v>
      </c>
    </row>
    <row r="91" spans="1:11" s="374" customFormat="1" x14ac:dyDescent="0.2">
      <c r="A91" s="226" t="s">
        <v>7</v>
      </c>
      <c r="B91" s="339">
        <v>100</v>
      </c>
      <c r="C91" s="340">
        <v>100</v>
      </c>
      <c r="D91" s="341">
        <v>100</v>
      </c>
      <c r="E91" s="341">
        <v>100</v>
      </c>
      <c r="F91" s="341"/>
      <c r="G91" s="342">
        <v>97.637795275590548</v>
      </c>
    </row>
    <row r="92" spans="1:11" s="374" customFormat="1" x14ac:dyDescent="0.2">
      <c r="A92" s="226" t="s">
        <v>8</v>
      </c>
      <c r="B92" s="271">
        <v>3.4101303673332722E-2</v>
      </c>
      <c r="C92" s="272">
        <v>3.1232835962643691E-2</v>
      </c>
      <c r="D92" s="343">
        <v>3.1523930643615201E-2</v>
      </c>
      <c r="E92" s="343">
        <v>4.3239092199498806E-2</v>
      </c>
      <c r="F92" s="343"/>
      <c r="G92" s="344">
        <v>4.5069661493826831E-2</v>
      </c>
    </row>
    <row r="93" spans="1:11" s="374" customFormat="1" x14ac:dyDescent="0.2">
      <c r="A93" s="310" t="s">
        <v>1</v>
      </c>
      <c r="B93" s="275">
        <f t="shared" ref="B93:E93" si="18">B90/B89*100-100</f>
        <v>36.66206896551725</v>
      </c>
      <c r="C93" s="276">
        <f t="shared" si="18"/>
        <v>39.73333333333332</v>
      </c>
      <c r="D93" s="276">
        <f t="shared" si="18"/>
        <v>42.812903225806451</v>
      </c>
      <c r="E93" s="276">
        <f t="shared" si="18"/>
        <v>47.971428571428589</v>
      </c>
      <c r="F93" s="276"/>
      <c r="G93" s="278">
        <f t="shared" ref="G93" si="19">G90/G89*100-100</f>
        <v>41.599999999999994</v>
      </c>
    </row>
    <row r="94" spans="1:11" s="374" customFormat="1" ht="13.5" thickBot="1" x14ac:dyDescent="0.25">
      <c r="A94" s="226" t="s">
        <v>27</v>
      </c>
      <c r="B94" s="280">
        <f>B90-B77</f>
        <v>142.89124668435011</v>
      </c>
      <c r="C94" s="281">
        <f t="shared" ref="C94:G94" si="20">C90-C77</f>
        <v>84.523809523809632</v>
      </c>
      <c r="D94" s="281">
        <f t="shared" si="20"/>
        <v>71.232718894009395</v>
      </c>
      <c r="E94" s="281">
        <f t="shared" si="20"/>
        <v>64.64285714285711</v>
      </c>
      <c r="F94" s="281">
        <f t="shared" si="20"/>
        <v>0</v>
      </c>
      <c r="G94" s="283">
        <f t="shared" si="20"/>
        <v>83.923076923076906</v>
      </c>
    </row>
    <row r="95" spans="1:11" s="374" customFormat="1" x14ac:dyDescent="0.2">
      <c r="A95" s="324" t="s">
        <v>52</v>
      </c>
      <c r="B95" s="285">
        <v>376</v>
      </c>
      <c r="C95" s="286">
        <v>558</v>
      </c>
      <c r="D95" s="286">
        <v>421</v>
      </c>
      <c r="E95" s="286">
        <v>398</v>
      </c>
      <c r="F95" s="345"/>
      <c r="G95" s="346">
        <f>SUM(B95:F95)</f>
        <v>1753</v>
      </c>
      <c r="H95" s="374" t="s">
        <v>56</v>
      </c>
      <c r="I95" s="347">
        <f>G82-G95</f>
        <v>0</v>
      </c>
      <c r="J95" s="348">
        <f>I95/G82</f>
        <v>0</v>
      </c>
      <c r="K95" s="356" t="s">
        <v>77</v>
      </c>
    </row>
    <row r="96" spans="1:11" s="374" customFormat="1" x14ac:dyDescent="0.2">
      <c r="A96" s="324" t="s">
        <v>28</v>
      </c>
      <c r="B96" s="231">
        <v>68</v>
      </c>
      <c r="C96" s="294">
        <v>68</v>
      </c>
      <c r="D96" s="294">
        <v>68</v>
      </c>
      <c r="E96" s="294">
        <v>68</v>
      </c>
      <c r="F96" s="294"/>
      <c r="G96" s="235"/>
      <c r="H96" s="374" t="s">
        <v>57</v>
      </c>
      <c r="I96" s="374">
        <v>67.03</v>
      </c>
      <c r="K96" s="383" t="s">
        <v>78</v>
      </c>
    </row>
    <row r="97" spans="1:13" s="374" customFormat="1" ht="13.5" thickBot="1" x14ac:dyDescent="0.25">
      <c r="A97" s="327" t="s">
        <v>26</v>
      </c>
      <c r="B97" s="229">
        <f>B96-B83</f>
        <v>1</v>
      </c>
      <c r="C97" s="230">
        <f>C96-C83</f>
        <v>1</v>
      </c>
      <c r="D97" s="230">
        <f>D96-D83</f>
        <v>1</v>
      </c>
      <c r="E97" s="230">
        <f>E96-E83</f>
        <v>1</v>
      </c>
      <c r="F97" s="230"/>
      <c r="G97" s="236"/>
      <c r="H97" s="374" t="s">
        <v>26</v>
      </c>
      <c r="I97" s="377">
        <f>I96-I83</f>
        <v>2.0300000000000011</v>
      </c>
      <c r="J97" s="378" t="s">
        <v>76</v>
      </c>
      <c r="K97" s="379"/>
      <c r="L97" s="379"/>
      <c r="M97" s="379"/>
    </row>
    <row r="99" spans="1:13" ht="13.5" thickBot="1" x14ac:dyDescent="0.25"/>
    <row r="100" spans="1:13" ht="13.5" thickBot="1" x14ac:dyDescent="0.25">
      <c r="A100" s="300" t="s">
        <v>79</v>
      </c>
      <c r="B100" s="671" t="s">
        <v>53</v>
      </c>
      <c r="C100" s="672"/>
      <c r="D100" s="672"/>
      <c r="E100" s="672"/>
      <c r="F100" s="673"/>
      <c r="G100" s="329" t="s">
        <v>0</v>
      </c>
      <c r="H100" s="382"/>
      <c r="I100" s="382"/>
      <c r="J100" s="382"/>
    </row>
    <row r="101" spans="1:13" x14ac:dyDescent="0.2">
      <c r="A101" s="226" t="s">
        <v>2</v>
      </c>
      <c r="B101" s="332">
        <v>1</v>
      </c>
      <c r="C101" s="238">
        <v>2</v>
      </c>
      <c r="D101" s="238">
        <v>3</v>
      </c>
      <c r="E101" s="238">
        <v>4</v>
      </c>
      <c r="F101" s="238">
        <v>5</v>
      </c>
      <c r="G101" s="237"/>
      <c r="H101" s="382"/>
      <c r="I101" s="382"/>
      <c r="J101" s="382"/>
    </row>
    <row r="102" spans="1:13" x14ac:dyDescent="0.2">
      <c r="A102" s="307" t="s">
        <v>3</v>
      </c>
      <c r="B102" s="333">
        <v>1400</v>
      </c>
      <c r="C102" s="334">
        <v>1400</v>
      </c>
      <c r="D102" s="335">
        <v>1400</v>
      </c>
      <c r="E102" s="335">
        <v>1400</v>
      </c>
      <c r="F102" s="335">
        <v>1400</v>
      </c>
      <c r="G102" s="336">
        <v>1400</v>
      </c>
      <c r="H102" s="382"/>
      <c r="I102" s="382"/>
      <c r="J102" s="382"/>
    </row>
    <row r="103" spans="1:13" x14ac:dyDescent="0.2">
      <c r="A103" s="310" t="s">
        <v>6</v>
      </c>
      <c r="B103" s="337">
        <v>1834.375</v>
      </c>
      <c r="C103" s="338">
        <v>1860.7843137254902</v>
      </c>
      <c r="D103" s="338">
        <v>1919.4285714285713</v>
      </c>
      <c r="E103" s="338">
        <v>1954.6875</v>
      </c>
      <c r="F103" s="338"/>
      <c r="G103" s="266">
        <v>1888.8666666666666</v>
      </c>
      <c r="H103" s="382"/>
      <c r="I103" s="382"/>
      <c r="J103" s="382"/>
    </row>
    <row r="104" spans="1:13" x14ac:dyDescent="0.2">
      <c r="A104" s="226" t="s">
        <v>7</v>
      </c>
      <c r="B104" s="339">
        <v>100</v>
      </c>
      <c r="C104" s="340">
        <v>100</v>
      </c>
      <c r="D104" s="341">
        <v>100</v>
      </c>
      <c r="E104" s="341">
        <v>100</v>
      </c>
      <c r="F104" s="341"/>
      <c r="G104" s="342">
        <v>99.333333333333329</v>
      </c>
      <c r="H104" s="382"/>
      <c r="I104" s="382"/>
      <c r="J104" s="382"/>
    </row>
    <row r="105" spans="1:13" x14ac:dyDescent="0.2">
      <c r="A105" s="226" t="s">
        <v>8</v>
      </c>
      <c r="B105" s="271">
        <v>3.8929635058817476E-2</v>
      </c>
      <c r="C105" s="272">
        <v>4.1379690676584965E-2</v>
      </c>
      <c r="D105" s="343">
        <v>3.8926342672489296E-2</v>
      </c>
      <c r="E105" s="343">
        <v>3.7287918793228764E-2</v>
      </c>
      <c r="F105" s="343"/>
      <c r="G105" s="344">
        <v>4.6103104448135687E-2</v>
      </c>
      <c r="H105" s="382"/>
      <c r="I105" s="382"/>
      <c r="J105" s="382"/>
    </row>
    <row r="106" spans="1:13" x14ac:dyDescent="0.2">
      <c r="A106" s="310" t="s">
        <v>1</v>
      </c>
      <c r="B106" s="275">
        <f t="shared" ref="B106:E106" si="21">B103/B102*100-100</f>
        <v>31.026785714285722</v>
      </c>
      <c r="C106" s="276">
        <f t="shared" si="21"/>
        <v>32.913165266106432</v>
      </c>
      <c r="D106" s="276">
        <f t="shared" si="21"/>
        <v>37.102040816326536</v>
      </c>
      <c r="E106" s="276">
        <f t="shared" si="21"/>
        <v>39.620535714285722</v>
      </c>
      <c r="F106" s="276"/>
      <c r="G106" s="278">
        <f t="shared" ref="G106" si="22">G103/G102*100-100</f>
        <v>34.919047619047603</v>
      </c>
      <c r="H106" s="382"/>
      <c r="I106" s="382"/>
      <c r="J106" s="382"/>
    </row>
    <row r="107" spans="1:13" ht="13.5" thickBot="1" x14ac:dyDescent="0.25">
      <c r="A107" s="226" t="s">
        <v>27</v>
      </c>
      <c r="B107" s="280">
        <f>B103-B90</f>
        <v>126.09913793103442</v>
      </c>
      <c r="C107" s="281">
        <f t="shared" ref="C107:G107" si="23">C103-C90</f>
        <v>114.11764705882342</v>
      </c>
      <c r="D107" s="281">
        <f t="shared" si="23"/>
        <v>134.26728110599061</v>
      </c>
      <c r="E107" s="281">
        <f t="shared" si="23"/>
        <v>105.04464285714289</v>
      </c>
      <c r="F107" s="281">
        <f t="shared" si="23"/>
        <v>0</v>
      </c>
      <c r="G107" s="283">
        <f t="shared" si="23"/>
        <v>118.86666666666656</v>
      </c>
      <c r="H107" s="382"/>
      <c r="I107" s="382"/>
      <c r="J107" s="382"/>
    </row>
    <row r="108" spans="1:13" x14ac:dyDescent="0.2">
      <c r="A108" s="324" t="s">
        <v>52</v>
      </c>
      <c r="B108" s="285">
        <v>376</v>
      </c>
      <c r="C108" s="286">
        <v>557</v>
      </c>
      <c r="D108" s="286">
        <v>421</v>
      </c>
      <c r="E108" s="286">
        <v>398</v>
      </c>
      <c r="F108" s="345"/>
      <c r="G108" s="346">
        <f>SUM(B108:F108)</f>
        <v>1752</v>
      </c>
      <c r="H108" s="382" t="s">
        <v>56</v>
      </c>
      <c r="I108" s="347">
        <f>G95-G108</f>
        <v>1</v>
      </c>
      <c r="J108" s="348">
        <f>I108/G95</f>
        <v>5.7045065601825438E-4</v>
      </c>
    </row>
    <row r="109" spans="1:13" x14ac:dyDescent="0.2">
      <c r="A109" s="324" t="s">
        <v>28</v>
      </c>
      <c r="B109" s="231">
        <v>69</v>
      </c>
      <c r="C109" s="294">
        <v>69</v>
      </c>
      <c r="D109" s="294">
        <v>69</v>
      </c>
      <c r="E109" s="294">
        <v>69</v>
      </c>
      <c r="F109" s="294"/>
      <c r="G109" s="235"/>
      <c r="H109" s="382" t="s">
        <v>57</v>
      </c>
      <c r="I109" s="382">
        <v>68.010000000000005</v>
      </c>
      <c r="J109" s="382"/>
    </row>
    <row r="110" spans="1:13" ht="13.5" thickBot="1" x14ac:dyDescent="0.25">
      <c r="A110" s="327" t="s">
        <v>26</v>
      </c>
      <c r="B110" s="229">
        <f>B109-B96</f>
        <v>1</v>
      </c>
      <c r="C110" s="230">
        <f>C109-C96</f>
        <v>1</v>
      </c>
      <c r="D110" s="230">
        <f>D109-D96</f>
        <v>1</v>
      </c>
      <c r="E110" s="230">
        <f>E109-E96</f>
        <v>1</v>
      </c>
      <c r="F110" s="230"/>
      <c r="G110" s="236"/>
      <c r="H110" s="382" t="s">
        <v>26</v>
      </c>
      <c r="I110" s="384">
        <f>I109-I96</f>
        <v>0.98000000000000398</v>
      </c>
      <c r="J110" s="385"/>
    </row>
    <row r="112" spans="1:13" ht="13.5" thickBot="1" x14ac:dyDescent="0.25"/>
    <row r="113" spans="1:10" ht="13.5" thickBot="1" x14ac:dyDescent="0.25">
      <c r="A113" s="300" t="s">
        <v>85</v>
      </c>
      <c r="B113" s="671" t="s">
        <v>53</v>
      </c>
      <c r="C113" s="672"/>
      <c r="D113" s="672"/>
      <c r="E113" s="672"/>
      <c r="F113" s="673"/>
      <c r="G113" s="329" t="s">
        <v>0</v>
      </c>
      <c r="H113" s="388"/>
      <c r="I113" s="388"/>
      <c r="J113" s="388"/>
    </row>
    <row r="114" spans="1:10" x14ac:dyDescent="0.2">
      <c r="A114" s="226" t="s">
        <v>2</v>
      </c>
      <c r="B114" s="332">
        <v>1</v>
      </c>
      <c r="C114" s="238">
        <v>2</v>
      </c>
      <c r="D114" s="238">
        <v>3</v>
      </c>
      <c r="E114" s="238">
        <v>4</v>
      </c>
      <c r="F114" s="238">
        <v>5</v>
      </c>
      <c r="G114" s="237"/>
      <c r="H114" s="388"/>
      <c r="I114" s="388"/>
      <c r="J114" s="388"/>
    </row>
    <row r="115" spans="1:10" x14ac:dyDescent="0.2">
      <c r="A115" s="307" t="s">
        <v>3</v>
      </c>
      <c r="B115" s="333">
        <v>1540</v>
      </c>
      <c r="C115" s="334">
        <v>1540</v>
      </c>
      <c r="D115" s="335">
        <v>1540</v>
      </c>
      <c r="E115" s="335">
        <v>1540</v>
      </c>
      <c r="F115" s="335">
        <v>1540</v>
      </c>
      <c r="G115" s="336">
        <v>1540</v>
      </c>
      <c r="H115" s="388"/>
      <c r="I115" s="388"/>
      <c r="J115" s="388"/>
    </row>
    <row r="116" spans="1:10" x14ac:dyDescent="0.2">
      <c r="A116" s="310" t="s">
        <v>6</v>
      </c>
      <c r="B116" s="337">
        <v>1916.8965517241379</v>
      </c>
      <c r="C116" s="338">
        <v>1999.1666666666667</v>
      </c>
      <c r="D116" s="338">
        <v>2055.5555555555557</v>
      </c>
      <c r="E116" s="338">
        <v>2128.8888888888887</v>
      </c>
      <c r="F116" s="338"/>
      <c r="G116" s="266">
        <v>2021.3445378151262</v>
      </c>
      <c r="H116" s="388"/>
      <c r="I116" s="388"/>
      <c r="J116" s="388"/>
    </row>
    <row r="117" spans="1:10" x14ac:dyDescent="0.2">
      <c r="A117" s="226" t="s">
        <v>7</v>
      </c>
      <c r="B117" s="339">
        <v>100</v>
      </c>
      <c r="C117" s="340">
        <v>100</v>
      </c>
      <c r="D117" s="341">
        <v>100</v>
      </c>
      <c r="E117" s="341">
        <v>100</v>
      </c>
      <c r="F117" s="341"/>
      <c r="G117" s="342">
        <v>98.319327731092443</v>
      </c>
      <c r="H117" s="388"/>
      <c r="I117" s="388"/>
      <c r="J117" s="388"/>
    </row>
    <row r="118" spans="1:10" x14ac:dyDescent="0.2">
      <c r="A118" s="226" t="s">
        <v>8</v>
      </c>
      <c r="B118" s="271">
        <v>2.2179599004072504E-2</v>
      </c>
      <c r="C118" s="272">
        <v>1.3616075840817901E-2</v>
      </c>
      <c r="D118" s="343">
        <v>1.8025223784361281E-2</v>
      </c>
      <c r="E118" s="343">
        <v>2.2702049238969107E-2</v>
      </c>
      <c r="F118" s="343"/>
      <c r="G118" s="344">
        <v>4.1987829351519082E-2</v>
      </c>
      <c r="H118" s="388"/>
      <c r="I118" s="388"/>
      <c r="J118" s="388"/>
    </row>
    <row r="119" spans="1:10" x14ac:dyDescent="0.2">
      <c r="A119" s="310" t="s">
        <v>1</v>
      </c>
      <c r="B119" s="275">
        <f t="shared" ref="B119:E119" si="24">B116/B115*100-100</f>
        <v>24.47380206000895</v>
      </c>
      <c r="C119" s="276">
        <f t="shared" si="24"/>
        <v>29.816017316017337</v>
      </c>
      <c r="D119" s="276">
        <f t="shared" si="24"/>
        <v>33.477633477633475</v>
      </c>
      <c r="E119" s="276">
        <f t="shared" si="24"/>
        <v>38.239538239538234</v>
      </c>
      <c r="F119" s="276"/>
      <c r="G119" s="278">
        <f t="shared" ref="G119" si="25">G116/G115*100-100</f>
        <v>31.256138819164022</v>
      </c>
      <c r="H119" s="388"/>
      <c r="I119" s="388"/>
      <c r="J119" s="388"/>
    </row>
    <row r="120" spans="1:10" ht="13.5" thickBot="1" x14ac:dyDescent="0.25">
      <c r="A120" s="226" t="s">
        <v>27</v>
      </c>
      <c r="B120" s="280">
        <f>B116-B103</f>
        <v>82.521551724137908</v>
      </c>
      <c r="C120" s="281">
        <f t="shared" ref="C120:G120" si="26">C116-C103</f>
        <v>138.38235294117658</v>
      </c>
      <c r="D120" s="281">
        <f t="shared" si="26"/>
        <v>136.12698412698433</v>
      </c>
      <c r="E120" s="281">
        <f t="shared" si="26"/>
        <v>174.20138888888869</v>
      </c>
      <c r="F120" s="281">
        <f t="shared" si="26"/>
        <v>0</v>
      </c>
      <c r="G120" s="283">
        <f t="shared" si="26"/>
        <v>132.4778711484596</v>
      </c>
      <c r="H120" s="388"/>
      <c r="I120" s="388"/>
      <c r="J120" s="388"/>
    </row>
    <row r="121" spans="1:10" x14ac:dyDescent="0.2">
      <c r="A121" s="324" t="s">
        <v>52</v>
      </c>
      <c r="B121" s="285">
        <v>388</v>
      </c>
      <c r="C121" s="286">
        <v>471</v>
      </c>
      <c r="D121" s="286">
        <v>381</v>
      </c>
      <c r="E121" s="286">
        <v>354</v>
      </c>
      <c r="F121" s="345"/>
      <c r="G121" s="346">
        <f>SUM(B121:F121)</f>
        <v>1594</v>
      </c>
      <c r="H121" s="388" t="s">
        <v>56</v>
      </c>
      <c r="I121" s="347">
        <f>G108-G121</f>
        <v>158</v>
      </c>
      <c r="J121" s="348">
        <f>I121/G108</f>
        <v>9.0182648401826479E-2</v>
      </c>
    </row>
    <row r="122" spans="1:10" x14ac:dyDescent="0.2">
      <c r="A122" s="324" t="s">
        <v>28</v>
      </c>
      <c r="B122" s="231">
        <v>71</v>
      </c>
      <c r="C122" s="294">
        <v>71</v>
      </c>
      <c r="D122" s="294">
        <v>71</v>
      </c>
      <c r="E122" s="294">
        <v>71</v>
      </c>
      <c r="F122" s="294"/>
      <c r="G122" s="235"/>
      <c r="H122" s="388" t="s">
        <v>57</v>
      </c>
      <c r="I122" s="388">
        <v>68.98</v>
      </c>
      <c r="J122" s="388"/>
    </row>
    <row r="123" spans="1:10" ht="13.5" thickBot="1" x14ac:dyDescent="0.25">
      <c r="A123" s="327" t="s">
        <v>26</v>
      </c>
      <c r="B123" s="229">
        <f>B122-B109</f>
        <v>2</v>
      </c>
      <c r="C123" s="230">
        <f>C122-C109</f>
        <v>2</v>
      </c>
      <c r="D123" s="230">
        <f>D122-D109</f>
        <v>2</v>
      </c>
      <c r="E123" s="230">
        <f>E122-E109</f>
        <v>2</v>
      </c>
      <c r="F123" s="230"/>
      <c r="G123" s="236"/>
      <c r="H123" s="388" t="s">
        <v>26</v>
      </c>
      <c r="I123" s="384">
        <f>I122-I109</f>
        <v>0.96999999999999886</v>
      </c>
      <c r="J123" s="385"/>
    </row>
    <row r="124" spans="1:10" x14ac:dyDescent="0.2">
      <c r="B124" s="293">
        <v>71</v>
      </c>
      <c r="C124" s="398">
        <v>71</v>
      </c>
      <c r="D124" s="398">
        <v>71</v>
      </c>
      <c r="E124" s="398">
        <v>71</v>
      </c>
      <c r="H124" s="399" t="s">
        <v>86</v>
      </c>
    </row>
    <row r="125" spans="1:10" ht="13.5" thickBot="1" x14ac:dyDescent="0.25"/>
    <row r="126" spans="1:10" s="400" customFormat="1" ht="13.5" thickBot="1" x14ac:dyDescent="0.25">
      <c r="A126" s="300" t="s">
        <v>87</v>
      </c>
      <c r="B126" s="671" t="s">
        <v>53</v>
      </c>
      <c r="C126" s="672"/>
      <c r="D126" s="672"/>
      <c r="E126" s="672"/>
      <c r="F126" s="673"/>
      <c r="G126" s="329" t="s">
        <v>0</v>
      </c>
    </row>
    <row r="127" spans="1:10" s="400" customFormat="1" x14ac:dyDescent="0.2">
      <c r="A127" s="226" t="s">
        <v>2</v>
      </c>
      <c r="B127" s="332">
        <v>1</v>
      </c>
      <c r="C127" s="238">
        <v>2</v>
      </c>
      <c r="D127" s="238">
        <v>3</v>
      </c>
      <c r="E127" s="238">
        <v>4</v>
      </c>
      <c r="F127" s="238">
        <v>5</v>
      </c>
      <c r="G127" s="237"/>
    </row>
    <row r="128" spans="1:10" s="400" customFormat="1" x14ac:dyDescent="0.2">
      <c r="A128" s="307" t="s">
        <v>3</v>
      </c>
      <c r="B128" s="333">
        <v>1670</v>
      </c>
      <c r="C128" s="334">
        <v>1670</v>
      </c>
      <c r="D128" s="335">
        <v>1670</v>
      </c>
      <c r="E128" s="335">
        <v>1670</v>
      </c>
      <c r="F128" s="335">
        <v>1670</v>
      </c>
      <c r="G128" s="336">
        <v>1670</v>
      </c>
    </row>
    <row r="129" spans="1:10" s="400" customFormat="1" x14ac:dyDescent="0.2">
      <c r="A129" s="310" t="s">
        <v>6</v>
      </c>
      <c r="B129" s="337">
        <v>2034.4827586206898</v>
      </c>
      <c r="C129" s="338">
        <v>2079.1666666666665</v>
      </c>
      <c r="D129" s="338">
        <v>2152.3076923076924</v>
      </c>
      <c r="E129" s="338">
        <v>2200.3571428571427</v>
      </c>
      <c r="F129" s="338"/>
      <c r="G129" s="266">
        <v>2112.7731092436975</v>
      </c>
    </row>
    <row r="130" spans="1:10" s="400" customFormat="1" x14ac:dyDescent="0.2">
      <c r="A130" s="226" t="s">
        <v>7</v>
      </c>
      <c r="B130" s="339">
        <v>100</v>
      </c>
      <c r="C130" s="340">
        <v>100</v>
      </c>
      <c r="D130" s="341">
        <v>100</v>
      </c>
      <c r="E130" s="341">
        <v>100</v>
      </c>
      <c r="F130" s="341"/>
      <c r="G130" s="342">
        <v>98.319327731092443</v>
      </c>
    </row>
    <row r="131" spans="1:10" s="400" customFormat="1" x14ac:dyDescent="0.2">
      <c r="A131" s="226" t="s">
        <v>8</v>
      </c>
      <c r="B131" s="271">
        <v>2.1851921280743924E-2</v>
      </c>
      <c r="C131" s="272">
        <v>3.0532033858651102E-2</v>
      </c>
      <c r="D131" s="343">
        <v>2.7284252586121615E-2</v>
      </c>
      <c r="E131" s="343">
        <v>3.260276363024369E-2</v>
      </c>
      <c r="F131" s="343"/>
      <c r="G131" s="344">
        <v>4.1389553879013261E-2</v>
      </c>
    </row>
    <row r="132" spans="1:10" s="400" customFormat="1" x14ac:dyDescent="0.2">
      <c r="A132" s="310" t="s">
        <v>1</v>
      </c>
      <c r="B132" s="275">
        <f t="shared" ref="B132:E132" si="27">B129/B128*100-100</f>
        <v>21.825314887466462</v>
      </c>
      <c r="C132" s="276">
        <f t="shared" si="27"/>
        <v>24.500998003992009</v>
      </c>
      <c r="D132" s="276">
        <f t="shared" si="27"/>
        <v>28.880700138185176</v>
      </c>
      <c r="E132" s="276">
        <f t="shared" si="27"/>
        <v>31.757912745936693</v>
      </c>
      <c r="F132" s="276"/>
      <c r="G132" s="278">
        <f t="shared" ref="G132" si="28">G129/G128*100-100</f>
        <v>26.513359834951956</v>
      </c>
    </row>
    <row r="133" spans="1:10" s="400" customFormat="1" ht="13.5" thickBot="1" x14ac:dyDescent="0.25">
      <c r="A133" s="226" t="s">
        <v>27</v>
      </c>
      <c r="B133" s="280">
        <f>B129-B116</f>
        <v>117.58620689655186</v>
      </c>
      <c r="C133" s="281">
        <f t="shared" ref="C133:G133" si="29">C129-C116</f>
        <v>79.999999999999773</v>
      </c>
      <c r="D133" s="281">
        <f t="shared" si="29"/>
        <v>96.752136752136721</v>
      </c>
      <c r="E133" s="281">
        <f t="shared" si="29"/>
        <v>71.468253968253975</v>
      </c>
      <c r="F133" s="281">
        <f t="shared" si="29"/>
        <v>0</v>
      </c>
      <c r="G133" s="283">
        <f t="shared" si="29"/>
        <v>91.428571428571331</v>
      </c>
    </row>
    <row r="134" spans="1:10" s="400" customFormat="1" x14ac:dyDescent="0.2">
      <c r="A134" s="324" t="s">
        <v>52</v>
      </c>
      <c r="B134" s="285">
        <v>388</v>
      </c>
      <c r="C134" s="286">
        <v>471</v>
      </c>
      <c r="D134" s="286">
        <v>381</v>
      </c>
      <c r="E134" s="286">
        <v>354</v>
      </c>
      <c r="F134" s="345"/>
      <c r="G134" s="346">
        <f>SUM(B134:F134)</f>
        <v>1594</v>
      </c>
      <c r="H134" s="400" t="s">
        <v>56</v>
      </c>
      <c r="I134" s="347">
        <f>G121-G134</f>
        <v>0</v>
      </c>
      <c r="J134" s="348">
        <f>I134/G121</f>
        <v>0</v>
      </c>
    </row>
    <row r="135" spans="1:10" s="400" customFormat="1" x14ac:dyDescent="0.2">
      <c r="A135" s="324" t="s">
        <v>28</v>
      </c>
      <c r="B135" s="231">
        <v>72</v>
      </c>
      <c r="C135" s="294">
        <v>72</v>
      </c>
      <c r="D135" s="294">
        <v>72</v>
      </c>
      <c r="E135" s="294">
        <v>72</v>
      </c>
      <c r="F135" s="294"/>
      <c r="G135" s="235"/>
      <c r="H135" s="400" t="s">
        <v>57</v>
      </c>
      <c r="I135" s="400">
        <v>70.989999999999995</v>
      </c>
    </row>
    <row r="136" spans="1:10" s="400" customFormat="1" ht="13.5" thickBot="1" x14ac:dyDescent="0.25">
      <c r="A136" s="327" t="s">
        <v>26</v>
      </c>
      <c r="B136" s="229">
        <f>B135-B122</f>
        <v>1</v>
      </c>
      <c r="C136" s="230">
        <f>C135-C122</f>
        <v>1</v>
      </c>
      <c r="D136" s="230">
        <f>D135-D122</f>
        <v>1</v>
      </c>
      <c r="E136" s="230">
        <f>E135-E122</f>
        <v>1</v>
      </c>
      <c r="F136" s="230"/>
      <c r="G136" s="236"/>
      <c r="H136" s="400" t="s">
        <v>26</v>
      </c>
      <c r="I136" s="384">
        <f>I135-I122</f>
        <v>2.0099999999999909</v>
      </c>
      <c r="J136" s="385"/>
    </row>
    <row r="138" spans="1:10" ht="13.5" thickBot="1" x14ac:dyDescent="0.25"/>
    <row r="139" spans="1:10" s="401" customFormat="1" ht="13.5" thickBot="1" x14ac:dyDescent="0.25">
      <c r="A139" s="300" t="s">
        <v>88</v>
      </c>
      <c r="B139" s="671" t="s">
        <v>53</v>
      </c>
      <c r="C139" s="672"/>
      <c r="D139" s="672"/>
      <c r="E139" s="672"/>
      <c r="F139" s="673"/>
      <c r="G139" s="329" t="s">
        <v>0</v>
      </c>
    </row>
    <row r="140" spans="1:10" s="401" customFormat="1" x14ac:dyDescent="0.2">
      <c r="A140" s="226" t="s">
        <v>2</v>
      </c>
      <c r="B140" s="332">
        <v>1</v>
      </c>
      <c r="C140" s="238">
        <v>2</v>
      </c>
      <c r="D140" s="238">
        <v>3</v>
      </c>
      <c r="E140" s="238">
        <v>4</v>
      </c>
      <c r="F140" s="238">
        <v>5</v>
      </c>
      <c r="G140" s="237"/>
    </row>
    <row r="141" spans="1:10" s="401" customFormat="1" x14ac:dyDescent="0.2">
      <c r="A141" s="307" t="s">
        <v>3</v>
      </c>
      <c r="B141" s="333">
        <v>1790</v>
      </c>
      <c r="C141" s="334">
        <v>1790</v>
      </c>
      <c r="D141" s="335">
        <v>1790</v>
      </c>
      <c r="E141" s="335">
        <v>1790</v>
      </c>
      <c r="F141" s="335">
        <v>1790</v>
      </c>
      <c r="G141" s="336">
        <v>1790</v>
      </c>
    </row>
    <row r="142" spans="1:10" s="401" customFormat="1" x14ac:dyDescent="0.2">
      <c r="A142" s="310" t="s">
        <v>6</v>
      </c>
      <c r="B142" s="337">
        <v>2069.3333333333335</v>
      </c>
      <c r="C142" s="338">
        <v>2206.6666666666665</v>
      </c>
      <c r="D142" s="338">
        <v>2230.7142857142858</v>
      </c>
      <c r="E142" s="338">
        <v>2233.3333333333335</v>
      </c>
      <c r="F142" s="338"/>
      <c r="G142" s="266">
        <v>2182.8813559322034</v>
      </c>
    </row>
    <row r="143" spans="1:10" s="401" customFormat="1" x14ac:dyDescent="0.2">
      <c r="A143" s="226" t="s">
        <v>7</v>
      </c>
      <c r="B143" s="339">
        <v>96.666666666666671</v>
      </c>
      <c r="C143" s="340">
        <v>100</v>
      </c>
      <c r="D143" s="341">
        <v>100</v>
      </c>
      <c r="E143" s="341">
        <v>100</v>
      </c>
      <c r="F143" s="341"/>
      <c r="G143" s="342">
        <v>97.457627118644069</v>
      </c>
    </row>
    <row r="144" spans="1:10" s="401" customFormat="1" x14ac:dyDescent="0.2">
      <c r="A144" s="226" t="s">
        <v>8</v>
      </c>
      <c r="B144" s="271">
        <v>4.4447088710810462E-2</v>
      </c>
      <c r="C144" s="272">
        <v>3.8777938528681076E-2</v>
      </c>
      <c r="D144" s="343">
        <v>3.0707970096094526E-2</v>
      </c>
      <c r="E144" s="343">
        <v>2.682418023225509E-2</v>
      </c>
      <c r="F144" s="343"/>
      <c r="G144" s="344">
        <v>4.747390235240697E-2</v>
      </c>
    </row>
    <row r="145" spans="1:10" s="401" customFormat="1" x14ac:dyDescent="0.2">
      <c r="A145" s="310" t="s">
        <v>1</v>
      </c>
      <c r="B145" s="275">
        <f t="shared" ref="B145:E145" si="30">B142/B141*100-100</f>
        <v>15.605214152700199</v>
      </c>
      <c r="C145" s="276">
        <f t="shared" si="30"/>
        <v>23.277467411545615</v>
      </c>
      <c r="D145" s="276">
        <f t="shared" si="30"/>
        <v>24.620909816440545</v>
      </c>
      <c r="E145" s="276">
        <f t="shared" si="30"/>
        <v>24.767225325884553</v>
      </c>
      <c r="F145" s="276"/>
      <c r="G145" s="278">
        <f t="shared" ref="G145" si="31">G142/G141*100-100</f>
        <v>21.948679102357744</v>
      </c>
    </row>
    <row r="146" spans="1:10" s="401" customFormat="1" ht="13.5" thickBot="1" x14ac:dyDescent="0.25">
      <c r="A146" s="226" t="s">
        <v>27</v>
      </c>
      <c r="B146" s="280">
        <f>B142-B129</f>
        <v>34.85057471264372</v>
      </c>
      <c r="C146" s="281">
        <f t="shared" ref="C146:G146" si="32">C142-C129</f>
        <v>127.5</v>
      </c>
      <c r="D146" s="281">
        <f t="shared" si="32"/>
        <v>78.406593406593402</v>
      </c>
      <c r="E146" s="281">
        <f t="shared" si="32"/>
        <v>32.976190476190823</v>
      </c>
      <c r="F146" s="281">
        <f t="shared" si="32"/>
        <v>0</v>
      </c>
      <c r="G146" s="283">
        <f t="shared" si="32"/>
        <v>70.108246688505915</v>
      </c>
    </row>
    <row r="147" spans="1:10" s="401" customFormat="1" x14ac:dyDescent="0.2">
      <c r="A147" s="324" t="s">
        <v>52</v>
      </c>
      <c r="B147" s="285">
        <v>388</v>
      </c>
      <c r="C147" s="286">
        <v>471</v>
      </c>
      <c r="D147" s="286">
        <v>381</v>
      </c>
      <c r="E147" s="286">
        <v>354</v>
      </c>
      <c r="F147" s="345"/>
      <c r="G147" s="346">
        <f>SUM(B147:F147)</f>
        <v>1594</v>
      </c>
      <c r="H147" s="401" t="s">
        <v>56</v>
      </c>
      <c r="I147" s="347">
        <f>G134-G147</f>
        <v>0</v>
      </c>
      <c r="J147" s="348">
        <f>I147/G134</f>
        <v>0</v>
      </c>
    </row>
    <row r="148" spans="1:10" s="401" customFormat="1" x14ac:dyDescent="0.2">
      <c r="A148" s="324" t="s">
        <v>28</v>
      </c>
      <c r="B148" s="231">
        <v>73</v>
      </c>
      <c r="C148" s="294">
        <v>73</v>
      </c>
      <c r="D148" s="294">
        <v>73</v>
      </c>
      <c r="E148" s="294">
        <v>73</v>
      </c>
      <c r="F148" s="294"/>
      <c r="G148" s="235"/>
      <c r="H148" s="401" t="s">
        <v>57</v>
      </c>
      <c r="I148" s="401">
        <v>72</v>
      </c>
    </row>
    <row r="149" spans="1:10" s="401" customFormat="1" ht="13.5" thickBot="1" x14ac:dyDescent="0.25">
      <c r="A149" s="327" t="s">
        <v>26</v>
      </c>
      <c r="B149" s="229">
        <f>B148-B135</f>
        <v>1</v>
      </c>
      <c r="C149" s="230">
        <f>C148-C135</f>
        <v>1</v>
      </c>
      <c r="D149" s="230">
        <f>D148-D135</f>
        <v>1</v>
      </c>
      <c r="E149" s="230">
        <f>E148-E135</f>
        <v>1</v>
      </c>
      <c r="F149" s="230"/>
      <c r="G149" s="236"/>
      <c r="H149" s="401" t="s">
        <v>26</v>
      </c>
      <c r="I149" s="384">
        <f>I148-I135</f>
        <v>1.0100000000000051</v>
      </c>
      <c r="J149" s="385"/>
    </row>
    <row r="151" spans="1:10" ht="13.5" thickBot="1" x14ac:dyDescent="0.25"/>
    <row r="152" spans="1:10" s="402" customFormat="1" ht="13.5" thickBot="1" x14ac:dyDescent="0.25">
      <c r="A152" s="300" t="s">
        <v>90</v>
      </c>
      <c r="B152" s="671" t="s">
        <v>53</v>
      </c>
      <c r="C152" s="672"/>
      <c r="D152" s="672"/>
      <c r="E152" s="672"/>
      <c r="F152" s="673"/>
      <c r="G152" s="329" t="s">
        <v>0</v>
      </c>
    </row>
    <row r="153" spans="1:10" s="402" customFormat="1" x14ac:dyDescent="0.2">
      <c r="A153" s="226" t="s">
        <v>2</v>
      </c>
      <c r="B153" s="332">
        <v>1</v>
      </c>
      <c r="C153" s="238">
        <v>2</v>
      </c>
      <c r="D153" s="238">
        <v>3</v>
      </c>
      <c r="E153" s="238">
        <v>4</v>
      </c>
      <c r="F153" s="238">
        <v>5</v>
      </c>
      <c r="G153" s="237"/>
    </row>
    <row r="154" spans="1:10" s="402" customFormat="1" x14ac:dyDescent="0.2">
      <c r="A154" s="307" t="s">
        <v>3</v>
      </c>
      <c r="B154" s="333">
        <v>1900</v>
      </c>
      <c r="C154" s="334">
        <v>1900</v>
      </c>
      <c r="D154" s="335">
        <v>1900</v>
      </c>
      <c r="E154" s="335">
        <v>1900</v>
      </c>
      <c r="F154" s="335">
        <v>1900</v>
      </c>
      <c r="G154" s="336">
        <v>1900</v>
      </c>
    </row>
    <row r="155" spans="1:10" s="402" customFormat="1" x14ac:dyDescent="0.2">
      <c r="A155" s="310" t="s">
        <v>6</v>
      </c>
      <c r="B155" s="337">
        <v>2122.2600000000002</v>
      </c>
      <c r="C155" s="338">
        <v>2270.8000000000002</v>
      </c>
      <c r="D155" s="338">
        <v>2315.4</v>
      </c>
      <c r="E155" s="338">
        <v>2352</v>
      </c>
      <c r="F155" s="338"/>
      <c r="G155" s="266">
        <v>2260.1</v>
      </c>
    </row>
    <row r="156" spans="1:10" s="402" customFormat="1" x14ac:dyDescent="0.2">
      <c r="A156" s="226" t="s">
        <v>7</v>
      </c>
      <c r="B156" s="339">
        <v>96.8</v>
      </c>
      <c r="C156" s="340">
        <v>95</v>
      </c>
      <c r="D156" s="341">
        <v>100</v>
      </c>
      <c r="E156" s="341">
        <v>92</v>
      </c>
      <c r="F156" s="341"/>
      <c r="G156" s="342">
        <v>89.52</v>
      </c>
    </row>
    <row r="157" spans="1:10" s="402" customFormat="1" x14ac:dyDescent="0.2">
      <c r="A157" s="226" t="s">
        <v>8</v>
      </c>
      <c r="B157" s="271">
        <v>4.5999999999999999E-2</v>
      </c>
      <c r="C157" s="272">
        <v>4.2999999999999997E-2</v>
      </c>
      <c r="D157" s="343">
        <v>4.4999999999999998E-2</v>
      </c>
      <c r="E157" s="343">
        <v>5.6000000000000001E-2</v>
      </c>
      <c r="F157" s="343"/>
      <c r="G157" s="344">
        <v>0.06</v>
      </c>
    </row>
    <row r="158" spans="1:10" s="402" customFormat="1" x14ac:dyDescent="0.2">
      <c r="A158" s="310" t="s">
        <v>1</v>
      </c>
      <c r="B158" s="275">
        <f t="shared" ref="B158:E158" si="33">B155/B154*100-100</f>
        <v>11.697894736842102</v>
      </c>
      <c r="C158" s="276">
        <f t="shared" si="33"/>
        <v>19.515789473684222</v>
      </c>
      <c r="D158" s="276">
        <f t="shared" si="33"/>
        <v>21.863157894736844</v>
      </c>
      <c r="E158" s="276">
        <f t="shared" si="33"/>
        <v>23.78947368421052</v>
      </c>
      <c r="F158" s="276"/>
      <c r="G158" s="278">
        <f t="shared" ref="G158" si="34">G155/G154*100-100</f>
        <v>18.952631578947347</v>
      </c>
    </row>
    <row r="159" spans="1:10" s="402" customFormat="1" ht="13.5" thickBot="1" x14ac:dyDescent="0.25">
      <c r="A159" s="226" t="s">
        <v>27</v>
      </c>
      <c r="B159" s="280">
        <f>B155-B142</f>
        <v>52.926666666666733</v>
      </c>
      <c r="C159" s="281">
        <f t="shared" ref="C159:G159" si="35">C155-C142</f>
        <v>64.133333333333667</v>
      </c>
      <c r="D159" s="281">
        <f t="shared" si="35"/>
        <v>84.685714285714312</v>
      </c>
      <c r="E159" s="281">
        <f t="shared" si="35"/>
        <v>118.66666666666652</v>
      </c>
      <c r="F159" s="281">
        <f t="shared" si="35"/>
        <v>0</v>
      </c>
      <c r="G159" s="283">
        <f t="shared" si="35"/>
        <v>77.218644067796504</v>
      </c>
    </row>
    <row r="160" spans="1:10" s="402" customFormat="1" x14ac:dyDescent="0.2">
      <c r="A160" s="324" t="s">
        <v>52</v>
      </c>
      <c r="B160" s="285">
        <v>386</v>
      </c>
      <c r="C160" s="286">
        <v>471</v>
      </c>
      <c r="D160" s="286">
        <v>381</v>
      </c>
      <c r="E160" s="286">
        <v>354</v>
      </c>
      <c r="F160" s="345"/>
      <c r="G160" s="346">
        <f>SUM(B160:F160)</f>
        <v>1592</v>
      </c>
      <c r="H160" s="402" t="s">
        <v>56</v>
      </c>
      <c r="I160" s="347">
        <f>G147-G160</f>
        <v>2</v>
      </c>
      <c r="J160" s="348">
        <f>I160/G147</f>
        <v>1.2547051442910915E-3</v>
      </c>
    </row>
    <row r="161" spans="1:11" s="402" customFormat="1" x14ac:dyDescent="0.2">
      <c r="A161" s="324" t="s">
        <v>28</v>
      </c>
      <c r="B161" s="231">
        <v>75</v>
      </c>
      <c r="C161" s="294">
        <v>75</v>
      </c>
      <c r="D161" s="294">
        <v>75</v>
      </c>
      <c r="E161" s="294">
        <v>75</v>
      </c>
      <c r="F161" s="294"/>
      <c r="G161" s="235"/>
      <c r="H161" s="402" t="s">
        <v>57</v>
      </c>
      <c r="I161" s="402">
        <v>72.989999999999995</v>
      </c>
    </row>
    <row r="162" spans="1:11" s="402" customFormat="1" ht="13.5" thickBot="1" x14ac:dyDescent="0.25">
      <c r="A162" s="327" t="s">
        <v>26</v>
      </c>
      <c r="B162" s="229">
        <f>B161-B148</f>
        <v>2</v>
      </c>
      <c r="C162" s="230">
        <f>C161-C148</f>
        <v>2</v>
      </c>
      <c r="D162" s="230">
        <f>D161-D148</f>
        <v>2</v>
      </c>
      <c r="E162" s="230">
        <f>E161-E148</f>
        <v>2</v>
      </c>
      <c r="F162" s="230"/>
      <c r="G162" s="236"/>
      <c r="H162" s="402" t="s">
        <v>26</v>
      </c>
      <c r="I162" s="384">
        <f>I161-I148</f>
        <v>0.98999999999999488</v>
      </c>
      <c r="J162" s="385"/>
    </row>
    <row r="164" spans="1:11" ht="13.5" thickBot="1" x14ac:dyDescent="0.25"/>
    <row r="165" spans="1:11" s="404" customFormat="1" ht="13.5" thickBot="1" x14ac:dyDescent="0.25">
      <c r="A165" s="300" t="s">
        <v>91</v>
      </c>
      <c r="B165" s="671" t="s">
        <v>53</v>
      </c>
      <c r="C165" s="672"/>
      <c r="D165" s="672"/>
      <c r="E165" s="672"/>
      <c r="F165" s="673"/>
      <c r="G165" s="329" t="s">
        <v>0</v>
      </c>
    </row>
    <row r="166" spans="1:11" s="404" customFormat="1" x14ac:dyDescent="0.2">
      <c r="A166" s="226" t="s">
        <v>2</v>
      </c>
      <c r="B166" s="332">
        <v>1</v>
      </c>
      <c r="C166" s="238">
        <v>2</v>
      </c>
      <c r="D166" s="238">
        <v>3</v>
      </c>
      <c r="E166" s="238">
        <v>4</v>
      </c>
      <c r="F166" s="238">
        <v>5</v>
      </c>
      <c r="G166" s="237"/>
    </row>
    <row r="167" spans="1:11" s="404" customFormat="1" x14ac:dyDescent="0.2">
      <c r="A167" s="307" t="s">
        <v>3</v>
      </c>
      <c r="B167" s="333">
        <v>2010</v>
      </c>
      <c r="C167" s="334">
        <v>2010</v>
      </c>
      <c r="D167" s="335">
        <v>2010</v>
      </c>
      <c r="E167" s="335">
        <v>2010</v>
      </c>
      <c r="F167" s="335">
        <v>2010</v>
      </c>
      <c r="G167" s="336">
        <v>2010</v>
      </c>
    </row>
    <row r="168" spans="1:11" s="404" customFormat="1" x14ac:dyDescent="0.2">
      <c r="A168" s="310" t="s">
        <v>6</v>
      </c>
      <c r="B168" s="337">
        <v>2361.4299999999998</v>
      </c>
      <c r="C168" s="338">
        <v>2331.8000000000002</v>
      </c>
      <c r="D168" s="338">
        <v>2357.6999999999998</v>
      </c>
      <c r="E168" s="338">
        <v>2440.69</v>
      </c>
      <c r="F168" s="338"/>
      <c r="G168" s="266">
        <v>2371.6</v>
      </c>
    </row>
    <row r="169" spans="1:11" s="404" customFormat="1" x14ac:dyDescent="0.2">
      <c r="A169" s="226" t="s">
        <v>7</v>
      </c>
      <c r="B169" s="339">
        <v>32.1</v>
      </c>
      <c r="C169" s="340">
        <v>88.2</v>
      </c>
      <c r="D169" s="341">
        <v>96.2</v>
      </c>
      <c r="E169" s="341">
        <v>96.55</v>
      </c>
      <c r="F169" s="341"/>
      <c r="G169" s="342">
        <v>77.78</v>
      </c>
    </row>
    <row r="170" spans="1:11" s="404" customFormat="1" x14ac:dyDescent="0.2">
      <c r="A170" s="226" t="s">
        <v>8</v>
      </c>
      <c r="B170" s="271">
        <v>0.13700000000000001</v>
      </c>
      <c r="C170" s="272">
        <v>6.6000000000000003E-2</v>
      </c>
      <c r="D170" s="343">
        <v>5.2999999999999999E-2</v>
      </c>
      <c r="E170" s="343">
        <v>5.0999999999999997E-2</v>
      </c>
      <c r="F170" s="343"/>
      <c r="G170" s="344">
        <v>8.5000000000000006E-2</v>
      </c>
    </row>
    <row r="171" spans="1:11" s="404" customFormat="1" x14ac:dyDescent="0.2">
      <c r="A171" s="310" t="s">
        <v>1</v>
      </c>
      <c r="B171" s="275">
        <f t="shared" ref="B171:E171" si="36">B168/B167*100-100</f>
        <v>17.484079601990032</v>
      </c>
      <c r="C171" s="276">
        <f t="shared" si="36"/>
        <v>16.009950248756226</v>
      </c>
      <c r="D171" s="276">
        <f t="shared" si="36"/>
        <v>17.298507462686558</v>
      </c>
      <c r="E171" s="276">
        <f t="shared" si="36"/>
        <v>21.42736318407961</v>
      </c>
      <c r="F171" s="276"/>
      <c r="G171" s="278">
        <f t="shared" ref="G171" si="37">G168/G167*100-100</f>
        <v>17.990049751243788</v>
      </c>
    </row>
    <row r="172" spans="1:11" s="404" customFormat="1" ht="13.5" thickBot="1" x14ac:dyDescent="0.25">
      <c r="A172" s="226" t="s">
        <v>27</v>
      </c>
      <c r="B172" s="280">
        <f>B168-B155</f>
        <v>239.16999999999962</v>
      </c>
      <c r="C172" s="281">
        <f t="shared" ref="C172:G172" si="38">C168-C155</f>
        <v>61</v>
      </c>
      <c r="D172" s="281">
        <f t="shared" si="38"/>
        <v>42.299999999999727</v>
      </c>
      <c r="E172" s="281">
        <f t="shared" si="38"/>
        <v>88.690000000000055</v>
      </c>
      <c r="F172" s="281">
        <f t="shared" si="38"/>
        <v>0</v>
      </c>
      <c r="G172" s="283">
        <f t="shared" si="38"/>
        <v>111.5</v>
      </c>
    </row>
    <row r="173" spans="1:11" s="404" customFormat="1" x14ac:dyDescent="0.2">
      <c r="A173" s="324" t="s">
        <v>52</v>
      </c>
      <c r="B173" s="285">
        <v>383</v>
      </c>
      <c r="C173" s="286">
        <v>470</v>
      </c>
      <c r="D173" s="286">
        <v>381</v>
      </c>
      <c r="E173" s="286">
        <v>354</v>
      </c>
      <c r="F173" s="345"/>
      <c r="G173" s="346">
        <f>SUM(B173:F173)</f>
        <v>1588</v>
      </c>
      <c r="H173" s="404" t="s">
        <v>56</v>
      </c>
      <c r="I173" s="347">
        <f>G160-G173</f>
        <v>4</v>
      </c>
      <c r="J173" s="348">
        <f>I173/G160</f>
        <v>2.5125628140703518E-3</v>
      </c>
      <c r="K173" s="356" t="s">
        <v>94</v>
      </c>
    </row>
    <row r="174" spans="1:11" s="404" customFormat="1" x14ac:dyDescent="0.2">
      <c r="A174" s="324" t="s">
        <v>28</v>
      </c>
      <c r="B174" s="231">
        <v>77</v>
      </c>
      <c r="C174" s="294">
        <v>77</v>
      </c>
      <c r="D174" s="294">
        <v>77</v>
      </c>
      <c r="E174" s="294">
        <v>77</v>
      </c>
      <c r="F174" s="294"/>
      <c r="G174" s="235"/>
      <c r="H174" s="404" t="s">
        <v>57</v>
      </c>
      <c r="I174" s="404">
        <v>75</v>
      </c>
      <c r="K174" s="356" t="s">
        <v>93</v>
      </c>
    </row>
    <row r="175" spans="1:11" s="404" customFormat="1" ht="13.5" thickBot="1" x14ac:dyDescent="0.25">
      <c r="A175" s="327" t="s">
        <v>26</v>
      </c>
      <c r="B175" s="229">
        <f>B174-B161</f>
        <v>2</v>
      </c>
      <c r="C175" s="230">
        <f>C174-C161</f>
        <v>2</v>
      </c>
      <c r="D175" s="230">
        <f>D174-D161</f>
        <v>2</v>
      </c>
      <c r="E175" s="230">
        <f>E174-E161</f>
        <v>2</v>
      </c>
      <c r="F175" s="230"/>
      <c r="G175" s="236"/>
      <c r="H175" s="404" t="s">
        <v>26</v>
      </c>
      <c r="I175" s="384">
        <f>I174-I161</f>
        <v>2.0100000000000051</v>
      </c>
      <c r="J175" s="385"/>
    </row>
    <row r="176" spans="1:11" x14ac:dyDescent="0.2">
      <c r="B176" s="293" t="s">
        <v>98</v>
      </c>
    </row>
    <row r="177" spans="1:11" ht="13.5" thickBot="1" x14ac:dyDescent="0.25"/>
    <row r="178" spans="1:11" ht="13.5" thickBot="1" x14ac:dyDescent="0.25">
      <c r="A178" s="300" t="s">
        <v>99</v>
      </c>
      <c r="B178" s="671" t="s">
        <v>53</v>
      </c>
      <c r="C178" s="672"/>
      <c r="D178" s="672"/>
      <c r="E178" s="672"/>
      <c r="F178" s="673"/>
      <c r="G178" s="329" t="s">
        <v>0</v>
      </c>
      <c r="H178" s="407"/>
      <c r="I178" s="407"/>
      <c r="J178" s="407"/>
    </row>
    <row r="179" spans="1:11" x14ac:dyDescent="0.2">
      <c r="A179" s="226" t="s">
        <v>2</v>
      </c>
      <c r="B179" s="332">
        <v>1</v>
      </c>
      <c r="C179" s="238">
        <v>2</v>
      </c>
      <c r="D179" s="238">
        <v>3</v>
      </c>
      <c r="E179" s="238">
        <v>4</v>
      </c>
      <c r="F179" s="238">
        <v>5</v>
      </c>
      <c r="G179" s="237"/>
      <c r="H179" s="407"/>
      <c r="I179" s="407"/>
      <c r="J179" s="407"/>
    </row>
    <row r="180" spans="1:11" x14ac:dyDescent="0.2">
      <c r="A180" s="307" t="s">
        <v>3</v>
      </c>
      <c r="B180" s="333">
        <v>2120</v>
      </c>
      <c r="C180" s="334">
        <v>2120</v>
      </c>
      <c r="D180" s="335">
        <v>2120</v>
      </c>
      <c r="E180" s="335">
        <v>2120</v>
      </c>
      <c r="F180" s="335">
        <v>2120</v>
      </c>
      <c r="G180" s="336">
        <v>2120</v>
      </c>
      <c r="H180" s="407"/>
      <c r="I180" s="407"/>
      <c r="J180" s="407"/>
    </row>
    <row r="181" spans="1:11" x14ac:dyDescent="0.2">
      <c r="A181" s="310" t="s">
        <v>6</v>
      </c>
      <c r="B181" s="337">
        <v>2375.81</v>
      </c>
      <c r="C181" s="338">
        <v>2505.2399999999998</v>
      </c>
      <c r="D181" s="338">
        <v>2627.18</v>
      </c>
      <c r="E181" s="338"/>
      <c r="F181" s="338"/>
      <c r="G181" s="266">
        <v>2508.48</v>
      </c>
      <c r="H181" s="407"/>
      <c r="I181" s="407"/>
      <c r="J181" s="407"/>
    </row>
    <row r="182" spans="1:11" x14ac:dyDescent="0.2">
      <c r="A182" s="226" t="s">
        <v>7</v>
      </c>
      <c r="B182" s="339">
        <v>100</v>
      </c>
      <c r="C182" s="340">
        <v>100</v>
      </c>
      <c r="D182" s="341">
        <v>94.1</v>
      </c>
      <c r="E182" s="341"/>
      <c r="F182" s="341"/>
      <c r="G182" s="342">
        <v>93</v>
      </c>
      <c r="H182" s="407"/>
      <c r="I182" s="407"/>
      <c r="J182" s="407"/>
    </row>
    <row r="183" spans="1:11" x14ac:dyDescent="0.2">
      <c r="A183" s="226" t="s">
        <v>8</v>
      </c>
      <c r="B183" s="271">
        <v>3.49E-2</v>
      </c>
      <c r="C183" s="272">
        <v>2.2700000000000001E-2</v>
      </c>
      <c r="D183" s="343">
        <v>4.2599999999999999E-2</v>
      </c>
      <c r="E183" s="343"/>
      <c r="F183" s="343"/>
      <c r="G183" s="344">
        <v>5.33E-2</v>
      </c>
      <c r="H183" s="407"/>
      <c r="I183" s="407"/>
      <c r="J183" s="407"/>
    </row>
    <row r="184" spans="1:11" x14ac:dyDescent="0.2">
      <c r="A184" s="310" t="s">
        <v>1</v>
      </c>
      <c r="B184" s="275">
        <f t="shared" ref="B184:E184" si="39">B181/B180*100-100</f>
        <v>12.066509433962253</v>
      </c>
      <c r="C184" s="276">
        <f t="shared" si="39"/>
        <v>18.17169811320754</v>
      </c>
      <c r="D184" s="276">
        <f t="shared" si="39"/>
        <v>23.923584905660377</v>
      </c>
      <c r="E184" s="276">
        <f t="shared" si="39"/>
        <v>-100</v>
      </c>
      <c r="F184" s="276"/>
      <c r="G184" s="278">
        <f t="shared" ref="G184" si="40">G181/G180*100-100</f>
        <v>18.324528301886801</v>
      </c>
      <c r="H184" s="407"/>
      <c r="I184" s="407"/>
      <c r="J184" s="407"/>
    </row>
    <row r="185" spans="1:11" ht="13.5" thickBot="1" x14ac:dyDescent="0.25">
      <c r="A185" s="226" t="s">
        <v>27</v>
      </c>
      <c r="B185" s="280">
        <f>B181-B168</f>
        <v>14.380000000000109</v>
      </c>
      <c r="C185" s="281">
        <f t="shared" ref="C185:G185" si="41">C181-C168</f>
        <v>173.4399999999996</v>
      </c>
      <c r="D185" s="281">
        <f t="shared" si="41"/>
        <v>269.48</v>
      </c>
      <c r="E185" s="281">
        <f t="shared" si="41"/>
        <v>-2440.69</v>
      </c>
      <c r="F185" s="281">
        <f t="shared" si="41"/>
        <v>0</v>
      </c>
      <c r="G185" s="283">
        <f t="shared" si="41"/>
        <v>136.88000000000011</v>
      </c>
      <c r="H185" s="407"/>
      <c r="I185" s="407"/>
      <c r="J185" s="407"/>
    </row>
    <row r="186" spans="1:11" x14ac:dyDescent="0.2">
      <c r="A186" s="324" t="s">
        <v>52</v>
      </c>
      <c r="B186" s="285">
        <v>429</v>
      </c>
      <c r="C186" s="286">
        <v>436</v>
      </c>
      <c r="D186" s="286">
        <v>425</v>
      </c>
      <c r="E186" s="286"/>
      <c r="F186" s="345"/>
      <c r="G186" s="346">
        <f>SUM(B186:F186)</f>
        <v>1290</v>
      </c>
      <c r="H186" s="407" t="s">
        <v>56</v>
      </c>
      <c r="I186" s="347">
        <f>G173-G186</f>
        <v>298</v>
      </c>
      <c r="J186" s="348">
        <f>I186/G173</f>
        <v>0.18765743073047858</v>
      </c>
      <c r="K186" s="410" t="s">
        <v>100</v>
      </c>
    </row>
    <row r="187" spans="1:11" x14ac:dyDescent="0.2">
      <c r="A187" s="324" t="s">
        <v>28</v>
      </c>
      <c r="B187" s="231">
        <v>80</v>
      </c>
      <c r="C187" s="294">
        <v>80</v>
      </c>
      <c r="D187" s="294">
        <v>80</v>
      </c>
      <c r="E187" s="294"/>
      <c r="F187" s="294"/>
      <c r="G187" s="235"/>
      <c r="H187" s="407" t="s">
        <v>57</v>
      </c>
      <c r="I187" s="407">
        <v>77.010000000000005</v>
      </c>
      <c r="J187" s="407"/>
    </row>
    <row r="188" spans="1:11" ht="13.5" thickBot="1" x14ac:dyDescent="0.25">
      <c r="A188" s="327" t="s">
        <v>26</v>
      </c>
      <c r="B188" s="229">
        <f>B187-B174</f>
        <v>3</v>
      </c>
      <c r="C188" s="230">
        <f>C187-C174</f>
        <v>3</v>
      </c>
      <c r="D188" s="230">
        <f>D187-D174</f>
        <v>3</v>
      </c>
      <c r="E188" s="230">
        <f>E187-E174</f>
        <v>-77</v>
      </c>
      <c r="F188" s="230"/>
      <c r="G188" s="236"/>
      <c r="H188" s="407" t="s">
        <v>26</v>
      </c>
      <c r="I188" s="384">
        <f>I187-I174</f>
        <v>2.0100000000000051</v>
      </c>
      <c r="J188" s="385"/>
    </row>
    <row r="190" spans="1:11" ht="13.5" thickBot="1" x14ac:dyDescent="0.25"/>
    <row r="191" spans="1:11" ht="13.5" thickBot="1" x14ac:dyDescent="0.25">
      <c r="A191" s="300" t="s">
        <v>101</v>
      </c>
      <c r="B191" s="671" t="s">
        <v>53</v>
      </c>
      <c r="C191" s="672"/>
      <c r="D191" s="672"/>
      <c r="E191" s="672"/>
      <c r="F191" s="673"/>
      <c r="G191" s="329" t="s">
        <v>0</v>
      </c>
      <c r="H191" s="411"/>
      <c r="I191" s="411"/>
      <c r="J191" s="411"/>
    </row>
    <row r="192" spans="1:11" x14ac:dyDescent="0.2">
      <c r="A192" s="226" t="s">
        <v>2</v>
      </c>
      <c r="B192" s="332">
        <v>1</v>
      </c>
      <c r="C192" s="238">
        <v>2</v>
      </c>
      <c r="D192" s="238">
        <v>3</v>
      </c>
      <c r="E192" s="238">
        <v>4</v>
      </c>
      <c r="F192" s="238">
        <v>5</v>
      </c>
      <c r="G192" s="237"/>
      <c r="H192" s="411"/>
      <c r="I192" s="411"/>
      <c r="J192" s="411"/>
    </row>
    <row r="193" spans="1:18" x14ac:dyDescent="0.2">
      <c r="A193" s="307" t="s">
        <v>3</v>
      </c>
      <c r="B193" s="333">
        <v>2240</v>
      </c>
      <c r="C193" s="334">
        <v>2240</v>
      </c>
      <c r="D193" s="335">
        <v>2240</v>
      </c>
      <c r="E193" s="335">
        <v>2240</v>
      </c>
      <c r="F193" s="335">
        <v>2240</v>
      </c>
      <c r="G193" s="336">
        <v>2240</v>
      </c>
      <c r="H193" s="411"/>
      <c r="I193" s="411"/>
      <c r="J193" s="411"/>
    </row>
    <row r="194" spans="1:18" x14ac:dyDescent="0.2">
      <c r="A194" s="310" t="s">
        <v>6</v>
      </c>
      <c r="B194" s="337">
        <v>2480.5300000000002</v>
      </c>
      <c r="C194" s="338">
        <v>2550.6</v>
      </c>
      <c r="D194" s="338">
        <v>2701.25</v>
      </c>
      <c r="E194" s="338"/>
      <c r="F194" s="338"/>
      <c r="G194" s="266">
        <v>2582.58</v>
      </c>
      <c r="H194" s="411"/>
      <c r="I194" s="411"/>
      <c r="J194" s="411"/>
    </row>
    <row r="195" spans="1:18" x14ac:dyDescent="0.2">
      <c r="A195" s="226" t="s">
        <v>7</v>
      </c>
      <c r="B195" s="339">
        <v>98.7</v>
      </c>
      <c r="C195" s="340">
        <v>100</v>
      </c>
      <c r="D195" s="341">
        <v>90.9</v>
      </c>
      <c r="E195" s="341"/>
      <c r="F195" s="341"/>
      <c r="G195" s="342">
        <v>95.16</v>
      </c>
      <c r="H195" s="411"/>
      <c r="I195" s="411"/>
      <c r="J195" s="411"/>
    </row>
    <row r="196" spans="1:18" x14ac:dyDescent="0.2">
      <c r="A196" s="226" t="s">
        <v>8</v>
      </c>
      <c r="B196" s="271">
        <v>3.7100000000000001E-2</v>
      </c>
      <c r="C196" s="272">
        <v>3.4000000000000002E-2</v>
      </c>
      <c r="D196" s="343">
        <v>5.2299999999999999E-2</v>
      </c>
      <c r="E196" s="343"/>
      <c r="F196" s="343"/>
      <c r="G196" s="344">
        <v>5.5800000000000002E-2</v>
      </c>
      <c r="H196" s="411"/>
      <c r="I196" s="411"/>
      <c r="J196" s="411"/>
    </row>
    <row r="197" spans="1:18" x14ac:dyDescent="0.2">
      <c r="A197" s="310" t="s">
        <v>1</v>
      </c>
      <c r="B197" s="275">
        <f t="shared" ref="B197:E197" si="42">B194/B193*100-100</f>
        <v>10.737946428571448</v>
      </c>
      <c r="C197" s="276">
        <f t="shared" si="42"/>
        <v>13.866071428571416</v>
      </c>
      <c r="D197" s="276">
        <f t="shared" si="42"/>
        <v>20.591517857142861</v>
      </c>
      <c r="E197" s="276">
        <f t="shared" si="42"/>
        <v>-100</v>
      </c>
      <c r="F197" s="276"/>
      <c r="G197" s="278">
        <f t="shared" ref="G197" si="43">G194/G193*100-100</f>
        <v>15.293749999999989</v>
      </c>
      <c r="H197" s="411"/>
      <c r="I197" s="411"/>
      <c r="J197" s="411"/>
    </row>
    <row r="198" spans="1:18" ht="13.5" thickBot="1" x14ac:dyDescent="0.25">
      <c r="A198" s="226" t="s">
        <v>27</v>
      </c>
      <c r="B198" s="280">
        <f>B194-B181</f>
        <v>104.72000000000025</v>
      </c>
      <c r="C198" s="281">
        <f t="shared" ref="C198:G198" si="44">C194-C181</f>
        <v>45.360000000000127</v>
      </c>
      <c r="D198" s="281">
        <f t="shared" si="44"/>
        <v>74.070000000000164</v>
      </c>
      <c r="E198" s="281">
        <f t="shared" si="44"/>
        <v>0</v>
      </c>
      <c r="F198" s="281">
        <f t="shared" si="44"/>
        <v>0</v>
      </c>
      <c r="G198" s="283">
        <f t="shared" si="44"/>
        <v>74.099999999999909</v>
      </c>
      <c r="H198" s="411"/>
      <c r="I198" s="411"/>
      <c r="J198" s="411"/>
    </row>
    <row r="199" spans="1:18" x14ac:dyDescent="0.2">
      <c r="A199" s="324" t="s">
        <v>52</v>
      </c>
      <c r="B199" s="285">
        <v>429</v>
      </c>
      <c r="C199" s="286">
        <v>436</v>
      </c>
      <c r="D199" s="286">
        <v>425</v>
      </c>
      <c r="E199" s="286"/>
      <c r="F199" s="345"/>
      <c r="G199" s="346">
        <f>SUM(B199:F199)</f>
        <v>1290</v>
      </c>
      <c r="H199" s="411" t="s">
        <v>56</v>
      </c>
      <c r="I199" s="347">
        <f>G186-G199</f>
        <v>0</v>
      </c>
      <c r="J199" s="348">
        <f>I199/G186</f>
        <v>0</v>
      </c>
      <c r="K199" s="686" t="s">
        <v>102</v>
      </c>
      <c r="L199" s="686"/>
      <c r="M199" s="686"/>
      <c r="N199" s="686"/>
      <c r="O199" s="686"/>
      <c r="P199" s="686"/>
      <c r="Q199" s="686"/>
      <c r="R199" s="686"/>
    </row>
    <row r="200" spans="1:18" x14ac:dyDescent="0.2">
      <c r="A200" s="324" t="s">
        <v>28</v>
      </c>
      <c r="B200" s="231">
        <v>84</v>
      </c>
      <c r="C200" s="294">
        <v>85</v>
      </c>
      <c r="D200" s="294">
        <v>84</v>
      </c>
      <c r="E200" s="294"/>
      <c r="F200" s="294"/>
      <c r="G200" s="235"/>
      <c r="H200" s="411" t="s">
        <v>57</v>
      </c>
      <c r="I200" s="411">
        <v>79.38</v>
      </c>
      <c r="J200" s="411"/>
      <c r="K200" s="686"/>
      <c r="L200" s="686"/>
      <c r="M200" s="686"/>
      <c r="N200" s="686"/>
      <c r="O200" s="686"/>
      <c r="P200" s="686"/>
      <c r="Q200" s="686"/>
      <c r="R200" s="686"/>
    </row>
    <row r="201" spans="1:18" ht="13.5" thickBot="1" x14ac:dyDescent="0.25">
      <c r="A201" s="327" t="s">
        <v>26</v>
      </c>
      <c r="B201" s="229">
        <f>B200-B187</f>
        <v>4</v>
      </c>
      <c r="C201" s="230">
        <f>C200-C187</f>
        <v>5</v>
      </c>
      <c r="D201" s="230">
        <f>D200-D187</f>
        <v>4</v>
      </c>
      <c r="E201" s="230">
        <f>E200-E187</f>
        <v>0</v>
      </c>
      <c r="F201" s="230"/>
      <c r="G201" s="236"/>
      <c r="H201" s="411" t="s">
        <v>26</v>
      </c>
      <c r="I201" s="384">
        <f>I200-I187</f>
        <v>2.3699999999999903</v>
      </c>
      <c r="J201" s="385"/>
    </row>
    <row r="203" spans="1:18" ht="13.5" thickBot="1" x14ac:dyDescent="0.25"/>
    <row r="204" spans="1:18" ht="13.5" thickBot="1" x14ac:dyDescent="0.25">
      <c r="A204" s="300" t="s">
        <v>103</v>
      </c>
      <c r="B204" s="671" t="s">
        <v>53</v>
      </c>
      <c r="C204" s="672"/>
      <c r="D204" s="672"/>
      <c r="E204" s="672"/>
      <c r="F204" s="673"/>
      <c r="G204" s="329" t="s">
        <v>0</v>
      </c>
      <c r="H204" s="412"/>
      <c r="I204" s="412"/>
      <c r="J204" s="412"/>
    </row>
    <row r="205" spans="1:18" x14ac:dyDescent="0.2">
      <c r="A205" s="226" t="s">
        <v>2</v>
      </c>
      <c r="B205" s="332">
        <v>1</v>
      </c>
      <c r="C205" s="238">
        <v>2</v>
      </c>
      <c r="D205" s="238">
        <v>3</v>
      </c>
      <c r="E205" s="238">
        <v>4</v>
      </c>
      <c r="F205" s="238">
        <v>5</v>
      </c>
      <c r="G205" s="237"/>
      <c r="H205" s="412"/>
      <c r="I205" s="412"/>
      <c r="J205" s="412"/>
    </row>
    <row r="206" spans="1:18" x14ac:dyDescent="0.2">
      <c r="A206" s="307" t="s">
        <v>3</v>
      </c>
      <c r="B206" s="333">
        <v>2370</v>
      </c>
      <c r="C206" s="334">
        <v>2370</v>
      </c>
      <c r="D206" s="335">
        <v>2370</v>
      </c>
      <c r="E206" s="335">
        <v>2370</v>
      </c>
      <c r="F206" s="335">
        <v>2370</v>
      </c>
      <c r="G206" s="336">
        <v>2370</v>
      </c>
      <c r="H206" s="412"/>
      <c r="I206" s="412"/>
      <c r="J206" s="412"/>
    </row>
    <row r="207" spans="1:18" x14ac:dyDescent="0.2">
      <c r="A207" s="310" t="s">
        <v>6</v>
      </c>
      <c r="B207" s="337">
        <v>2551.34</v>
      </c>
      <c r="C207" s="338">
        <v>2697.67</v>
      </c>
      <c r="D207" s="338">
        <v>2767.93</v>
      </c>
      <c r="E207" s="338"/>
      <c r="F207" s="338"/>
      <c r="G207" s="266">
        <v>2672.72</v>
      </c>
      <c r="H207" s="412"/>
      <c r="I207" s="412"/>
      <c r="J207" s="412"/>
    </row>
    <row r="208" spans="1:18" x14ac:dyDescent="0.2">
      <c r="A208" s="226" t="s">
        <v>7</v>
      </c>
      <c r="B208" s="339">
        <v>97.6</v>
      </c>
      <c r="C208" s="340">
        <v>97.67</v>
      </c>
      <c r="D208" s="341">
        <v>96.3</v>
      </c>
      <c r="E208" s="341"/>
      <c r="F208" s="341"/>
      <c r="G208" s="342">
        <v>90.8</v>
      </c>
      <c r="H208" s="412"/>
      <c r="I208" s="412"/>
      <c r="J208" s="412"/>
    </row>
    <row r="209" spans="1:10" x14ac:dyDescent="0.2">
      <c r="A209" s="226" t="s">
        <v>8</v>
      </c>
      <c r="B209" s="271">
        <v>4.8000000000000001E-2</v>
      </c>
      <c r="C209" s="272">
        <v>4.0599999999999997E-2</v>
      </c>
      <c r="D209" s="343">
        <v>4.9099999999999998E-2</v>
      </c>
      <c r="E209" s="343"/>
      <c r="F209" s="343"/>
      <c r="G209" s="344">
        <v>5.6899999999999999E-2</v>
      </c>
      <c r="H209" s="412"/>
      <c r="I209" s="412"/>
      <c r="J209" s="412"/>
    </row>
    <row r="210" spans="1:10" x14ac:dyDescent="0.2">
      <c r="A210" s="310" t="s">
        <v>1</v>
      </c>
      <c r="B210" s="275">
        <f t="shared" ref="B210:E210" si="45">B207/B206*100-100</f>
        <v>7.6514767932489605</v>
      </c>
      <c r="C210" s="276">
        <f t="shared" si="45"/>
        <v>13.825738396624459</v>
      </c>
      <c r="D210" s="276">
        <f t="shared" si="45"/>
        <v>16.790295358649772</v>
      </c>
      <c r="E210" s="276">
        <f t="shared" si="45"/>
        <v>-100</v>
      </c>
      <c r="F210" s="276"/>
      <c r="G210" s="278">
        <f t="shared" ref="G210" si="46">G207/G206*100-100</f>
        <v>12.772995780590705</v>
      </c>
      <c r="H210" s="412"/>
      <c r="I210" s="412"/>
      <c r="J210" s="412"/>
    </row>
    <row r="211" spans="1:10" ht="13.5" thickBot="1" x14ac:dyDescent="0.25">
      <c r="A211" s="226" t="s">
        <v>27</v>
      </c>
      <c r="B211" s="280">
        <f>B207-B194</f>
        <v>70.809999999999945</v>
      </c>
      <c r="C211" s="281">
        <f t="shared" ref="C211:G211" si="47">C207-C194</f>
        <v>147.07000000000016</v>
      </c>
      <c r="D211" s="281">
        <f t="shared" si="47"/>
        <v>66.679999999999836</v>
      </c>
      <c r="E211" s="281">
        <f t="shared" si="47"/>
        <v>0</v>
      </c>
      <c r="F211" s="281">
        <f t="shared" si="47"/>
        <v>0</v>
      </c>
      <c r="G211" s="283">
        <f t="shared" si="47"/>
        <v>90.139999999999873</v>
      </c>
      <c r="H211" s="412"/>
      <c r="I211" s="412"/>
      <c r="J211" s="412"/>
    </row>
    <row r="212" spans="1:10" x14ac:dyDescent="0.2">
      <c r="A212" s="324" t="s">
        <v>52</v>
      </c>
      <c r="B212" s="285">
        <v>429</v>
      </c>
      <c r="C212" s="286">
        <v>435</v>
      </c>
      <c r="D212" s="286">
        <v>425</v>
      </c>
      <c r="E212" s="286"/>
      <c r="F212" s="345"/>
      <c r="G212" s="346">
        <f>SUM(B212:F212)</f>
        <v>1289</v>
      </c>
      <c r="H212" s="412" t="s">
        <v>56</v>
      </c>
      <c r="I212" s="347">
        <f>G199-G212</f>
        <v>1</v>
      </c>
      <c r="J212" s="348">
        <f>I212/G199</f>
        <v>7.7519379844961239E-4</v>
      </c>
    </row>
    <row r="213" spans="1:10" x14ac:dyDescent="0.2">
      <c r="A213" s="324" t="s">
        <v>28</v>
      </c>
      <c r="B213" s="231">
        <v>88</v>
      </c>
      <c r="C213" s="294">
        <v>88</v>
      </c>
      <c r="D213" s="294">
        <v>88</v>
      </c>
      <c r="E213" s="294"/>
      <c r="F213" s="294"/>
      <c r="G213" s="235"/>
      <c r="H213" s="412" t="s">
        <v>57</v>
      </c>
      <c r="I213" s="412">
        <v>84.33</v>
      </c>
      <c r="J213" s="412"/>
    </row>
    <row r="214" spans="1:10" ht="13.5" thickBot="1" x14ac:dyDescent="0.25">
      <c r="A214" s="327" t="s">
        <v>26</v>
      </c>
      <c r="B214" s="229">
        <f>B213-B200</f>
        <v>4</v>
      </c>
      <c r="C214" s="230">
        <f>C213-C200</f>
        <v>3</v>
      </c>
      <c r="D214" s="230">
        <f>D213-D200</f>
        <v>4</v>
      </c>
      <c r="E214" s="230">
        <f>E213-E200</f>
        <v>0</v>
      </c>
      <c r="F214" s="230"/>
      <c r="G214" s="236"/>
      <c r="H214" s="412" t="s">
        <v>26</v>
      </c>
      <c r="I214" s="384">
        <f>I213-I200</f>
        <v>4.9500000000000028</v>
      </c>
      <c r="J214" s="385"/>
    </row>
    <row r="216" spans="1:10" ht="13.5" thickBot="1" x14ac:dyDescent="0.25"/>
    <row r="217" spans="1:10" s="413" customFormat="1" ht="13.5" thickBot="1" x14ac:dyDescent="0.25">
      <c r="A217" s="300" t="s">
        <v>104</v>
      </c>
      <c r="B217" s="671" t="s">
        <v>53</v>
      </c>
      <c r="C217" s="672"/>
      <c r="D217" s="672"/>
      <c r="E217" s="672"/>
      <c r="F217" s="673"/>
      <c r="G217" s="329" t="s">
        <v>0</v>
      </c>
    </row>
    <row r="218" spans="1:10" s="413" customFormat="1" x14ac:dyDescent="0.2">
      <c r="A218" s="226" t="s">
        <v>2</v>
      </c>
      <c r="B218" s="332">
        <v>1</v>
      </c>
      <c r="C218" s="238">
        <v>2</v>
      </c>
      <c r="D218" s="238">
        <v>3</v>
      </c>
      <c r="E218" s="238">
        <v>4</v>
      </c>
      <c r="F218" s="238">
        <v>5</v>
      </c>
      <c r="G218" s="237"/>
    </row>
    <row r="219" spans="1:10" s="413" customFormat="1" x14ac:dyDescent="0.2">
      <c r="A219" s="307" t="s">
        <v>3</v>
      </c>
      <c r="B219" s="333">
        <v>2510</v>
      </c>
      <c r="C219" s="334">
        <v>2510</v>
      </c>
      <c r="D219" s="335">
        <v>2510</v>
      </c>
      <c r="E219" s="335">
        <v>2510</v>
      </c>
      <c r="F219" s="335">
        <v>2510</v>
      </c>
      <c r="G219" s="336">
        <v>2510</v>
      </c>
    </row>
    <row r="220" spans="1:10" s="413" customFormat="1" x14ac:dyDescent="0.2">
      <c r="A220" s="310" t="s">
        <v>6</v>
      </c>
      <c r="B220" s="337">
        <v>2650.1176470588234</v>
      </c>
      <c r="C220" s="338">
        <v>2768.3333333333335</v>
      </c>
      <c r="D220" s="338">
        <v>2902</v>
      </c>
      <c r="E220" s="338"/>
      <c r="F220" s="338"/>
      <c r="G220" s="266">
        <v>2768.2377049180327</v>
      </c>
    </row>
    <row r="221" spans="1:10" s="413" customFormat="1" x14ac:dyDescent="0.2">
      <c r="A221" s="226" t="s">
        <v>7</v>
      </c>
      <c r="B221" s="339">
        <v>92.941176470588232</v>
      </c>
      <c r="C221" s="340">
        <v>96.428571428571431</v>
      </c>
      <c r="D221" s="341">
        <v>96</v>
      </c>
      <c r="E221" s="341"/>
      <c r="F221" s="341"/>
      <c r="G221" s="342">
        <v>88.114754098360649</v>
      </c>
    </row>
    <row r="222" spans="1:10" s="413" customFormat="1" x14ac:dyDescent="0.2">
      <c r="A222" s="226" t="s">
        <v>8</v>
      </c>
      <c r="B222" s="271">
        <v>5.9456229108755448E-2</v>
      </c>
      <c r="C222" s="272">
        <v>4.5928951351660578E-2</v>
      </c>
      <c r="D222" s="343">
        <v>4.8445636179534041E-2</v>
      </c>
      <c r="E222" s="343"/>
      <c r="F222" s="343"/>
      <c r="G222" s="344">
        <v>6.3242667818005402E-2</v>
      </c>
    </row>
    <row r="223" spans="1:10" s="413" customFormat="1" x14ac:dyDescent="0.2">
      <c r="A223" s="310" t="s">
        <v>1</v>
      </c>
      <c r="B223" s="275">
        <f t="shared" ref="B223:E223" si="48">B220/B219*100-100</f>
        <v>5.5823763768455592</v>
      </c>
      <c r="C223" s="276">
        <f t="shared" si="48"/>
        <v>10.292164674634805</v>
      </c>
      <c r="D223" s="276">
        <f t="shared" si="48"/>
        <v>15.617529880478088</v>
      </c>
      <c r="E223" s="276">
        <f t="shared" si="48"/>
        <v>-100</v>
      </c>
      <c r="F223" s="276"/>
      <c r="G223" s="278">
        <f t="shared" ref="G223" si="49">G220/G219*100-100</f>
        <v>10.288354777610877</v>
      </c>
    </row>
    <row r="224" spans="1:10" s="413" customFormat="1" ht="13.5" thickBot="1" x14ac:dyDescent="0.25">
      <c r="A224" s="226" t="s">
        <v>27</v>
      </c>
      <c r="B224" s="280">
        <f>B220-B207</f>
        <v>98.777647058823277</v>
      </c>
      <c r="C224" s="281">
        <f t="shared" ref="C224:G224" si="50">C220-C207</f>
        <v>70.663333333333412</v>
      </c>
      <c r="D224" s="281">
        <f t="shared" si="50"/>
        <v>134.07000000000016</v>
      </c>
      <c r="E224" s="281">
        <f t="shared" si="50"/>
        <v>0</v>
      </c>
      <c r="F224" s="281">
        <f t="shared" si="50"/>
        <v>0</v>
      </c>
      <c r="G224" s="283">
        <f t="shared" si="50"/>
        <v>95.517704918032905</v>
      </c>
    </row>
    <row r="225" spans="1:10" s="413" customFormat="1" x14ac:dyDescent="0.2">
      <c r="A225" s="324" t="s">
        <v>52</v>
      </c>
      <c r="B225" s="285">
        <v>427</v>
      </c>
      <c r="C225" s="286">
        <v>434</v>
      </c>
      <c r="D225" s="286">
        <v>422</v>
      </c>
      <c r="E225" s="286"/>
      <c r="F225" s="345"/>
      <c r="G225" s="346">
        <f>SUM(B225:F225)</f>
        <v>1283</v>
      </c>
      <c r="H225" s="413" t="s">
        <v>56</v>
      </c>
      <c r="I225" s="347">
        <f>G212-G225</f>
        <v>6</v>
      </c>
      <c r="J225" s="348">
        <f>I225/G212</f>
        <v>4.6547711404189293E-3</v>
      </c>
    </row>
    <row r="226" spans="1:10" s="413" customFormat="1" x14ac:dyDescent="0.2">
      <c r="A226" s="324" t="s">
        <v>28</v>
      </c>
      <c r="B226" s="231">
        <v>93.5</v>
      </c>
      <c r="C226" s="294">
        <v>93.5</v>
      </c>
      <c r="D226" s="294">
        <v>93.5</v>
      </c>
      <c r="E226" s="294"/>
      <c r="F226" s="294"/>
      <c r="G226" s="235"/>
      <c r="H226" s="413" t="s">
        <v>57</v>
      </c>
      <c r="I226" s="413">
        <v>88.02</v>
      </c>
    </row>
    <row r="227" spans="1:10" s="413" customFormat="1" ht="13.5" thickBot="1" x14ac:dyDescent="0.25">
      <c r="A227" s="327" t="s">
        <v>26</v>
      </c>
      <c r="B227" s="229">
        <f>B226-B213</f>
        <v>5.5</v>
      </c>
      <c r="C227" s="230">
        <f>C226-C213</f>
        <v>5.5</v>
      </c>
      <c r="D227" s="230">
        <f>D226-D213</f>
        <v>5.5</v>
      </c>
      <c r="E227" s="230">
        <f>E226-E213</f>
        <v>0</v>
      </c>
      <c r="F227" s="230"/>
      <c r="G227" s="236"/>
      <c r="H227" s="413" t="s">
        <v>26</v>
      </c>
      <c r="I227" s="384">
        <f>I226-I213</f>
        <v>3.6899999999999977</v>
      </c>
      <c r="J227" s="385"/>
    </row>
    <row r="229" spans="1:10" ht="13.5" thickBot="1" x14ac:dyDescent="0.25"/>
    <row r="230" spans="1:10" s="415" customFormat="1" ht="13.5" thickBot="1" x14ac:dyDescent="0.25">
      <c r="A230" s="300" t="s">
        <v>105</v>
      </c>
      <c r="B230" s="671" t="s">
        <v>53</v>
      </c>
      <c r="C230" s="672"/>
      <c r="D230" s="672"/>
      <c r="E230" s="672"/>
      <c r="F230" s="673"/>
      <c r="G230" s="329" t="s">
        <v>0</v>
      </c>
    </row>
    <row r="231" spans="1:10" s="415" customFormat="1" x14ac:dyDescent="0.2">
      <c r="A231" s="226" t="s">
        <v>2</v>
      </c>
      <c r="B231" s="332">
        <v>1</v>
      </c>
      <c r="C231" s="238">
        <v>2</v>
      </c>
      <c r="D231" s="238">
        <v>3</v>
      </c>
      <c r="E231" s="238">
        <v>4</v>
      </c>
      <c r="F231" s="238">
        <v>5</v>
      </c>
      <c r="G231" s="237"/>
    </row>
    <row r="232" spans="1:10" s="415" customFormat="1" x14ac:dyDescent="0.2">
      <c r="A232" s="307" t="s">
        <v>3</v>
      </c>
      <c r="B232" s="333">
        <v>2650</v>
      </c>
      <c r="C232" s="334">
        <v>2650</v>
      </c>
      <c r="D232" s="335">
        <v>2650</v>
      </c>
      <c r="E232" s="335">
        <v>2650</v>
      </c>
      <c r="F232" s="335">
        <v>2650</v>
      </c>
      <c r="G232" s="336">
        <v>2650</v>
      </c>
    </row>
    <row r="233" spans="1:10" s="415" customFormat="1" x14ac:dyDescent="0.2">
      <c r="A233" s="310" t="s">
        <v>6</v>
      </c>
      <c r="B233" s="337">
        <v>2791.4893617021276</v>
      </c>
      <c r="C233" s="338">
        <v>2888.3333333333335</v>
      </c>
      <c r="D233" s="338">
        <v>3019.4285714285716</v>
      </c>
      <c r="E233" s="338"/>
      <c r="F233" s="338"/>
      <c r="G233" s="266">
        <v>2904.1355932203392</v>
      </c>
    </row>
    <row r="234" spans="1:10" s="415" customFormat="1" x14ac:dyDescent="0.2">
      <c r="A234" s="226" t="s">
        <v>7</v>
      </c>
      <c r="B234" s="339">
        <v>93.61702127659575</v>
      </c>
      <c r="C234" s="340">
        <v>94.791666666666671</v>
      </c>
      <c r="D234" s="341">
        <v>93.333333333333329</v>
      </c>
      <c r="E234" s="341"/>
      <c r="F234" s="341"/>
      <c r="G234" s="342">
        <v>89.152542372881356</v>
      </c>
    </row>
    <row r="235" spans="1:10" s="415" customFormat="1" x14ac:dyDescent="0.2">
      <c r="A235" s="226" t="s">
        <v>8</v>
      </c>
      <c r="B235" s="271">
        <v>6.3196364146440309E-2</v>
      </c>
      <c r="C235" s="272">
        <v>5.7210823118040537E-2</v>
      </c>
      <c r="D235" s="343">
        <v>5.6079566249558621E-2</v>
      </c>
      <c r="E235" s="343"/>
      <c r="F235" s="343"/>
      <c r="G235" s="344">
        <v>6.700294901934678E-2</v>
      </c>
    </row>
    <row r="236" spans="1:10" s="415" customFormat="1" x14ac:dyDescent="0.2">
      <c r="A236" s="310" t="s">
        <v>1</v>
      </c>
      <c r="B236" s="275">
        <f t="shared" ref="B236:E236" si="51">B233/B232*100-100</f>
        <v>5.3392211963066956</v>
      </c>
      <c r="C236" s="276">
        <f t="shared" si="51"/>
        <v>8.9937106918239067</v>
      </c>
      <c r="D236" s="276">
        <f t="shared" si="51"/>
        <v>13.940700808625351</v>
      </c>
      <c r="E236" s="276">
        <f t="shared" si="51"/>
        <v>-100</v>
      </c>
      <c r="F236" s="276"/>
      <c r="G236" s="278">
        <f t="shared" ref="G236" si="52">G233/G232*100-100</f>
        <v>9.5900223856731657</v>
      </c>
    </row>
    <row r="237" spans="1:10" s="415" customFormat="1" ht="13.5" thickBot="1" x14ac:dyDescent="0.25">
      <c r="A237" s="226" t="s">
        <v>27</v>
      </c>
      <c r="B237" s="280">
        <f>B233-B220</f>
        <v>141.37171464330413</v>
      </c>
      <c r="C237" s="281">
        <f t="shared" ref="C237:G237" si="53">C233-C220</f>
        <v>120</v>
      </c>
      <c r="D237" s="281">
        <f t="shared" si="53"/>
        <v>117.42857142857156</v>
      </c>
      <c r="E237" s="281">
        <f t="shared" si="53"/>
        <v>0</v>
      </c>
      <c r="F237" s="281">
        <f t="shared" si="53"/>
        <v>0</v>
      </c>
      <c r="G237" s="283">
        <f t="shared" si="53"/>
        <v>135.89788830230646</v>
      </c>
    </row>
    <row r="238" spans="1:10" s="415" customFormat="1" x14ac:dyDescent="0.2">
      <c r="A238" s="324" t="s">
        <v>52</v>
      </c>
      <c r="B238" s="285">
        <v>427</v>
      </c>
      <c r="C238" s="286">
        <v>433</v>
      </c>
      <c r="D238" s="286">
        <v>421</v>
      </c>
      <c r="E238" s="286"/>
      <c r="F238" s="345"/>
      <c r="G238" s="346">
        <f>SUM(B238:F238)</f>
        <v>1281</v>
      </c>
      <c r="H238" s="415" t="s">
        <v>56</v>
      </c>
      <c r="I238" s="347">
        <f>G225-G238</f>
        <v>2</v>
      </c>
      <c r="J238" s="348">
        <f>I238/G225</f>
        <v>1.558846453624318E-3</v>
      </c>
    </row>
    <row r="239" spans="1:10" s="415" customFormat="1" x14ac:dyDescent="0.2">
      <c r="A239" s="324" t="s">
        <v>28</v>
      </c>
      <c r="B239" s="231">
        <v>100</v>
      </c>
      <c r="C239" s="294">
        <v>100</v>
      </c>
      <c r="D239" s="294">
        <v>100</v>
      </c>
      <c r="E239" s="294"/>
      <c r="F239" s="294"/>
      <c r="G239" s="235"/>
      <c r="H239" s="415" t="s">
        <v>57</v>
      </c>
      <c r="I239" s="415">
        <v>93.52</v>
      </c>
    </row>
    <row r="240" spans="1:10" s="415" customFormat="1" ht="13.5" thickBot="1" x14ac:dyDescent="0.25">
      <c r="A240" s="327" t="s">
        <v>26</v>
      </c>
      <c r="B240" s="229">
        <f>B239-B226</f>
        <v>6.5</v>
      </c>
      <c r="C240" s="230">
        <f>C239-C226</f>
        <v>6.5</v>
      </c>
      <c r="D240" s="230">
        <f>D239-D226</f>
        <v>6.5</v>
      </c>
      <c r="E240" s="230">
        <f>E239-E226</f>
        <v>0</v>
      </c>
      <c r="F240" s="230"/>
      <c r="G240" s="236"/>
      <c r="H240" s="415" t="s">
        <v>26</v>
      </c>
      <c r="I240" s="384">
        <f>I239-I226</f>
        <v>5.5</v>
      </c>
      <c r="J240" s="385"/>
    </row>
    <row r="242" spans="1:10" ht="13.5" thickBot="1" x14ac:dyDescent="0.25"/>
    <row r="243" spans="1:10" s="416" customFormat="1" ht="13.5" thickBot="1" x14ac:dyDescent="0.25">
      <c r="A243" s="300" t="s">
        <v>109</v>
      </c>
      <c r="B243" s="671" t="s">
        <v>53</v>
      </c>
      <c r="C243" s="672"/>
      <c r="D243" s="672"/>
      <c r="E243" s="672"/>
      <c r="F243" s="673"/>
      <c r="G243" s="329" t="s">
        <v>0</v>
      </c>
    </row>
    <row r="244" spans="1:10" s="416" customFormat="1" x14ac:dyDescent="0.2">
      <c r="A244" s="226" t="s">
        <v>2</v>
      </c>
      <c r="B244" s="332">
        <v>1</v>
      </c>
      <c r="C244" s="238">
        <v>2</v>
      </c>
      <c r="D244" s="238">
        <v>3</v>
      </c>
      <c r="E244" s="238">
        <v>4</v>
      </c>
      <c r="F244" s="238">
        <v>5</v>
      </c>
      <c r="G244" s="237"/>
    </row>
    <row r="245" spans="1:10" s="416" customFormat="1" x14ac:dyDescent="0.2">
      <c r="A245" s="307" t="s">
        <v>3</v>
      </c>
      <c r="B245" s="333">
        <v>2800</v>
      </c>
      <c r="C245" s="334">
        <v>2800</v>
      </c>
      <c r="D245" s="335">
        <v>2800</v>
      </c>
      <c r="E245" s="335">
        <v>2800</v>
      </c>
      <c r="F245" s="335">
        <v>2800</v>
      </c>
      <c r="G245" s="336">
        <v>2800</v>
      </c>
    </row>
    <row r="246" spans="1:10" s="416" customFormat="1" x14ac:dyDescent="0.2">
      <c r="A246" s="310" t="s">
        <v>6</v>
      </c>
      <c r="B246" s="337">
        <v>2858.2222222222222</v>
      </c>
      <c r="C246" s="338">
        <v>3065.0526315789475</v>
      </c>
      <c r="D246" s="338">
        <v>3240.1111111111113</v>
      </c>
      <c r="E246" s="338"/>
      <c r="F246" s="338"/>
      <c r="G246" s="266">
        <v>3054.6545454545453</v>
      </c>
    </row>
    <row r="247" spans="1:10" s="416" customFormat="1" x14ac:dyDescent="0.2">
      <c r="A247" s="226" t="s">
        <v>7</v>
      </c>
      <c r="B247" s="339">
        <v>86.666666666666671</v>
      </c>
      <c r="C247" s="340">
        <v>97.89473684210526</v>
      </c>
      <c r="D247" s="341">
        <v>97.777777777777771</v>
      </c>
      <c r="E247" s="341"/>
      <c r="F247" s="341"/>
      <c r="G247" s="342">
        <v>86.181818181818187</v>
      </c>
    </row>
    <row r="248" spans="1:10" s="416" customFormat="1" x14ac:dyDescent="0.2">
      <c r="A248" s="226" t="s">
        <v>8</v>
      </c>
      <c r="B248" s="271">
        <v>6.0528320132449694E-2</v>
      </c>
      <c r="C248" s="272">
        <v>3.5550846601059789E-2</v>
      </c>
      <c r="D248" s="343">
        <v>4.4238349016247423E-2</v>
      </c>
      <c r="E248" s="343"/>
      <c r="F248" s="343"/>
      <c r="G248" s="344">
        <v>6.9091744960014786E-2</v>
      </c>
    </row>
    <row r="249" spans="1:10" s="416" customFormat="1" x14ac:dyDescent="0.2">
      <c r="A249" s="310" t="s">
        <v>1</v>
      </c>
      <c r="B249" s="275">
        <f t="shared" ref="B249:E249" si="54">B246/B245*100-100</f>
        <v>2.0793650793650755</v>
      </c>
      <c r="C249" s="276">
        <f t="shared" si="54"/>
        <v>9.4661654135338438</v>
      </c>
      <c r="D249" s="276">
        <f t="shared" si="54"/>
        <v>15.718253968253975</v>
      </c>
      <c r="E249" s="276">
        <f t="shared" si="54"/>
        <v>-100</v>
      </c>
      <c r="F249" s="276"/>
      <c r="G249" s="278">
        <f t="shared" ref="G249" si="55">G246/G245*100-100</f>
        <v>9.0948051948051898</v>
      </c>
      <c r="H249" s="399" t="s">
        <v>115</v>
      </c>
    </row>
    <row r="250" spans="1:10" s="416" customFormat="1" ht="13.5" thickBot="1" x14ac:dyDescent="0.25">
      <c r="A250" s="226" t="s">
        <v>27</v>
      </c>
      <c r="B250" s="280">
        <f>B246-B233</f>
        <v>66.732860520094619</v>
      </c>
      <c r="C250" s="281">
        <f t="shared" ref="C250:G250" si="56">C246-C233</f>
        <v>176.71929824561403</v>
      </c>
      <c r="D250" s="281">
        <f t="shared" si="56"/>
        <v>220.68253968253975</v>
      </c>
      <c r="E250" s="281">
        <f t="shared" si="56"/>
        <v>0</v>
      </c>
      <c r="F250" s="281">
        <f t="shared" si="56"/>
        <v>0</v>
      </c>
      <c r="G250" s="283">
        <f t="shared" si="56"/>
        <v>150.51895223420615</v>
      </c>
    </row>
    <row r="251" spans="1:10" s="416" customFormat="1" x14ac:dyDescent="0.2">
      <c r="A251" s="324" t="s">
        <v>52</v>
      </c>
      <c r="B251" s="285">
        <v>426</v>
      </c>
      <c r="C251" s="286">
        <v>433</v>
      </c>
      <c r="D251" s="286">
        <v>421</v>
      </c>
      <c r="E251" s="286"/>
      <c r="F251" s="345"/>
      <c r="G251" s="346">
        <f>SUM(B251:F251)</f>
        <v>1280</v>
      </c>
      <c r="H251" s="416" t="s">
        <v>56</v>
      </c>
      <c r="I251" s="347">
        <f>G238-G251</f>
        <v>1</v>
      </c>
      <c r="J251" s="348">
        <f>I251/G238</f>
        <v>7.8064012490241998E-4</v>
      </c>
    </row>
    <row r="252" spans="1:10" s="416" customFormat="1" x14ac:dyDescent="0.2">
      <c r="A252" s="324" t="s">
        <v>28</v>
      </c>
      <c r="B252" s="231">
        <v>106</v>
      </c>
      <c r="C252" s="294">
        <v>105.5</v>
      </c>
      <c r="D252" s="294">
        <v>105.5</v>
      </c>
      <c r="E252" s="294"/>
      <c r="F252" s="294"/>
      <c r="G252" s="235"/>
      <c r="H252" s="416" t="s">
        <v>57</v>
      </c>
      <c r="I252" s="416">
        <v>100</v>
      </c>
    </row>
    <row r="253" spans="1:10" s="416" customFormat="1" ht="13.5" thickBot="1" x14ac:dyDescent="0.25">
      <c r="A253" s="327" t="s">
        <v>26</v>
      </c>
      <c r="B253" s="229">
        <f>B252-B239</f>
        <v>6</v>
      </c>
      <c r="C253" s="230">
        <f>C252-C239</f>
        <v>5.5</v>
      </c>
      <c r="D253" s="230">
        <f>D252-D239</f>
        <v>5.5</v>
      </c>
      <c r="E253" s="230">
        <f>E252-E239</f>
        <v>0</v>
      </c>
      <c r="F253" s="230"/>
      <c r="G253" s="236"/>
      <c r="H253" s="416" t="s">
        <v>26</v>
      </c>
      <c r="I253" s="384">
        <f>I252-I239</f>
        <v>6.480000000000004</v>
      </c>
      <c r="J253" s="385"/>
    </row>
    <row r="254" spans="1:10" x14ac:dyDescent="0.2">
      <c r="B254" s="293">
        <v>106</v>
      </c>
      <c r="C254" s="293">
        <v>105.5</v>
      </c>
      <c r="D254" s="293">
        <v>105.5</v>
      </c>
    </row>
    <row r="255" spans="1:10" ht="13.5" thickBot="1" x14ac:dyDescent="0.25"/>
    <row r="256" spans="1:10" s="436" customFormat="1" ht="13.5" thickBot="1" x14ac:dyDescent="0.25">
      <c r="A256" s="300" t="s">
        <v>116</v>
      </c>
      <c r="B256" s="671" t="s">
        <v>53</v>
      </c>
      <c r="C256" s="672"/>
      <c r="D256" s="672"/>
      <c r="E256" s="672"/>
      <c r="F256" s="673"/>
      <c r="G256" s="329" t="s">
        <v>0</v>
      </c>
    </row>
    <row r="257" spans="1:10" s="436" customFormat="1" x14ac:dyDescent="0.2">
      <c r="A257" s="226" t="s">
        <v>2</v>
      </c>
      <c r="B257" s="332">
        <v>1</v>
      </c>
      <c r="C257" s="238">
        <v>2</v>
      </c>
      <c r="D257" s="238">
        <v>3</v>
      </c>
      <c r="E257" s="238">
        <v>4</v>
      </c>
      <c r="F257" s="238">
        <v>5</v>
      </c>
      <c r="G257" s="237"/>
    </row>
    <row r="258" spans="1:10" s="436" customFormat="1" x14ac:dyDescent="0.2">
      <c r="A258" s="307" t="s">
        <v>3</v>
      </c>
      <c r="B258" s="333">
        <v>2960</v>
      </c>
      <c r="C258" s="334">
        <v>2960</v>
      </c>
      <c r="D258" s="335">
        <v>2960</v>
      </c>
      <c r="E258" s="335">
        <v>2960</v>
      </c>
      <c r="F258" s="335">
        <v>2960</v>
      </c>
      <c r="G258" s="336">
        <v>2960</v>
      </c>
    </row>
    <row r="259" spans="1:10" s="436" customFormat="1" x14ac:dyDescent="0.2">
      <c r="A259" s="310" t="s">
        <v>6</v>
      </c>
      <c r="B259" s="337">
        <v>3006.818181818182</v>
      </c>
      <c r="C259" s="338">
        <v>3186.1445783132531</v>
      </c>
      <c r="D259" s="338">
        <v>3324.1860465116279</v>
      </c>
      <c r="E259" s="338"/>
      <c r="F259" s="338"/>
      <c r="G259" s="266">
        <v>3170.9338521400778</v>
      </c>
    </row>
    <row r="260" spans="1:10" s="436" customFormat="1" x14ac:dyDescent="0.2">
      <c r="A260" s="226" t="s">
        <v>7</v>
      </c>
      <c r="B260" s="339">
        <v>100</v>
      </c>
      <c r="C260" s="340">
        <v>100</v>
      </c>
      <c r="D260" s="341">
        <v>100</v>
      </c>
      <c r="E260" s="341"/>
      <c r="F260" s="341"/>
      <c r="G260" s="342">
        <v>88.326848249027236</v>
      </c>
    </row>
    <row r="261" spans="1:10" s="436" customFormat="1" x14ac:dyDescent="0.2">
      <c r="A261" s="226" t="s">
        <v>8</v>
      </c>
      <c r="B261" s="271">
        <v>4.6605489489219408E-2</v>
      </c>
      <c r="C261" s="272">
        <v>2.5296289940138668E-2</v>
      </c>
      <c r="D261" s="343">
        <v>3.445691595156683E-2</v>
      </c>
      <c r="E261" s="343"/>
      <c r="F261" s="343"/>
      <c r="G261" s="344">
        <v>5.4957437415602821E-2</v>
      </c>
    </row>
    <row r="262" spans="1:10" s="436" customFormat="1" x14ac:dyDescent="0.2">
      <c r="A262" s="310" t="s">
        <v>1</v>
      </c>
      <c r="B262" s="275">
        <f t="shared" ref="B262:E262" si="57">B259/B258*100-100</f>
        <v>1.581695331695343</v>
      </c>
      <c r="C262" s="276">
        <f t="shared" si="57"/>
        <v>7.6400195376099163</v>
      </c>
      <c r="D262" s="276">
        <f t="shared" si="57"/>
        <v>12.303582652419863</v>
      </c>
      <c r="E262" s="276">
        <f t="shared" si="57"/>
        <v>-100</v>
      </c>
      <c r="F262" s="276"/>
      <c r="G262" s="278">
        <f t="shared" ref="G262" si="58">G259/G258*100-100</f>
        <v>7.126143653381007</v>
      </c>
      <c r="H262" s="399"/>
    </row>
    <row r="263" spans="1:10" s="436" customFormat="1" ht="13.5" thickBot="1" x14ac:dyDescent="0.25">
      <c r="A263" s="226" t="s">
        <v>27</v>
      </c>
      <c r="B263" s="280">
        <f>B259-B246</f>
        <v>148.59595959595981</v>
      </c>
      <c r="C263" s="281">
        <f t="shared" ref="C263:G263" si="59">C259-C246</f>
        <v>121.09194673430557</v>
      </c>
      <c r="D263" s="281">
        <f t="shared" si="59"/>
        <v>84.074935400516551</v>
      </c>
      <c r="E263" s="281">
        <f t="shared" si="59"/>
        <v>0</v>
      </c>
      <c r="F263" s="281">
        <f t="shared" si="59"/>
        <v>0</v>
      </c>
      <c r="G263" s="283">
        <f t="shared" si="59"/>
        <v>116.27930668553245</v>
      </c>
    </row>
    <row r="264" spans="1:10" s="436" customFormat="1" x14ac:dyDescent="0.2">
      <c r="A264" s="324" t="s">
        <v>52</v>
      </c>
      <c r="B264" s="285">
        <v>426</v>
      </c>
      <c r="C264" s="286">
        <v>433</v>
      </c>
      <c r="D264" s="286">
        <v>421</v>
      </c>
      <c r="E264" s="286"/>
      <c r="F264" s="345"/>
      <c r="G264" s="346">
        <f>SUM(B264:F264)</f>
        <v>1280</v>
      </c>
      <c r="H264" s="436" t="s">
        <v>56</v>
      </c>
      <c r="I264" s="347">
        <f>G251-G264</f>
        <v>0</v>
      </c>
      <c r="J264" s="348">
        <f>I264/G251</f>
        <v>0</v>
      </c>
    </row>
    <row r="265" spans="1:10" s="436" customFormat="1" x14ac:dyDescent="0.2">
      <c r="A265" s="324" t="s">
        <v>28</v>
      </c>
      <c r="B265" s="231">
        <v>112</v>
      </c>
      <c r="C265" s="294">
        <v>111</v>
      </c>
      <c r="D265" s="294">
        <v>111</v>
      </c>
      <c r="E265" s="294"/>
      <c r="F265" s="294"/>
      <c r="G265" s="235"/>
      <c r="H265" s="436" t="s">
        <v>57</v>
      </c>
      <c r="I265" s="436">
        <v>105.66</v>
      </c>
    </row>
    <row r="266" spans="1:10" s="436" customFormat="1" ht="13.5" thickBot="1" x14ac:dyDescent="0.25">
      <c r="A266" s="327" t="s">
        <v>26</v>
      </c>
      <c r="B266" s="229">
        <f>B265-B252</f>
        <v>6</v>
      </c>
      <c r="C266" s="230">
        <f>C265-C252</f>
        <v>5.5</v>
      </c>
      <c r="D266" s="230">
        <f>D265-D252</f>
        <v>5.5</v>
      </c>
      <c r="E266" s="230">
        <f>E265-E252</f>
        <v>0</v>
      </c>
      <c r="F266" s="230"/>
      <c r="G266" s="236"/>
      <c r="H266" s="436" t="s">
        <v>26</v>
      </c>
      <c r="I266" s="384">
        <f>I265-I252</f>
        <v>5.6599999999999966</v>
      </c>
      <c r="J266" s="385"/>
    </row>
    <row r="268" spans="1:10" ht="13.5" thickBot="1" x14ac:dyDescent="0.25"/>
    <row r="269" spans="1:10" s="446" customFormat="1" ht="13.5" thickBot="1" x14ac:dyDescent="0.25">
      <c r="A269" s="300" t="s">
        <v>117</v>
      </c>
      <c r="B269" s="671" t="s">
        <v>53</v>
      </c>
      <c r="C269" s="672"/>
      <c r="D269" s="672"/>
      <c r="E269" s="672"/>
      <c r="F269" s="673"/>
      <c r="G269" s="329" t="s">
        <v>0</v>
      </c>
    </row>
    <row r="270" spans="1:10" s="446" customFormat="1" x14ac:dyDescent="0.2">
      <c r="A270" s="226" t="s">
        <v>2</v>
      </c>
      <c r="B270" s="332">
        <v>1</v>
      </c>
      <c r="C270" s="238">
        <v>2</v>
      </c>
      <c r="D270" s="238">
        <v>3</v>
      </c>
      <c r="E270" s="238">
        <v>4</v>
      </c>
      <c r="F270" s="238">
        <v>5</v>
      </c>
      <c r="G270" s="237"/>
    </row>
    <row r="271" spans="1:10" s="446" customFormat="1" x14ac:dyDescent="0.2">
      <c r="A271" s="307" t="s">
        <v>3</v>
      </c>
      <c r="B271" s="333">
        <v>3150</v>
      </c>
      <c r="C271" s="334">
        <v>3150</v>
      </c>
      <c r="D271" s="335">
        <v>3150</v>
      </c>
      <c r="E271" s="335">
        <v>3150</v>
      </c>
      <c r="F271" s="335">
        <v>3150</v>
      </c>
      <c r="G271" s="336">
        <v>3150</v>
      </c>
    </row>
    <row r="272" spans="1:10" s="446" customFormat="1" x14ac:dyDescent="0.2">
      <c r="A272" s="310" t="s">
        <v>6</v>
      </c>
      <c r="B272" s="337">
        <v>3178.9285714285716</v>
      </c>
      <c r="C272" s="338">
        <v>3293.0232558139537</v>
      </c>
      <c r="D272" s="338">
        <v>3481.6666666666665</v>
      </c>
      <c r="E272" s="338"/>
      <c r="F272" s="338"/>
      <c r="G272" s="266">
        <v>3317.6771653543306</v>
      </c>
    </row>
    <row r="273" spans="1:10" s="446" customFormat="1" x14ac:dyDescent="0.2">
      <c r="A273" s="226" t="s">
        <v>7</v>
      </c>
      <c r="B273" s="339">
        <v>92.857142857142861</v>
      </c>
      <c r="C273" s="340">
        <v>100</v>
      </c>
      <c r="D273" s="341">
        <v>97.61904761904762</v>
      </c>
      <c r="E273" s="341"/>
      <c r="F273" s="341"/>
      <c r="G273" s="342">
        <v>91.732283464566933</v>
      </c>
    </row>
    <row r="274" spans="1:10" s="446" customFormat="1" x14ac:dyDescent="0.2">
      <c r="A274" s="226" t="s">
        <v>8</v>
      </c>
      <c r="B274" s="271">
        <v>5.1509034413028648E-2</v>
      </c>
      <c r="C274" s="272">
        <v>3.6693069481202475E-2</v>
      </c>
      <c r="D274" s="343">
        <v>4.9221495874705645E-2</v>
      </c>
      <c r="E274" s="343"/>
      <c r="F274" s="343"/>
      <c r="G274" s="344">
        <v>5.9516207293293412E-2</v>
      </c>
    </row>
    <row r="275" spans="1:10" s="446" customFormat="1" x14ac:dyDescent="0.2">
      <c r="A275" s="310" t="s">
        <v>1</v>
      </c>
      <c r="B275" s="275">
        <f t="shared" ref="B275:E275" si="60">B272/B271*100-100</f>
        <v>0.91836734693877986</v>
      </c>
      <c r="C275" s="276">
        <f t="shared" si="60"/>
        <v>4.540420819490592</v>
      </c>
      <c r="D275" s="276">
        <f t="shared" si="60"/>
        <v>10.529100529100518</v>
      </c>
      <c r="E275" s="276">
        <f t="shared" si="60"/>
        <v>-100</v>
      </c>
      <c r="F275" s="276"/>
      <c r="G275" s="278">
        <f t="shared" ref="G275" si="61">G272/G271*100-100</f>
        <v>5.3230846144231947</v>
      </c>
      <c r="H275" s="399"/>
    </row>
    <row r="276" spans="1:10" s="446" customFormat="1" ht="13.5" thickBot="1" x14ac:dyDescent="0.25">
      <c r="A276" s="226" t="s">
        <v>27</v>
      </c>
      <c r="B276" s="280">
        <f>B272-B259</f>
        <v>172.11038961038957</v>
      </c>
      <c r="C276" s="281">
        <f t="shared" ref="C276:G276" si="62">C272-C259</f>
        <v>106.87867750070063</v>
      </c>
      <c r="D276" s="281">
        <f t="shared" si="62"/>
        <v>157.48062015503865</v>
      </c>
      <c r="E276" s="281">
        <f t="shared" si="62"/>
        <v>0</v>
      </c>
      <c r="F276" s="281">
        <f t="shared" si="62"/>
        <v>0</v>
      </c>
      <c r="G276" s="283">
        <f t="shared" si="62"/>
        <v>146.74331321425279</v>
      </c>
    </row>
    <row r="277" spans="1:10" s="446" customFormat="1" x14ac:dyDescent="0.2">
      <c r="A277" s="324" t="s">
        <v>52</v>
      </c>
      <c r="B277" s="285">
        <v>426</v>
      </c>
      <c r="C277" s="286">
        <v>433</v>
      </c>
      <c r="D277" s="286">
        <v>421</v>
      </c>
      <c r="E277" s="286"/>
      <c r="F277" s="345"/>
      <c r="G277" s="346">
        <f>SUM(B277:F277)</f>
        <v>1280</v>
      </c>
      <c r="H277" s="446" t="s">
        <v>56</v>
      </c>
      <c r="I277" s="347">
        <f>G264-G277</f>
        <v>0</v>
      </c>
      <c r="J277" s="348">
        <f>I277/G264</f>
        <v>0</v>
      </c>
    </row>
    <row r="278" spans="1:10" s="446" customFormat="1" x14ac:dyDescent="0.2">
      <c r="A278" s="324" t="s">
        <v>28</v>
      </c>
      <c r="B278" s="231">
        <v>117</v>
      </c>
      <c r="C278" s="294">
        <v>116</v>
      </c>
      <c r="D278" s="294">
        <v>115.5</v>
      </c>
      <c r="E278" s="294"/>
      <c r="F278" s="294"/>
      <c r="G278" s="235"/>
      <c r="H278" s="446" t="s">
        <v>57</v>
      </c>
      <c r="I278" s="446">
        <v>111.44</v>
      </c>
    </row>
    <row r="279" spans="1:10" s="446" customFormat="1" ht="13.5" thickBot="1" x14ac:dyDescent="0.25">
      <c r="A279" s="327" t="s">
        <v>26</v>
      </c>
      <c r="B279" s="229">
        <f>B278-B265</f>
        <v>5</v>
      </c>
      <c r="C279" s="230">
        <f>C278-C265</f>
        <v>5</v>
      </c>
      <c r="D279" s="230">
        <f>D278-D265</f>
        <v>4.5</v>
      </c>
      <c r="E279" s="230">
        <f>E278-E265</f>
        <v>0</v>
      </c>
      <c r="F279" s="230"/>
      <c r="G279" s="236"/>
      <c r="H279" s="446" t="s">
        <v>26</v>
      </c>
      <c r="I279" s="384">
        <f>I278-I265</f>
        <v>5.7800000000000011</v>
      </c>
      <c r="J279" s="385"/>
    </row>
    <row r="280" spans="1:10" x14ac:dyDescent="0.2">
      <c r="B280" s="293">
        <v>117</v>
      </c>
    </row>
    <row r="281" spans="1:10" ht="13.5" thickBot="1" x14ac:dyDescent="0.25"/>
    <row r="282" spans="1:10" s="448" customFormat="1" ht="13.5" thickBot="1" x14ac:dyDescent="0.25">
      <c r="A282" s="300" t="s">
        <v>118</v>
      </c>
      <c r="B282" s="671" t="s">
        <v>53</v>
      </c>
      <c r="C282" s="672"/>
      <c r="D282" s="672"/>
      <c r="E282" s="672"/>
      <c r="F282" s="673"/>
      <c r="G282" s="329" t="s">
        <v>0</v>
      </c>
    </row>
    <row r="283" spans="1:10" s="448" customFormat="1" x14ac:dyDescent="0.2">
      <c r="A283" s="226" t="s">
        <v>2</v>
      </c>
      <c r="B283" s="332">
        <v>1</v>
      </c>
      <c r="C283" s="238">
        <v>2</v>
      </c>
      <c r="D283" s="238">
        <v>3</v>
      </c>
      <c r="E283" s="238">
        <v>4</v>
      </c>
      <c r="F283" s="238">
        <v>5</v>
      </c>
      <c r="G283" s="237"/>
    </row>
    <row r="284" spans="1:10" s="448" customFormat="1" x14ac:dyDescent="0.2">
      <c r="A284" s="307" t="s">
        <v>3</v>
      </c>
      <c r="B284" s="333">
        <v>3370</v>
      </c>
      <c r="C284" s="334">
        <v>3370</v>
      </c>
      <c r="D284" s="335">
        <v>3370</v>
      </c>
      <c r="E284" s="335">
        <v>3370</v>
      </c>
      <c r="F284" s="335">
        <v>3370</v>
      </c>
      <c r="G284" s="336">
        <v>3370</v>
      </c>
    </row>
    <row r="285" spans="1:10" s="448" customFormat="1" x14ac:dyDescent="0.2">
      <c r="A285" s="310" t="s">
        <v>6</v>
      </c>
      <c r="B285" s="337">
        <v>3360</v>
      </c>
      <c r="C285" s="338">
        <v>3487.1830985915494</v>
      </c>
      <c r="D285" s="338">
        <v>3610.5357142857142</v>
      </c>
      <c r="E285" s="338"/>
      <c r="F285" s="338"/>
      <c r="G285" s="266">
        <v>3477.0558375634519</v>
      </c>
    </row>
    <row r="286" spans="1:10" s="448" customFormat="1" x14ac:dyDescent="0.2">
      <c r="A286" s="226" t="s">
        <v>7</v>
      </c>
      <c r="B286" s="339">
        <v>100</v>
      </c>
      <c r="C286" s="340">
        <v>100</v>
      </c>
      <c r="D286" s="341">
        <v>100</v>
      </c>
      <c r="E286" s="341"/>
      <c r="F286" s="341"/>
      <c r="G286" s="342">
        <v>100</v>
      </c>
    </row>
    <row r="287" spans="1:10" s="448" customFormat="1" x14ac:dyDescent="0.2">
      <c r="A287" s="226" t="s">
        <v>8</v>
      </c>
      <c r="B287" s="271">
        <v>2.6395494714769929E-2</v>
      </c>
      <c r="C287" s="272">
        <v>2.5613665627002822E-2</v>
      </c>
      <c r="D287" s="343">
        <v>2.0656282431168231E-2</v>
      </c>
      <c r="E287" s="343"/>
      <c r="F287" s="343"/>
      <c r="G287" s="344">
        <v>3.774222192445735E-2</v>
      </c>
    </row>
    <row r="288" spans="1:10" s="448" customFormat="1" x14ac:dyDescent="0.2">
      <c r="A288" s="310" t="s">
        <v>1</v>
      </c>
      <c r="B288" s="275">
        <f t="shared" ref="B288:E288" si="63">B285/B284*100-100</f>
        <v>-0.29673590504451397</v>
      </c>
      <c r="C288" s="276">
        <f t="shared" si="63"/>
        <v>3.4772432816483558</v>
      </c>
      <c r="D288" s="276">
        <f t="shared" si="63"/>
        <v>7.1375582874099166</v>
      </c>
      <c r="E288" s="276">
        <f t="shared" si="63"/>
        <v>-100</v>
      </c>
      <c r="F288" s="276"/>
      <c r="G288" s="278">
        <f t="shared" ref="G288" si="64">G285/G284*100-100</f>
        <v>3.1767310849688926</v>
      </c>
      <c r="H288" s="399"/>
    </row>
    <row r="289" spans="1:23" s="448" customFormat="1" ht="13.5" thickBot="1" x14ac:dyDescent="0.25">
      <c r="A289" s="226" t="s">
        <v>27</v>
      </c>
      <c r="B289" s="280">
        <f>B285-B272</f>
        <v>181.07142857142844</v>
      </c>
      <c r="C289" s="281">
        <f t="shared" ref="C289:G289" si="65">C285-C272</f>
        <v>194.15984277759571</v>
      </c>
      <c r="D289" s="281">
        <f t="shared" si="65"/>
        <v>128.86904761904771</v>
      </c>
      <c r="E289" s="281">
        <f t="shared" si="65"/>
        <v>0</v>
      </c>
      <c r="F289" s="281">
        <f t="shared" si="65"/>
        <v>0</v>
      </c>
      <c r="G289" s="283">
        <f t="shared" si="65"/>
        <v>159.37867220912131</v>
      </c>
    </row>
    <row r="290" spans="1:23" s="448" customFormat="1" x14ac:dyDescent="0.2">
      <c r="A290" s="324" t="s">
        <v>52</v>
      </c>
      <c r="B290" s="285">
        <v>355</v>
      </c>
      <c r="C290" s="286">
        <v>389</v>
      </c>
      <c r="D290" s="286">
        <v>286</v>
      </c>
      <c r="E290" s="286"/>
      <c r="F290" s="345"/>
      <c r="G290" s="346">
        <f>SUM(B290:F290)</f>
        <v>1030</v>
      </c>
      <c r="H290" s="448" t="s">
        <v>56</v>
      </c>
      <c r="I290" s="347">
        <f>G277-G290</f>
        <v>250</v>
      </c>
      <c r="J290" s="348">
        <f>I290/G277</f>
        <v>0.1953125</v>
      </c>
      <c r="K290" s="356" t="s">
        <v>120</v>
      </c>
    </row>
    <row r="291" spans="1:23" s="448" customFormat="1" x14ac:dyDescent="0.2">
      <c r="A291" s="324" t="s">
        <v>28</v>
      </c>
      <c r="B291" s="231">
        <v>122.5</v>
      </c>
      <c r="C291" s="294">
        <v>121</v>
      </c>
      <c r="D291" s="294">
        <v>120.5</v>
      </c>
      <c r="E291" s="294"/>
      <c r="F291" s="294"/>
      <c r="G291" s="235"/>
      <c r="H291" s="448" t="s">
        <v>57</v>
      </c>
      <c r="I291" s="448">
        <v>116.18</v>
      </c>
    </row>
    <row r="292" spans="1:23" s="448" customFormat="1" ht="13.5" thickBot="1" x14ac:dyDescent="0.25">
      <c r="A292" s="327" t="s">
        <v>26</v>
      </c>
      <c r="B292" s="229">
        <f>B291-B278</f>
        <v>5.5</v>
      </c>
      <c r="C292" s="230">
        <f>C291-C278</f>
        <v>5</v>
      </c>
      <c r="D292" s="230">
        <f>D291-D278</f>
        <v>5</v>
      </c>
      <c r="E292" s="230">
        <f>E291-E278</f>
        <v>0</v>
      </c>
      <c r="F292" s="230"/>
      <c r="G292" s="236"/>
      <c r="H292" s="448" t="s">
        <v>26</v>
      </c>
      <c r="I292" s="384">
        <f>I291-I278</f>
        <v>4.7400000000000091</v>
      </c>
      <c r="J292" s="385"/>
    </row>
    <row r="293" spans="1:23" x14ac:dyDescent="0.2">
      <c r="D293" s="293">
        <v>120.5</v>
      </c>
    </row>
    <row r="295" spans="1:23" s="485" customFormat="1" x14ac:dyDescent="0.2">
      <c r="B295" s="485">
        <v>122.5</v>
      </c>
      <c r="C295" s="485">
        <v>122.5</v>
      </c>
      <c r="D295" s="485">
        <v>122.5</v>
      </c>
      <c r="E295" s="485">
        <v>122.5</v>
      </c>
      <c r="F295" s="485">
        <v>122.5</v>
      </c>
      <c r="G295" s="485">
        <v>121</v>
      </c>
      <c r="H295" s="485">
        <v>121</v>
      </c>
      <c r="I295" s="485">
        <v>121</v>
      </c>
      <c r="J295" s="485">
        <v>122.5</v>
      </c>
      <c r="K295" s="485">
        <v>121</v>
      </c>
      <c r="L295" s="485">
        <v>120.5</v>
      </c>
      <c r="M295" s="485">
        <v>120.5</v>
      </c>
      <c r="N295" s="485">
        <v>121</v>
      </c>
      <c r="O295" s="485">
        <v>121</v>
      </c>
      <c r="P295" s="485">
        <v>122.5</v>
      </c>
      <c r="Q295" s="485">
        <v>121</v>
      </c>
      <c r="R295" s="485">
        <v>120.5</v>
      </c>
      <c r="S295" s="485">
        <v>120.5</v>
      </c>
    </row>
    <row r="296" spans="1:23" s="483" customFormat="1" ht="13.5" thickBot="1" x14ac:dyDescent="0.25">
      <c r="B296" s="347">
        <v>3477.0558375634519</v>
      </c>
      <c r="C296" s="347">
        <v>3477.0558375634519</v>
      </c>
      <c r="D296" s="347">
        <v>3477.0558375634519</v>
      </c>
      <c r="E296" s="347">
        <v>3477.0558375634519</v>
      </c>
      <c r="F296" s="347">
        <v>3477.0558375634519</v>
      </c>
      <c r="G296" s="347">
        <v>3477.0558375634519</v>
      </c>
      <c r="H296" s="347">
        <v>3477.0558375634519</v>
      </c>
      <c r="I296" s="347">
        <v>3477.0558375634519</v>
      </c>
      <c r="J296" s="347">
        <v>3477.0558375634519</v>
      </c>
      <c r="K296" s="347">
        <v>3477.0558375634519</v>
      </c>
      <c r="L296" s="347">
        <v>3477.0558375634519</v>
      </c>
      <c r="M296" s="347">
        <v>3477.0558375634519</v>
      </c>
      <c r="N296" s="347">
        <v>3477.0558375634519</v>
      </c>
      <c r="O296" s="347">
        <v>3477.0558375634519</v>
      </c>
      <c r="P296" s="347">
        <v>3477.0558375634519</v>
      </c>
      <c r="Q296" s="347">
        <v>3477.0558375634519</v>
      </c>
      <c r="R296" s="347">
        <v>3477.0558375634519</v>
      </c>
      <c r="S296" s="347">
        <v>3477.0558375634519</v>
      </c>
      <c r="T296" s="347"/>
    </row>
    <row r="297" spans="1:23" ht="13.5" thickBot="1" x14ac:dyDescent="0.25">
      <c r="A297" s="300" t="s">
        <v>136</v>
      </c>
      <c r="B297" s="671" t="s">
        <v>110</v>
      </c>
      <c r="C297" s="672"/>
      <c r="D297" s="672"/>
      <c r="E297" s="672"/>
      <c r="F297" s="672"/>
      <c r="G297" s="673"/>
      <c r="H297" s="671" t="s">
        <v>111</v>
      </c>
      <c r="I297" s="672"/>
      <c r="J297" s="672"/>
      <c r="K297" s="672"/>
      <c r="L297" s="672"/>
      <c r="M297" s="673"/>
      <c r="N297" s="671" t="s">
        <v>53</v>
      </c>
      <c r="O297" s="672"/>
      <c r="P297" s="672"/>
      <c r="Q297" s="672"/>
      <c r="R297" s="672"/>
      <c r="S297" s="672"/>
      <c r="T297" s="329" t="s">
        <v>55</v>
      </c>
      <c r="U297" s="483"/>
      <c r="V297" s="483"/>
      <c r="W297" s="483"/>
    </row>
    <row r="298" spans="1:23" x14ac:dyDescent="0.2">
      <c r="A298" s="226" t="s">
        <v>54</v>
      </c>
      <c r="B298" s="451">
        <v>1</v>
      </c>
      <c r="C298" s="252">
        <v>2</v>
      </c>
      <c r="D298" s="439" t="s">
        <v>131</v>
      </c>
      <c r="E298" s="252">
        <v>4</v>
      </c>
      <c r="F298" s="484">
        <v>5</v>
      </c>
      <c r="G298" s="432">
        <v>6</v>
      </c>
      <c r="H298" s="251">
        <v>7</v>
      </c>
      <c r="I298" s="252">
        <v>8</v>
      </c>
      <c r="J298" s="252" t="s">
        <v>137</v>
      </c>
      <c r="K298" s="252">
        <v>10</v>
      </c>
      <c r="L298" s="252">
        <v>11</v>
      </c>
      <c r="M298" s="252">
        <v>12</v>
      </c>
      <c r="N298" s="330">
        <v>13</v>
      </c>
      <c r="O298" s="253">
        <v>14</v>
      </c>
      <c r="P298" s="253" t="s">
        <v>138</v>
      </c>
      <c r="Q298" s="253">
        <v>16</v>
      </c>
      <c r="R298" s="253">
        <v>17</v>
      </c>
      <c r="S298" s="331">
        <v>18</v>
      </c>
      <c r="T298" s="418"/>
      <c r="U298" s="483"/>
      <c r="V298" s="483"/>
      <c r="W298" s="483"/>
    </row>
    <row r="299" spans="1:23" x14ac:dyDescent="0.2">
      <c r="A299" s="226" t="s">
        <v>2</v>
      </c>
      <c r="B299" s="262"/>
      <c r="C299" s="460"/>
      <c r="D299" s="349"/>
      <c r="E299" s="255"/>
      <c r="F299" s="255"/>
      <c r="G299" s="256"/>
      <c r="H299" s="254"/>
      <c r="I299" s="349"/>
      <c r="J299" s="255"/>
      <c r="K299" s="256"/>
      <c r="L299" s="255"/>
      <c r="M299" s="393"/>
      <c r="N299" s="254"/>
      <c r="O299" s="349"/>
      <c r="P299" s="255"/>
      <c r="Q299" s="256"/>
      <c r="R299" s="255"/>
      <c r="S299" s="350"/>
      <c r="T299" s="419" t="s">
        <v>0</v>
      </c>
      <c r="U299" s="483"/>
      <c r="V299" s="483"/>
      <c r="W299" s="483"/>
    </row>
    <row r="300" spans="1:23" x14ac:dyDescent="0.2">
      <c r="A300" s="307" t="s">
        <v>3</v>
      </c>
      <c r="B300" s="452">
        <v>3560</v>
      </c>
      <c r="C300" s="259">
        <v>3560</v>
      </c>
      <c r="D300" s="440">
        <v>3560</v>
      </c>
      <c r="E300" s="259">
        <v>3560</v>
      </c>
      <c r="F300" s="390">
        <v>3560</v>
      </c>
      <c r="G300" s="260">
        <v>3560</v>
      </c>
      <c r="H300" s="258">
        <v>3560</v>
      </c>
      <c r="I300" s="259">
        <v>3560</v>
      </c>
      <c r="J300" s="259">
        <v>3560</v>
      </c>
      <c r="K300" s="259">
        <v>3560</v>
      </c>
      <c r="L300" s="259">
        <v>3560</v>
      </c>
      <c r="M300" s="259">
        <v>3560</v>
      </c>
      <c r="N300" s="258">
        <v>3560</v>
      </c>
      <c r="O300" s="259">
        <v>3560</v>
      </c>
      <c r="P300" s="259">
        <v>3560</v>
      </c>
      <c r="Q300" s="259">
        <v>3560</v>
      </c>
      <c r="R300" s="259">
        <v>3560</v>
      </c>
      <c r="S300" s="260">
        <v>3560</v>
      </c>
      <c r="T300" s="420">
        <v>3560</v>
      </c>
      <c r="U300" s="483"/>
      <c r="V300" s="483"/>
      <c r="W300" s="483"/>
    </row>
    <row r="301" spans="1:23" x14ac:dyDescent="0.2">
      <c r="A301" s="310" t="s">
        <v>6</v>
      </c>
      <c r="B301" s="453">
        <v>3531</v>
      </c>
      <c r="C301" s="264">
        <v>3553</v>
      </c>
      <c r="D301" s="441">
        <v>3576.6666666666665</v>
      </c>
      <c r="E301" s="264">
        <v>3533.6363636363635</v>
      </c>
      <c r="F301" s="311">
        <v>3554.5454545454545</v>
      </c>
      <c r="G301" s="265">
        <v>3555.4545454545455</v>
      </c>
      <c r="H301" s="263">
        <v>3616.3636363636365</v>
      </c>
      <c r="I301" s="264">
        <v>3630.909090909091</v>
      </c>
      <c r="J301" s="264">
        <v>3594</v>
      </c>
      <c r="K301" s="264">
        <v>3678</v>
      </c>
      <c r="L301" s="264">
        <v>3776</v>
      </c>
      <c r="M301" s="264">
        <v>3851</v>
      </c>
      <c r="N301" s="263">
        <v>3681</v>
      </c>
      <c r="O301" s="264">
        <v>3647.2727272727275</v>
      </c>
      <c r="P301" s="264">
        <v>3622</v>
      </c>
      <c r="Q301" s="264">
        <v>3639.090909090909</v>
      </c>
      <c r="R301" s="264">
        <v>3798</v>
      </c>
      <c r="S301" s="265">
        <v>3730</v>
      </c>
      <c r="T301" s="421">
        <v>3644.8275862068967</v>
      </c>
      <c r="U301" s="483"/>
      <c r="V301" s="483"/>
      <c r="W301" s="483"/>
    </row>
    <row r="302" spans="1:23" x14ac:dyDescent="0.2">
      <c r="A302" s="226" t="s">
        <v>7</v>
      </c>
      <c r="B302" s="454">
        <v>100</v>
      </c>
      <c r="C302" s="268">
        <v>100</v>
      </c>
      <c r="D302" s="442">
        <v>100</v>
      </c>
      <c r="E302" s="268">
        <v>100</v>
      </c>
      <c r="F302" s="314">
        <v>100</v>
      </c>
      <c r="G302" s="269">
        <v>90.909090909090907</v>
      </c>
      <c r="H302" s="267">
        <v>100</v>
      </c>
      <c r="I302" s="268">
        <v>100</v>
      </c>
      <c r="J302" s="268">
        <v>100</v>
      </c>
      <c r="K302" s="268">
        <v>100</v>
      </c>
      <c r="L302" s="268">
        <v>100</v>
      </c>
      <c r="M302" s="268">
        <v>100</v>
      </c>
      <c r="N302" s="267">
        <v>100</v>
      </c>
      <c r="O302" s="268">
        <v>100</v>
      </c>
      <c r="P302" s="268">
        <v>100</v>
      </c>
      <c r="Q302" s="268">
        <v>100</v>
      </c>
      <c r="R302" s="268">
        <v>100</v>
      </c>
      <c r="S302" s="269">
        <v>100</v>
      </c>
      <c r="T302" s="422">
        <v>96.551724137931032</v>
      </c>
      <c r="U302" s="483"/>
      <c r="V302" s="227"/>
      <c r="W302" s="483"/>
    </row>
    <row r="303" spans="1:23" x14ac:dyDescent="0.2">
      <c r="A303" s="226" t="s">
        <v>8</v>
      </c>
      <c r="B303" s="455">
        <v>3.325589714015869E-2</v>
      </c>
      <c r="C303" s="272">
        <v>3.5557796598439148E-2</v>
      </c>
      <c r="D303" s="443">
        <v>2.5760065165115711E-2</v>
      </c>
      <c r="E303" s="272">
        <v>3.3965198177645865E-2</v>
      </c>
      <c r="F303" s="317">
        <v>2.3457021969918144E-2</v>
      </c>
      <c r="G303" s="273">
        <v>5.6064167879175966E-2</v>
      </c>
      <c r="H303" s="271">
        <v>4.9567652262910003E-2</v>
      </c>
      <c r="I303" s="272">
        <v>3.2042203393549983E-2</v>
      </c>
      <c r="J303" s="272">
        <v>2.7968462711472592E-2</v>
      </c>
      <c r="K303" s="272">
        <v>1.5609244257104212E-2</v>
      </c>
      <c r="L303" s="272">
        <v>2.5101685616679633E-2</v>
      </c>
      <c r="M303" s="272">
        <v>4.7406470560182559E-2</v>
      </c>
      <c r="N303" s="271">
        <v>1.9303535912513464E-2</v>
      </c>
      <c r="O303" s="272">
        <v>1.9319862786716911E-2</v>
      </c>
      <c r="P303" s="272">
        <v>2.148545163814878E-2</v>
      </c>
      <c r="Q303" s="272">
        <v>3.7172590983894874E-2</v>
      </c>
      <c r="R303" s="272">
        <v>3.661241347186666E-2</v>
      </c>
      <c r="S303" s="273">
        <v>3.5253324768767517E-2</v>
      </c>
      <c r="T303" s="423">
        <v>4.2967237492537495E-2</v>
      </c>
      <c r="U303" s="483"/>
      <c r="V303" s="227"/>
      <c r="W303" s="483"/>
    </row>
    <row r="304" spans="1:23" x14ac:dyDescent="0.2">
      <c r="A304" s="310" t="s">
        <v>1</v>
      </c>
      <c r="B304" s="456">
        <f>B301/B300*100-100</f>
        <v>-0.81460674157303004</v>
      </c>
      <c r="C304" s="276">
        <f>C301/C300*100-100</f>
        <v>-0.1966292134831491</v>
      </c>
      <c r="D304" s="276">
        <f t="shared" ref="D304:H304" si="66">D301/D300*100-100</f>
        <v>0.46816479400749245</v>
      </c>
      <c r="E304" s="276">
        <f t="shared" si="66"/>
        <v>-0.74055158324821946</v>
      </c>
      <c r="F304" s="276">
        <f t="shared" si="66"/>
        <v>-0.15321756894790894</v>
      </c>
      <c r="G304" s="277">
        <f t="shared" si="66"/>
        <v>-0.12768130745658368</v>
      </c>
      <c r="H304" s="275">
        <f t="shared" si="66"/>
        <v>1.5832482124616973</v>
      </c>
      <c r="I304" s="276">
        <f>I301/I300*100-100</f>
        <v>1.9918283963227736</v>
      </c>
      <c r="J304" s="276">
        <f t="shared" ref="J304:P304" si="67">J301/J300*100-100</f>
        <v>0.95505617977526924</v>
      </c>
      <c r="K304" s="276">
        <f t="shared" si="67"/>
        <v>3.3146067415730158</v>
      </c>
      <c r="L304" s="276">
        <f t="shared" si="67"/>
        <v>6.067415730337089</v>
      </c>
      <c r="M304" s="276">
        <f t="shared" si="67"/>
        <v>8.1741573033707908</v>
      </c>
      <c r="N304" s="275">
        <f t="shared" si="67"/>
        <v>3.3988764044943878</v>
      </c>
      <c r="O304" s="276">
        <f t="shared" si="67"/>
        <v>2.4514811031665147</v>
      </c>
      <c r="P304" s="276">
        <f t="shared" si="67"/>
        <v>1.7415730337078514</v>
      </c>
      <c r="Q304" s="276">
        <f>Q301/Q300*100-100</f>
        <v>2.22165474974463</v>
      </c>
      <c r="R304" s="276">
        <f t="shared" ref="R304:T304" si="68">R301/R300*100-100</f>
        <v>6.68539325842697</v>
      </c>
      <c r="S304" s="277">
        <f t="shared" si="68"/>
        <v>4.7752808988764031</v>
      </c>
      <c r="T304" s="424">
        <f t="shared" si="68"/>
        <v>2.3827973653622649</v>
      </c>
      <c r="U304" s="483"/>
      <c r="V304" s="227"/>
      <c r="W304" s="483"/>
    </row>
    <row r="305" spans="1:27" ht="13.5" thickBot="1" x14ac:dyDescent="0.25">
      <c r="A305" s="429" t="s">
        <v>27</v>
      </c>
      <c r="B305" s="457">
        <f>B301-B296</f>
        <v>53.94416243654814</v>
      </c>
      <c r="C305" s="281">
        <f t="shared" ref="C305:T305" si="69">C301-C296</f>
        <v>75.94416243654814</v>
      </c>
      <c r="D305" s="281">
        <f t="shared" si="69"/>
        <v>99.610829103214655</v>
      </c>
      <c r="E305" s="281">
        <f t="shared" si="69"/>
        <v>56.580526072911653</v>
      </c>
      <c r="F305" s="281">
        <f t="shared" si="69"/>
        <v>77.489616982002644</v>
      </c>
      <c r="G305" s="282">
        <f t="shared" si="69"/>
        <v>78.398707891093636</v>
      </c>
      <c r="H305" s="280">
        <f t="shared" si="69"/>
        <v>139.30779880018463</v>
      </c>
      <c r="I305" s="281">
        <f t="shared" si="69"/>
        <v>153.85325334563913</v>
      </c>
      <c r="J305" s="281">
        <f t="shared" si="69"/>
        <v>116.94416243654814</v>
      </c>
      <c r="K305" s="281">
        <f t="shared" si="69"/>
        <v>200.94416243654814</v>
      </c>
      <c r="L305" s="281">
        <f t="shared" si="69"/>
        <v>298.94416243654814</v>
      </c>
      <c r="M305" s="281">
        <f t="shared" si="69"/>
        <v>373.94416243654814</v>
      </c>
      <c r="N305" s="280">
        <f t="shared" si="69"/>
        <v>203.94416243654814</v>
      </c>
      <c r="O305" s="281">
        <f t="shared" si="69"/>
        <v>170.21688970927562</v>
      </c>
      <c r="P305" s="281">
        <f t="shared" si="69"/>
        <v>144.94416243654814</v>
      </c>
      <c r="Q305" s="281">
        <f t="shared" si="69"/>
        <v>162.03507152745715</v>
      </c>
      <c r="R305" s="281">
        <f t="shared" si="69"/>
        <v>320.94416243654814</v>
      </c>
      <c r="S305" s="282">
        <f t="shared" si="69"/>
        <v>252.94416243654814</v>
      </c>
      <c r="T305" s="425">
        <f t="shared" si="69"/>
        <v>3644.8275862068967</v>
      </c>
      <c r="U305" s="483"/>
      <c r="V305" s="227"/>
      <c r="W305" s="483"/>
    </row>
    <row r="306" spans="1:27" x14ac:dyDescent="0.2">
      <c r="A306" s="430" t="s">
        <v>51</v>
      </c>
      <c r="B306" s="486">
        <v>65</v>
      </c>
      <c r="C306" s="286">
        <v>65</v>
      </c>
      <c r="D306" s="444">
        <v>19</v>
      </c>
      <c r="E306" s="286">
        <v>65</v>
      </c>
      <c r="F306" s="391">
        <v>65</v>
      </c>
      <c r="G306" s="287">
        <v>65</v>
      </c>
      <c r="H306" s="285">
        <v>65</v>
      </c>
      <c r="I306" s="286">
        <v>65</v>
      </c>
      <c r="J306" s="286">
        <v>18</v>
      </c>
      <c r="K306" s="286">
        <v>65</v>
      </c>
      <c r="L306" s="286">
        <v>65</v>
      </c>
      <c r="M306" s="286">
        <v>65</v>
      </c>
      <c r="N306" s="285">
        <v>65</v>
      </c>
      <c r="O306" s="286">
        <v>65</v>
      </c>
      <c r="P306" s="286">
        <v>18</v>
      </c>
      <c r="Q306" s="286">
        <v>65</v>
      </c>
      <c r="R306" s="286">
        <v>65</v>
      </c>
      <c r="S306" s="287">
        <v>65</v>
      </c>
      <c r="T306" s="426">
        <f>SUM(B306:S306)</f>
        <v>1030</v>
      </c>
      <c r="U306" s="227" t="s">
        <v>56</v>
      </c>
      <c r="V306" s="289">
        <f>G290-T306</f>
        <v>0</v>
      </c>
      <c r="W306" s="290">
        <f>V306/G290</f>
        <v>0</v>
      </c>
    </row>
    <row r="307" spans="1:27" x14ac:dyDescent="0.2">
      <c r="A307" s="324" t="s">
        <v>28</v>
      </c>
      <c r="B307" s="458">
        <v>127</v>
      </c>
      <c r="C307" s="242">
        <v>127</v>
      </c>
      <c r="D307" s="445">
        <v>127</v>
      </c>
      <c r="E307" s="242">
        <v>127</v>
      </c>
      <c r="F307" s="392">
        <v>127</v>
      </c>
      <c r="G307" s="245">
        <v>125.5</v>
      </c>
      <c r="H307" s="244">
        <v>125.5</v>
      </c>
      <c r="I307" s="242">
        <v>125.5</v>
      </c>
      <c r="J307" s="242">
        <v>127</v>
      </c>
      <c r="K307" s="242">
        <v>125</v>
      </c>
      <c r="L307" s="242">
        <v>124.5</v>
      </c>
      <c r="M307" s="242">
        <v>124.5</v>
      </c>
      <c r="N307" s="244">
        <v>125</v>
      </c>
      <c r="O307" s="242">
        <v>125</v>
      </c>
      <c r="P307" s="242">
        <v>127</v>
      </c>
      <c r="Q307" s="242">
        <v>125</v>
      </c>
      <c r="R307" s="242">
        <v>124.5</v>
      </c>
      <c r="S307" s="245">
        <v>124.5</v>
      </c>
      <c r="T307" s="427"/>
      <c r="U307" s="227" t="s">
        <v>57</v>
      </c>
      <c r="V307" s="227">
        <v>121.33</v>
      </c>
      <c r="W307" s="483"/>
    </row>
    <row r="308" spans="1:27" ht="13.5" thickBot="1" x14ac:dyDescent="0.25">
      <c r="A308" s="327" t="s">
        <v>26</v>
      </c>
      <c r="B308" s="487">
        <f>B307-B295</f>
        <v>4.5</v>
      </c>
      <c r="C308" s="488">
        <f t="shared" ref="C308:S308" si="70">C307-C295</f>
        <v>4.5</v>
      </c>
      <c r="D308" s="488">
        <f t="shared" si="70"/>
        <v>4.5</v>
      </c>
      <c r="E308" s="488">
        <f t="shared" si="70"/>
        <v>4.5</v>
      </c>
      <c r="F308" s="488">
        <f t="shared" si="70"/>
        <v>4.5</v>
      </c>
      <c r="G308" s="489">
        <f t="shared" si="70"/>
        <v>4.5</v>
      </c>
      <c r="H308" s="490">
        <f t="shared" si="70"/>
        <v>4.5</v>
      </c>
      <c r="I308" s="488">
        <f t="shared" si="70"/>
        <v>4.5</v>
      </c>
      <c r="J308" s="488">
        <f t="shared" si="70"/>
        <v>4.5</v>
      </c>
      <c r="K308" s="488">
        <f t="shared" si="70"/>
        <v>4</v>
      </c>
      <c r="L308" s="488">
        <f t="shared" si="70"/>
        <v>4</v>
      </c>
      <c r="M308" s="488">
        <f t="shared" si="70"/>
        <v>4</v>
      </c>
      <c r="N308" s="490">
        <f t="shared" si="70"/>
        <v>4</v>
      </c>
      <c r="O308" s="488">
        <f t="shared" si="70"/>
        <v>4</v>
      </c>
      <c r="P308" s="488">
        <f t="shared" si="70"/>
        <v>4.5</v>
      </c>
      <c r="Q308" s="488">
        <f t="shared" si="70"/>
        <v>4</v>
      </c>
      <c r="R308" s="488">
        <f t="shared" si="70"/>
        <v>4</v>
      </c>
      <c r="S308" s="489">
        <f t="shared" si="70"/>
        <v>4</v>
      </c>
      <c r="T308" s="428"/>
      <c r="U308" s="227" t="s">
        <v>26</v>
      </c>
      <c r="V308" s="362">
        <f>V307-I291</f>
        <v>5.1499999999999915</v>
      </c>
      <c r="W308" s="483"/>
    </row>
    <row r="309" spans="1:27" x14ac:dyDescent="0.2">
      <c r="E309" s="485"/>
      <c r="F309" s="485"/>
      <c r="G309" s="485"/>
      <c r="H309" s="485"/>
      <c r="I309" s="485"/>
      <c r="J309" s="485"/>
      <c r="K309" s="485"/>
      <c r="L309" s="485"/>
      <c r="M309" s="485"/>
      <c r="N309" s="485"/>
      <c r="O309" s="485"/>
      <c r="P309" s="485"/>
      <c r="Q309" s="485"/>
      <c r="R309" s="485"/>
      <c r="S309" s="485"/>
    </row>
    <row r="310" spans="1:27" ht="13.5" thickBot="1" x14ac:dyDescent="0.25"/>
    <row r="311" spans="1:27" s="491" customFormat="1" ht="13.5" thickBot="1" x14ac:dyDescent="0.25">
      <c r="A311" s="300" t="s">
        <v>139</v>
      </c>
      <c r="B311" s="671" t="s">
        <v>110</v>
      </c>
      <c r="C311" s="672"/>
      <c r="D311" s="672"/>
      <c r="E311" s="672"/>
      <c r="F311" s="672"/>
      <c r="G311" s="673"/>
      <c r="H311" s="671" t="s">
        <v>111</v>
      </c>
      <c r="I311" s="672"/>
      <c r="J311" s="672"/>
      <c r="K311" s="672"/>
      <c r="L311" s="672"/>
      <c r="M311" s="673"/>
      <c r="N311" s="671" t="s">
        <v>53</v>
      </c>
      <c r="O311" s="672"/>
      <c r="P311" s="672"/>
      <c r="Q311" s="672"/>
      <c r="R311" s="672"/>
      <c r="S311" s="672"/>
      <c r="T311" s="329" t="s">
        <v>55</v>
      </c>
    </row>
    <row r="312" spans="1:27" s="491" customFormat="1" x14ac:dyDescent="0.2">
      <c r="A312" s="226" t="s">
        <v>54</v>
      </c>
      <c r="B312" s="451">
        <v>1</v>
      </c>
      <c r="C312" s="252">
        <v>2</v>
      </c>
      <c r="D312" s="439" t="s">
        <v>131</v>
      </c>
      <c r="E312" s="252">
        <v>4</v>
      </c>
      <c r="F312" s="484">
        <v>5</v>
      </c>
      <c r="G312" s="432">
        <v>6</v>
      </c>
      <c r="H312" s="251">
        <v>7</v>
      </c>
      <c r="I312" s="252">
        <v>8</v>
      </c>
      <c r="J312" s="252" t="s">
        <v>137</v>
      </c>
      <c r="K312" s="252">
        <v>10</v>
      </c>
      <c r="L312" s="252">
        <v>11</v>
      </c>
      <c r="M312" s="252">
        <v>12</v>
      </c>
      <c r="N312" s="330">
        <v>13</v>
      </c>
      <c r="O312" s="253">
        <v>14</v>
      </c>
      <c r="P312" s="253" t="s">
        <v>138</v>
      </c>
      <c r="Q312" s="253">
        <v>16</v>
      </c>
      <c r="R312" s="253">
        <v>17</v>
      </c>
      <c r="S312" s="331">
        <v>18</v>
      </c>
      <c r="T312" s="418"/>
    </row>
    <row r="313" spans="1:27" s="491" customFormat="1" x14ac:dyDescent="0.2">
      <c r="A313" s="226" t="s">
        <v>2</v>
      </c>
      <c r="B313" s="262"/>
      <c r="C313" s="460"/>
      <c r="D313" s="349"/>
      <c r="E313" s="255"/>
      <c r="F313" s="255"/>
      <c r="G313" s="256"/>
      <c r="H313" s="254"/>
      <c r="I313" s="349"/>
      <c r="J313" s="255"/>
      <c r="K313" s="256"/>
      <c r="L313" s="255"/>
      <c r="M313" s="393"/>
      <c r="N313" s="254"/>
      <c r="O313" s="349"/>
      <c r="P313" s="255"/>
      <c r="Q313" s="256"/>
      <c r="R313" s="255"/>
      <c r="S313" s="350"/>
      <c r="T313" s="419" t="s">
        <v>0</v>
      </c>
    </row>
    <row r="314" spans="1:27" s="491" customFormat="1" x14ac:dyDescent="0.2">
      <c r="A314" s="307" t="s">
        <v>3</v>
      </c>
      <c r="B314" s="452">
        <v>3720</v>
      </c>
      <c r="C314" s="259">
        <v>3720</v>
      </c>
      <c r="D314" s="440">
        <v>3720</v>
      </c>
      <c r="E314" s="259">
        <v>3720</v>
      </c>
      <c r="F314" s="390">
        <v>3720</v>
      </c>
      <c r="G314" s="260">
        <v>3720</v>
      </c>
      <c r="H314" s="258">
        <v>3720</v>
      </c>
      <c r="I314" s="259">
        <v>3720</v>
      </c>
      <c r="J314" s="259">
        <v>3720</v>
      </c>
      <c r="K314" s="259">
        <v>3720</v>
      </c>
      <c r="L314" s="259">
        <v>3720</v>
      </c>
      <c r="M314" s="259">
        <v>3720</v>
      </c>
      <c r="N314" s="258">
        <v>3720</v>
      </c>
      <c r="O314" s="259">
        <v>3720</v>
      </c>
      <c r="P314" s="259">
        <v>3720</v>
      </c>
      <c r="Q314" s="259">
        <v>3720</v>
      </c>
      <c r="R314" s="259">
        <v>3720</v>
      </c>
      <c r="S314" s="260">
        <v>3720</v>
      </c>
      <c r="T314" s="420">
        <v>3720</v>
      </c>
    </row>
    <row r="315" spans="1:27" s="491" customFormat="1" x14ac:dyDescent="0.2">
      <c r="A315" s="310" t="s">
        <v>6</v>
      </c>
      <c r="B315" s="453">
        <v>3746.6666666666665</v>
      </c>
      <c r="C315" s="264">
        <v>3728</v>
      </c>
      <c r="D315" s="264">
        <v>3614</v>
      </c>
      <c r="E315" s="264">
        <v>3735.5555555555557</v>
      </c>
      <c r="F315" s="311">
        <v>3682</v>
      </c>
      <c r="G315" s="265">
        <v>3921</v>
      </c>
      <c r="H315" s="263">
        <v>3793</v>
      </c>
      <c r="I315" s="264">
        <v>3792.2222222222222</v>
      </c>
      <c r="J315" s="264">
        <v>3620</v>
      </c>
      <c r="K315" s="264">
        <v>3757.7777777777778</v>
      </c>
      <c r="L315" s="264">
        <v>4035</v>
      </c>
      <c r="M315" s="264">
        <v>3882</v>
      </c>
      <c r="N315" s="263">
        <v>3782</v>
      </c>
      <c r="O315" s="264">
        <v>3733</v>
      </c>
      <c r="P315" s="264">
        <v>3716</v>
      </c>
      <c r="Q315" s="264">
        <v>3829</v>
      </c>
      <c r="R315" s="264">
        <v>3968</v>
      </c>
      <c r="S315" s="265">
        <v>3994</v>
      </c>
      <c r="T315" s="421">
        <v>3819.4805194805194</v>
      </c>
      <c r="X315" s="356" t="s">
        <v>141</v>
      </c>
    </row>
    <row r="316" spans="1:27" s="491" customFormat="1" x14ac:dyDescent="0.2">
      <c r="A316" s="226" t="s">
        <v>7</v>
      </c>
      <c r="B316" s="454">
        <v>100</v>
      </c>
      <c r="C316" s="268">
        <v>100</v>
      </c>
      <c r="D316" s="268">
        <v>100</v>
      </c>
      <c r="E316" s="268">
        <v>100</v>
      </c>
      <c r="F316" s="314">
        <v>100</v>
      </c>
      <c r="G316" s="269">
        <v>100</v>
      </c>
      <c r="H316" s="267">
        <v>100</v>
      </c>
      <c r="I316" s="268">
        <v>100</v>
      </c>
      <c r="J316" s="268">
        <v>100</v>
      </c>
      <c r="K316" s="268">
        <v>88.888888888888886</v>
      </c>
      <c r="L316" s="268">
        <v>100</v>
      </c>
      <c r="M316" s="268">
        <v>100</v>
      </c>
      <c r="N316" s="267">
        <v>100</v>
      </c>
      <c r="O316" s="268">
        <v>100</v>
      </c>
      <c r="P316" s="268">
        <v>100</v>
      </c>
      <c r="Q316" s="268">
        <v>100</v>
      </c>
      <c r="R316" s="268">
        <v>100</v>
      </c>
      <c r="S316" s="269">
        <v>100</v>
      </c>
      <c r="T316" s="422">
        <v>97.402597402597408</v>
      </c>
      <c r="V316" s="227"/>
      <c r="X316" s="687" t="s">
        <v>140</v>
      </c>
      <c r="Y316" s="687"/>
      <c r="Z316" s="687"/>
      <c r="AA316" s="687"/>
    </row>
    <row r="317" spans="1:27" s="491" customFormat="1" x14ac:dyDescent="0.2">
      <c r="A317" s="226" t="s">
        <v>8</v>
      </c>
      <c r="B317" s="455">
        <v>3.6422579164517292E-2</v>
      </c>
      <c r="C317" s="272">
        <v>3.9364670231425196E-2</v>
      </c>
      <c r="D317" s="272">
        <v>2.1516245756073523E-2</v>
      </c>
      <c r="E317" s="272">
        <v>4.5641600022167404E-2</v>
      </c>
      <c r="F317" s="317">
        <v>2.4406998303814199E-2</v>
      </c>
      <c r="G317" s="273">
        <v>3.2729304187686638E-2</v>
      </c>
      <c r="H317" s="271">
        <v>4.0895356066899424E-2</v>
      </c>
      <c r="I317" s="272">
        <v>2.6654709441650055E-2</v>
      </c>
      <c r="J317" s="272">
        <v>2.1516245756073523E-2</v>
      </c>
      <c r="K317" s="272">
        <v>4.7235305849120619E-2</v>
      </c>
      <c r="L317" s="272">
        <v>3.5505697105066673E-2</v>
      </c>
      <c r="M317" s="272">
        <v>5.7217178320599735E-2</v>
      </c>
      <c r="N317" s="271">
        <v>3.5568845522581147E-2</v>
      </c>
      <c r="O317" s="272">
        <v>2.652022502009108E-2</v>
      </c>
      <c r="P317" s="272">
        <v>2.1902034391147258E-2</v>
      </c>
      <c r="Q317" s="272">
        <v>2.612822927123366E-2</v>
      </c>
      <c r="R317" s="272">
        <v>4.2001344064515445E-2</v>
      </c>
      <c r="S317" s="273">
        <v>3.5252310279014605E-2</v>
      </c>
      <c r="T317" s="423">
        <v>4.6879467384173285E-2</v>
      </c>
      <c r="V317" s="227"/>
      <c r="X317" s="687"/>
      <c r="Y317" s="687"/>
      <c r="Z317" s="687"/>
      <c r="AA317" s="687"/>
    </row>
    <row r="318" spans="1:27" s="491" customFormat="1" ht="12.75" customHeight="1" x14ac:dyDescent="0.2">
      <c r="A318" s="310" t="s">
        <v>1</v>
      </c>
      <c r="B318" s="456">
        <f>B315/B314*100-100</f>
        <v>0.71684587813621192</v>
      </c>
      <c r="C318" s="276">
        <f>C315/C314*100-100</f>
        <v>0.21505376344086358</v>
      </c>
      <c r="D318" s="276">
        <f t="shared" ref="D318:H318" si="71">D315/D314*100-100</f>
        <v>-2.8494623655913927</v>
      </c>
      <c r="E318" s="276">
        <f t="shared" si="71"/>
        <v>0.41816009557945222</v>
      </c>
      <c r="F318" s="276">
        <f t="shared" si="71"/>
        <v>-1.0215053763440949</v>
      </c>
      <c r="G318" s="277">
        <f t="shared" si="71"/>
        <v>5.4032258064516014</v>
      </c>
      <c r="H318" s="275">
        <f t="shared" si="71"/>
        <v>1.9623655913978411</v>
      </c>
      <c r="I318" s="276">
        <f>I315/I314*100-100</f>
        <v>1.9414575866188812</v>
      </c>
      <c r="J318" s="276">
        <f t="shared" ref="J318:P318" si="72">J315/J314*100-100</f>
        <v>-2.6881720430107521</v>
      </c>
      <c r="K318" s="276">
        <f t="shared" si="72"/>
        <v>1.0155316606929432</v>
      </c>
      <c r="L318" s="276">
        <f t="shared" si="72"/>
        <v>8.4677419354838719</v>
      </c>
      <c r="M318" s="276">
        <f t="shared" si="72"/>
        <v>4.3548387096774093</v>
      </c>
      <c r="N318" s="275">
        <f t="shared" si="72"/>
        <v>1.6666666666666572</v>
      </c>
      <c r="O318" s="276">
        <f t="shared" si="72"/>
        <v>0.34946236559139265</v>
      </c>
      <c r="P318" s="276">
        <f t="shared" si="72"/>
        <v>-0.10752688172043179</v>
      </c>
      <c r="Q318" s="276">
        <f>Q315/Q314*100-100</f>
        <v>2.9301075268817272</v>
      </c>
      <c r="R318" s="276">
        <f t="shared" ref="R318:T318" si="73">R315/R314*100-100</f>
        <v>6.6666666666666714</v>
      </c>
      <c r="S318" s="277">
        <f t="shared" si="73"/>
        <v>7.3655913978494709</v>
      </c>
      <c r="T318" s="424">
        <f t="shared" si="73"/>
        <v>2.6742075129171781</v>
      </c>
      <c r="V318" s="227"/>
      <c r="X318" s="688" t="s">
        <v>143</v>
      </c>
      <c r="Y318" s="688"/>
      <c r="Z318" s="688"/>
      <c r="AA318" s="688"/>
    </row>
    <row r="319" spans="1:27" s="491" customFormat="1" ht="13.5" thickBot="1" x14ac:dyDescent="0.25">
      <c r="A319" s="429" t="s">
        <v>27</v>
      </c>
      <c r="B319" s="457">
        <f>B315-B301</f>
        <v>215.66666666666652</v>
      </c>
      <c r="C319" s="281">
        <f t="shared" ref="C319:T319" si="74">C315-C301</f>
        <v>175</v>
      </c>
      <c r="D319" s="281">
        <f t="shared" si="74"/>
        <v>37.333333333333485</v>
      </c>
      <c r="E319" s="281">
        <f t="shared" si="74"/>
        <v>201.91919191919214</v>
      </c>
      <c r="F319" s="281">
        <f t="shared" si="74"/>
        <v>127.4545454545455</v>
      </c>
      <c r="G319" s="282">
        <f t="shared" si="74"/>
        <v>365.5454545454545</v>
      </c>
      <c r="H319" s="280">
        <f t="shared" si="74"/>
        <v>176.63636363636351</v>
      </c>
      <c r="I319" s="281">
        <f t="shared" si="74"/>
        <v>161.31313131313118</v>
      </c>
      <c r="J319" s="281">
        <f t="shared" si="74"/>
        <v>26</v>
      </c>
      <c r="K319" s="281">
        <f t="shared" si="74"/>
        <v>79.777777777777828</v>
      </c>
      <c r="L319" s="281">
        <f t="shared" si="74"/>
        <v>259</v>
      </c>
      <c r="M319" s="281">
        <f t="shared" si="74"/>
        <v>31</v>
      </c>
      <c r="N319" s="280">
        <f t="shared" si="74"/>
        <v>101</v>
      </c>
      <c r="O319" s="281">
        <f t="shared" si="74"/>
        <v>85.727272727272521</v>
      </c>
      <c r="P319" s="281">
        <f t="shared" si="74"/>
        <v>94</v>
      </c>
      <c r="Q319" s="281">
        <f t="shared" si="74"/>
        <v>189.90909090909099</v>
      </c>
      <c r="R319" s="281">
        <f t="shared" si="74"/>
        <v>170</v>
      </c>
      <c r="S319" s="282">
        <f t="shared" si="74"/>
        <v>264</v>
      </c>
      <c r="T319" s="425">
        <f t="shared" si="74"/>
        <v>174.65293327362269</v>
      </c>
      <c r="V319" s="227"/>
      <c r="X319" s="688"/>
      <c r="Y319" s="688"/>
      <c r="Z319" s="688"/>
      <c r="AA319" s="688"/>
    </row>
    <row r="320" spans="1:27" s="491" customFormat="1" x14ac:dyDescent="0.2">
      <c r="A320" s="430" t="s">
        <v>51</v>
      </c>
      <c r="B320" s="486">
        <v>65</v>
      </c>
      <c r="C320" s="286">
        <v>65</v>
      </c>
      <c r="D320" s="444">
        <v>19</v>
      </c>
      <c r="E320" s="286">
        <v>65</v>
      </c>
      <c r="F320" s="391">
        <v>65</v>
      </c>
      <c r="G320" s="287">
        <v>64</v>
      </c>
      <c r="H320" s="285">
        <v>65</v>
      </c>
      <c r="I320" s="286">
        <v>65</v>
      </c>
      <c r="J320" s="286">
        <v>18</v>
      </c>
      <c r="K320" s="286">
        <v>65</v>
      </c>
      <c r="L320" s="286">
        <v>65</v>
      </c>
      <c r="M320" s="286">
        <v>65</v>
      </c>
      <c r="N320" s="285">
        <v>65</v>
      </c>
      <c r="O320" s="286">
        <v>65</v>
      </c>
      <c r="P320" s="286">
        <v>18</v>
      </c>
      <c r="Q320" s="286">
        <v>65</v>
      </c>
      <c r="R320" s="286">
        <v>65</v>
      </c>
      <c r="S320" s="287">
        <v>65</v>
      </c>
      <c r="T320" s="426">
        <f>SUM(B320:S320)</f>
        <v>1029</v>
      </c>
      <c r="U320" s="227" t="s">
        <v>56</v>
      </c>
      <c r="V320" s="289">
        <f>T306-T320</f>
        <v>1</v>
      </c>
      <c r="W320" s="290">
        <f>V320/T306</f>
        <v>9.7087378640776695E-4</v>
      </c>
      <c r="X320" s="688"/>
      <c r="Y320" s="688"/>
      <c r="Z320" s="688"/>
      <c r="AA320" s="688"/>
    </row>
    <row r="321" spans="1:30" s="491" customFormat="1" x14ac:dyDescent="0.2">
      <c r="A321" s="324" t="s">
        <v>28</v>
      </c>
      <c r="B321" s="458">
        <v>129.5</v>
      </c>
      <c r="C321" s="242">
        <v>129.5</v>
      </c>
      <c r="D321" s="445">
        <v>128</v>
      </c>
      <c r="E321" s="242">
        <v>129.5</v>
      </c>
      <c r="F321" s="392">
        <v>129.5</v>
      </c>
      <c r="G321" s="245">
        <v>128</v>
      </c>
      <c r="H321" s="244">
        <v>128</v>
      </c>
      <c r="I321" s="242">
        <v>128</v>
      </c>
      <c r="J321" s="242">
        <v>129.5</v>
      </c>
      <c r="K321" s="242">
        <v>127.5</v>
      </c>
      <c r="L321" s="242">
        <v>127</v>
      </c>
      <c r="M321" s="242">
        <v>127</v>
      </c>
      <c r="N321" s="244">
        <v>127.5</v>
      </c>
      <c r="O321" s="242">
        <v>127.5</v>
      </c>
      <c r="P321" s="242">
        <v>129.5</v>
      </c>
      <c r="Q321" s="242">
        <v>127.5</v>
      </c>
      <c r="R321" s="242">
        <v>127</v>
      </c>
      <c r="S321" s="245">
        <v>127</v>
      </c>
      <c r="T321" s="427"/>
      <c r="U321" s="227" t="s">
        <v>57</v>
      </c>
      <c r="V321" s="227">
        <v>125.58</v>
      </c>
      <c r="X321" s="688"/>
      <c r="Y321" s="688"/>
      <c r="Z321" s="688"/>
      <c r="AA321" s="688"/>
    </row>
    <row r="322" spans="1:30" s="491" customFormat="1" ht="13.5" thickBot="1" x14ac:dyDescent="0.25">
      <c r="A322" s="327" t="s">
        <v>26</v>
      </c>
      <c r="B322" s="487">
        <f>B321-B307</f>
        <v>2.5</v>
      </c>
      <c r="C322" s="488">
        <f t="shared" ref="C322:S322" si="75">C321-C307</f>
        <v>2.5</v>
      </c>
      <c r="D322" s="488">
        <f t="shared" si="75"/>
        <v>1</v>
      </c>
      <c r="E322" s="488">
        <f t="shared" si="75"/>
        <v>2.5</v>
      </c>
      <c r="F322" s="488">
        <f t="shared" si="75"/>
        <v>2.5</v>
      </c>
      <c r="G322" s="489">
        <f t="shared" si="75"/>
        <v>2.5</v>
      </c>
      <c r="H322" s="490">
        <f t="shared" si="75"/>
        <v>2.5</v>
      </c>
      <c r="I322" s="488">
        <f t="shared" si="75"/>
        <v>2.5</v>
      </c>
      <c r="J322" s="488">
        <f t="shared" si="75"/>
        <v>2.5</v>
      </c>
      <c r="K322" s="488">
        <f t="shared" si="75"/>
        <v>2.5</v>
      </c>
      <c r="L322" s="488">
        <f t="shared" si="75"/>
        <v>2.5</v>
      </c>
      <c r="M322" s="488">
        <f t="shared" si="75"/>
        <v>2.5</v>
      </c>
      <c r="N322" s="490">
        <f t="shared" si="75"/>
        <v>2.5</v>
      </c>
      <c r="O322" s="488">
        <f t="shared" si="75"/>
        <v>2.5</v>
      </c>
      <c r="P322" s="488">
        <f t="shared" si="75"/>
        <v>2.5</v>
      </c>
      <c r="Q322" s="488">
        <f t="shared" si="75"/>
        <v>2.5</v>
      </c>
      <c r="R322" s="488">
        <f t="shared" si="75"/>
        <v>2.5</v>
      </c>
      <c r="S322" s="489">
        <f t="shared" si="75"/>
        <v>2.5</v>
      </c>
      <c r="T322" s="428"/>
      <c r="U322" s="227" t="s">
        <v>26</v>
      </c>
      <c r="V322" s="362">
        <f>V321-V307</f>
        <v>4.25</v>
      </c>
      <c r="X322" s="688"/>
      <c r="Y322" s="688"/>
      <c r="Z322" s="688"/>
      <c r="AA322" s="688"/>
      <c r="AB322" s="495" t="s">
        <v>144</v>
      </c>
      <c r="AC322" s="496"/>
      <c r="AD322" s="496"/>
    </row>
    <row r="323" spans="1:30" x14ac:dyDescent="0.2">
      <c r="C323" s="492"/>
      <c r="D323" s="492"/>
      <c r="E323" s="492"/>
      <c r="F323" s="492"/>
      <c r="G323" s="492"/>
      <c r="H323" s="492"/>
      <c r="I323" s="492"/>
      <c r="J323" s="492"/>
      <c r="K323" s="492"/>
      <c r="L323" s="492"/>
      <c r="M323" s="492"/>
      <c r="N323" s="492"/>
      <c r="O323" s="492"/>
      <c r="P323" s="492"/>
      <c r="Q323" s="492"/>
      <c r="R323" s="492"/>
      <c r="S323" s="492"/>
    </row>
    <row r="324" spans="1:30" ht="13.5" thickBot="1" x14ac:dyDescent="0.25"/>
    <row r="325" spans="1:30" ht="13.5" thickBot="1" x14ac:dyDescent="0.25">
      <c r="A325" s="300" t="s">
        <v>150</v>
      </c>
      <c r="B325" s="671" t="s">
        <v>110</v>
      </c>
      <c r="C325" s="672"/>
      <c r="D325" s="672"/>
      <c r="E325" s="672"/>
      <c r="F325" s="672"/>
      <c r="G325" s="673"/>
      <c r="H325" s="671" t="s">
        <v>111</v>
      </c>
      <c r="I325" s="672"/>
      <c r="J325" s="672"/>
      <c r="K325" s="672"/>
      <c r="L325" s="672"/>
      <c r="M325" s="673"/>
      <c r="N325" s="671" t="s">
        <v>53</v>
      </c>
      <c r="O325" s="672"/>
      <c r="P325" s="672"/>
      <c r="Q325" s="672"/>
      <c r="R325" s="672"/>
      <c r="S325" s="672"/>
      <c r="T325" s="329" t="s">
        <v>55</v>
      </c>
      <c r="U325" s="499"/>
      <c r="V325" s="499"/>
      <c r="W325" s="499"/>
    </row>
    <row r="326" spans="1:30" x14ac:dyDescent="0.2">
      <c r="A326" s="226" t="s">
        <v>54</v>
      </c>
      <c r="B326" s="451">
        <v>1</v>
      </c>
      <c r="C326" s="252">
        <v>2</v>
      </c>
      <c r="D326" s="439" t="s">
        <v>131</v>
      </c>
      <c r="E326" s="252">
        <v>4</v>
      </c>
      <c r="F326" s="484">
        <v>5</v>
      </c>
      <c r="G326" s="432">
        <v>6</v>
      </c>
      <c r="H326" s="251">
        <v>7</v>
      </c>
      <c r="I326" s="252">
        <v>8</v>
      </c>
      <c r="J326" s="252" t="s">
        <v>137</v>
      </c>
      <c r="K326" s="252">
        <v>10</v>
      </c>
      <c r="L326" s="252">
        <v>11</v>
      </c>
      <c r="M326" s="252">
        <v>12</v>
      </c>
      <c r="N326" s="330">
        <v>13</v>
      </c>
      <c r="O326" s="253">
        <v>14</v>
      </c>
      <c r="P326" s="253" t="s">
        <v>138</v>
      </c>
      <c r="Q326" s="253">
        <v>16</v>
      </c>
      <c r="R326" s="253">
        <v>17</v>
      </c>
      <c r="S326" s="331">
        <v>18</v>
      </c>
      <c r="T326" s="418"/>
      <c r="U326" s="499"/>
      <c r="V326" s="499"/>
      <c r="W326" s="499"/>
    </row>
    <row r="327" spans="1:30" x14ac:dyDescent="0.2">
      <c r="A327" s="226" t="s">
        <v>2</v>
      </c>
      <c r="B327" s="262"/>
      <c r="C327" s="460"/>
      <c r="D327" s="349"/>
      <c r="E327" s="255"/>
      <c r="F327" s="255"/>
      <c r="G327" s="256"/>
      <c r="H327" s="254"/>
      <c r="I327" s="349"/>
      <c r="J327" s="255"/>
      <c r="K327" s="256"/>
      <c r="L327" s="255"/>
      <c r="M327" s="393"/>
      <c r="N327" s="254"/>
      <c r="O327" s="349"/>
      <c r="P327" s="255"/>
      <c r="Q327" s="256"/>
      <c r="R327" s="255"/>
      <c r="S327" s="350"/>
      <c r="T327" s="419" t="s">
        <v>0</v>
      </c>
      <c r="U327" s="499"/>
      <c r="V327" s="499"/>
      <c r="W327" s="499"/>
    </row>
    <row r="328" spans="1:30" x14ac:dyDescent="0.2">
      <c r="A328" s="307" t="s">
        <v>3</v>
      </c>
      <c r="B328" s="452">
        <v>3850</v>
      </c>
      <c r="C328" s="259">
        <v>3850</v>
      </c>
      <c r="D328" s="440">
        <v>3850</v>
      </c>
      <c r="E328" s="259">
        <v>3850</v>
      </c>
      <c r="F328" s="390">
        <v>3850</v>
      </c>
      <c r="G328" s="260">
        <v>3850</v>
      </c>
      <c r="H328" s="258">
        <v>3850</v>
      </c>
      <c r="I328" s="259">
        <v>3850</v>
      </c>
      <c r="J328" s="259">
        <v>3850</v>
      </c>
      <c r="K328" s="259">
        <v>3850</v>
      </c>
      <c r="L328" s="259">
        <v>3850</v>
      </c>
      <c r="M328" s="259">
        <v>3850</v>
      </c>
      <c r="N328" s="258">
        <v>3850</v>
      </c>
      <c r="O328" s="259">
        <v>3850</v>
      </c>
      <c r="P328" s="259">
        <v>3850</v>
      </c>
      <c r="Q328" s="259">
        <v>3850</v>
      </c>
      <c r="R328" s="259">
        <v>3850</v>
      </c>
      <c r="S328" s="260">
        <v>3850</v>
      </c>
      <c r="T328" s="420">
        <v>3850</v>
      </c>
      <c r="U328" s="499"/>
      <c r="V328" s="499"/>
      <c r="W328" s="499"/>
    </row>
    <row r="329" spans="1:30" x14ac:dyDescent="0.2">
      <c r="A329" s="310" t="s">
        <v>6</v>
      </c>
      <c r="B329" s="453">
        <v>3835</v>
      </c>
      <c r="C329" s="264">
        <v>3863.6363636363635</v>
      </c>
      <c r="D329" s="264">
        <v>3810</v>
      </c>
      <c r="E329" s="264">
        <v>3729</v>
      </c>
      <c r="F329" s="311">
        <v>3937</v>
      </c>
      <c r="G329" s="265">
        <v>3876.6666666666665</v>
      </c>
      <c r="H329" s="263">
        <v>3832.7272727272725</v>
      </c>
      <c r="I329" s="264">
        <v>3940</v>
      </c>
      <c r="J329" s="264">
        <v>3868</v>
      </c>
      <c r="K329" s="264">
        <v>4036</v>
      </c>
      <c r="L329" s="264">
        <v>4086</v>
      </c>
      <c r="M329" s="264">
        <v>4148</v>
      </c>
      <c r="N329" s="263">
        <v>3971</v>
      </c>
      <c r="O329" s="264">
        <v>3975</v>
      </c>
      <c r="P329" s="264">
        <v>3812</v>
      </c>
      <c r="Q329" s="264">
        <v>4056</v>
      </c>
      <c r="R329" s="264">
        <v>4086</v>
      </c>
      <c r="S329" s="265">
        <v>4216</v>
      </c>
      <c r="T329" s="421">
        <v>3957.2781065088757</v>
      </c>
      <c r="U329" s="499"/>
      <c r="V329" s="499"/>
      <c r="W329" s="499"/>
    </row>
    <row r="330" spans="1:30" x14ac:dyDescent="0.2">
      <c r="A330" s="226" t="s">
        <v>7</v>
      </c>
      <c r="B330" s="454">
        <v>100</v>
      </c>
      <c r="C330" s="268">
        <v>100</v>
      </c>
      <c r="D330" s="268">
        <v>100</v>
      </c>
      <c r="E330" s="268">
        <v>100</v>
      </c>
      <c r="F330" s="314">
        <v>100</v>
      </c>
      <c r="G330" s="269">
        <v>100</v>
      </c>
      <c r="H330" s="267">
        <v>100</v>
      </c>
      <c r="I330" s="268">
        <v>100</v>
      </c>
      <c r="J330" s="268">
        <v>100</v>
      </c>
      <c r="K330" s="268">
        <v>100</v>
      </c>
      <c r="L330" s="268">
        <v>100</v>
      </c>
      <c r="M330" s="268">
        <v>100</v>
      </c>
      <c r="N330" s="267">
        <v>100</v>
      </c>
      <c r="O330" s="268">
        <v>100</v>
      </c>
      <c r="P330" s="268">
        <v>100</v>
      </c>
      <c r="Q330" s="268">
        <v>100</v>
      </c>
      <c r="R330" s="268">
        <v>100</v>
      </c>
      <c r="S330" s="269">
        <v>100</v>
      </c>
      <c r="T330" s="422">
        <v>97.041420118343197</v>
      </c>
      <c r="U330" s="499"/>
      <c r="V330" s="227"/>
      <c r="W330" s="499"/>
    </row>
    <row r="331" spans="1:30" x14ac:dyDescent="0.2">
      <c r="A331" s="226" t="s">
        <v>8</v>
      </c>
      <c r="B331" s="455">
        <v>3.5605396430169446E-2</v>
      </c>
      <c r="C331" s="272">
        <v>3.2781123777632835E-2</v>
      </c>
      <c r="D331" s="272">
        <v>2.8121984747462202E-2</v>
      </c>
      <c r="E331" s="272">
        <v>2.4766045920415907E-2</v>
      </c>
      <c r="F331" s="317">
        <v>2.7144800300569278E-2</v>
      </c>
      <c r="G331" s="273">
        <v>2.8342303910316329E-2</v>
      </c>
      <c r="H331" s="271">
        <v>3.9082678020123968E-2</v>
      </c>
      <c r="I331" s="272">
        <v>3.5223452303209273E-2</v>
      </c>
      <c r="J331" s="272">
        <v>2.5718366319433066E-2</v>
      </c>
      <c r="K331" s="272">
        <v>4.1992458478454682E-2</v>
      </c>
      <c r="L331" s="272">
        <v>3.6811738966154021E-2</v>
      </c>
      <c r="M331" s="272">
        <v>3.7608486017357765E-2</v>
      </c>
      <c r="N331" s="271">
        <v>2.6780101269391409E-2</v>
      </c>
      <c r="O331" s="272">
        <v>3.3868961051160405E-2</v>
      </c>
      <c r="P331" s="272">
        <v>2.6875652623013006E-2</v>
      </c>
      <c r="Q331" s="272">
        <v>3.3026434022959267E-2</v>
      </c>
      <c r="R331" s="272">
        <v>3.2802214249175739E-2</v>
      </c>
      <c r="S331" s="273">
        <v>1.5379094001373175E-2</v>
      </c>
      <c r="T331" s="423">
        <v>4.5851294751431182E-2</v>
      </c>
      <c r="U331" s="499"/>
      <c r="V331" s="227"/>
      <c r="W331" s="499"/>
    </row>
    <row r="332" spans="1:30" x14ac:dyDescent="0.2">
      <c r="A332" s="310" t="s">
        <v>1</v>
      </c>
      <c r="B332" s="456">
        <f>B329/B328*100-100</f>
        <v>-0.38961038961038241</v>
      </c>
      <c r="C332" s="276">
        <f>C329/C328*100-100</f>
        <v>0.35419126328217487</v>
      </c>
      <c r="D332" s="276">
        <f t="shared" ref="D332:H332" si="76">D329/D328*100-100</f>
        <v>-1.038961038961034</v>
      </c>
      <c r="E332" s="276">
        <f t="shared" si="76"/>
        <v>-3.142857142857153</v>
      </c>
      <c r="F332" s="276">
        <f t="shared" si="76"/>
        <v>2.2597402597402549</v>
      </c>
      <c r="G332" s="277">
        <f t="shared" si="76"/>
        <v>0.69264069264067984</v>
      </c>
      <c r="H332" s="275">
        <f t="shared" si="76"/>
        <v>-0.4486422668240948</v>
      </c>
      <c r="I332" s="276">
        <f>I329/I328*100-100</f>
        <v>2.3376623376623229</v>
      </c>
      <c r="J332" s="276">
        <f t="shared" ref="J332:P332" si="77">J329/J328*100-100</f>
        <v>0.46753246753246458</v>
      </c>
      <c r="K332" s="276">
        <f t="shared" si="77"/>
        <v>4.8311688311688243</v>
      </c>
      <c r="L332" s="276">
        <f t="shared" si="77"/>
        <v>6.1298701298701417</v>
      </c>
      <c r="M332" s="276">
        <f t="shared" si="77"/>
        <v>7.7402597402597308</v>
      </c>
      <c r="N332" s="275">
        <f t="shared" si="77"/>
        <v>3.1428571428571388</v>
      </c>
      <c r="O332" s="276">
        <f t="shared" si="77"/>
        <v>3.2467532467532578</v>
      </c>
      <c r="P332" s="276">
        <f t="shared" si="77"/>
        <v>-0.98701298701298867</v>
      </c>
      <c r="Q332" s="276">
        <f>Q329/Q328*100-100</f>
        <v>5.3506493506493484</v>
      </c>
      <c r="R332" s="276">
        <f t="shared" ref="R332:T332" si="78">R329/R328*100-100</f>
        <v>6.1298701298701417</v>
      </c>
      <c r="S332" s="277">
        <f t="shared" si="78"/>
        <v>9.5064935064935128</v>
      </c>
      <c r="T332" s="424">
        <f t="shared" si="78"/>
        <v>2.7864443249058723</v>
      </c>
      <c r="U332" s="499"/>
      <c r="V332" s="227"/>
      <c r="W332" s="499"/>
    </row>
    <row r="333" spans="1:30" ht="13.5" thickBot="1" x14ac:dyDescent="0.25">
      <c r="A333" s="429" t="s">
        <v>27</v>
      </c>
      <c r="B333" s="457">
        <f>B329-B315</f>
        <v>88.333333333333485</v>
      </c>
      <c r="C333" s="281">
        <f t="shared" ref="C333:T333" si="79">C329-C315</f>
        <v>135.63636363636351</v>
      </c>
      <c r="D333" s="281">
        <f t="shared" si="79"/>
        <v>196</v>
      </c>
      <c r="E333" s="281">
        <f t="shared" si="79"/>
        <v>-6.5555555555556566</v>
      </c>
      <c r="F333" s="281">
        <f t="shared" si="79"/>
        <v>255</v>
      </c>
      <c r="G333" s="282">
        <f t="shared" si="79"/>
        <v>-44.333333333333485</v>
      </c>
      <c r="H333" s="280">
        <f t="shared" si="79"/>
        <v>39.727272727272521</v>
      </c>
      <c r="I333" s="281">
        <f t="shared" si="79"/>
        <v>147.77777777777783</v>
      </c>
      <c r="J333" s="281">
        <f t="shared" si="79"/>
        <v>248</v>
      </c>
      <c r="K333" s="281">
        <f t="shared" si="79"/>
        <v>278.22222222222217</v>
      </c>
      <c r="L333" s="281">
        <f t="shared" si="79"/>
        <v>51</v>
      </c>
      <c r="M333" s="281">
        <f t="shared" si="79"/>
        <v>266</v>
      </c>
      <c r="N333" s="280">
        <f t="shared" si="79"/>
        <v>189</v>
      </c>
      <c r="O333" s="281">
        <f t="shared" si="79"/>
        <v>242</v>
      </c>
      <c r="P333" s="281">
        <f t="shared" si="79"/>
        <v>96</v>
      </c>
      <c r="Q333" s="281">
        <f t="shared" si="79"/>
        <v>227</v>
      </c>
      <c r="R333" s="281">
        <f t="shared" si="79"/>
        <v>118</v>
      </c>
      <c r="S333" s="282">
        <f t="shared" si="79"/>
        <v>222</v>
      </c>
      <c r="T333" s="425">
        <f t="shared" si="79"/>
        <v>137.79758702835625</v>
      </c>
      <c r="U333" s="499"/>
      <c r="V333" s="227"/>
      <c r="W333" s="499"/>
    </row>
    <row r="334" spans="1:30" x14ac:dyDescent="0.2">
      <c r="A334" s="430" t="s">
        <v>51</v>
      </c>
      <c r="B334" s="486">
        <v>65</v>
      </c>
      <c r="C334" s="286">
        <v>65</v>
      </c>
      <c r="D334" s="444">
        <v>19</v>
      </c>
      <c r="E334" s="286">
        <v>65</v>
      </c>
      <c r="F334" s="391">
        <v>65</v>
      </c>
      <c r="G334" s="287">
        <v>64</v>
      </c>
      <c r="H334" s="285">
        <v>65</v>
      </c>
      <c r="I334" s="286">
        <v>65</v>
      </c>
      <c r="J334" s="286">
        <v>18</v>
      </c>
      <c r="K334" s="286">
        <v>65</v>
      </c>
      <c r="L334" s="286">
        <v>65</v>
      </c>
      <c r="M334" s="286">
        <v>65</v>
      </c>
      <c r="N334" s="285">
        <v>65</v>
      </c>
      <c r="O334" s="286">
        <v>65</v>
      </c>
      <c r="P334" s="286">
        <v>18</v>
      </c>
      <c r="Q334" s="286">
        <v>65</v>
      </c>
      <c r="R334" s="286">
        <v>65</v>
      </c>
      <c r="S334" s="287">
        <v>65</v>
      </c>
      <c r="T334" s="426">
        <f>SUM(B334:S334)</f>
        <v>1029</v>
      </c>
      <c r="U334" s="227" t="s">
        <v>56</v>
      </c>
      <c r="V334" s="289">
        <f>T320-T334</f>
        <v>0</v>
      </c>
      <c r="W334" s="290">
        <f>V334/T320</f>
        <v>0</v>
      </c>
    </row>
    <row r="335" spans="1:30" x14ac:dyDescent="0.2">
      <c r="A335" s="324" t="s">
        <v>28</v>
      </c>
      <c r="B335" s="458">
        <v>131.5</v>
      </c>
      <c r="C335" s="501">
        <v>131.5</v>
      </c>
      <c r="D335" s="445">
        <v>130</v>
      </c>
      <c r="E335" s="501">
        <v>131.5</v>
      </c>
      <c r="F335" s="392">
        <v>131.5</v>
      </c>
      <c r="G335" s="502">
        <v>130</v>
      </c>
      <c r="H335" s="500">
        <v>130.5</v>
      </c>
      <c r="I335" s="501">
        <v>130</v>
      </c>
      <c r="J335" s="501">
        <v>131.5</v>
      </c>
      <c r="K335" s="501">
        <v>129.5</v>
      </c>
      <c r="L335" s="501">
        <v>129</v>
      </c>
      <c r="M335" s="501">
        <v>129</v>
      </c>
      <c r="N335" s="500">
        <v>129.5</v>
      </c>
      <c r="O335" s="501">
        <v>129.5</v>
      </c>
      <c r="P335" s="501">
        <v>131.5</v>
      </c>
      <c r="Q335" s="501">
        <v>129</v>
      </c>
      <c r="R335" s="501">
        <v>129</v>
      </c>
      <c r="S335" s="502">
        <v>128.5</v>
      </c>
      <c r="T335" s="427"/>
      <c r="U335" s="227" t="s">
        <v>57</v>
      </c>
      <c r="V335" s="227">
        <v>128.02000000000001</v>
      </c>
      <c r="W335" s="499"/>
    </row>
    <row r="336" spans="1:30" ht="13.5" thickBot="1" x14ac:dyDescent="0.25">
      <c r="A336" s="327" t="s">
        <v>26</v>
      </c>
      <c r="B336" s="487">
        <f>B335-B321</f>
        <v>2</v>
      </c>
      <c r="C336" s="488">
        <f t="shared" ref="C336:S336" si="80">C335-C321</f>
        <v>2</v>
      </c>
      <c r="D336" s="488">
        <f t="shared" si="80"/>
        <v>2</v>
      </c>
      <c r="E336" s="488">
        <f t="shared" si="80"/>
        <v>2</v>
      </c>
      <c r="F336" s="488">
        <f t="shared" si="80"/>
        <v>2</v>
      </c>
      <c r="G336" s="489">
        <f t="shared" si="80"/>
        <v>2</v>
      </c>
      <c r="H336" s="490">
        <f t="shared" si="80"/>
        <v>2.5</v>
      </c>
      <c r="I336" s="488">
        <f t="shared" si="80"/>
        <v>2</v>
      </c>
      <c r="J336" s="488">
        <f t="shared" si="80"/>
        <v>2</v>
      </c>
      <c r="K336" s="488">
        <f t="shared" si="80"/>
        <v>2</v>
      </c>
      <c r="L336" s="488">
        <f t="shared" si="80"/>
        <v>2</v>
      </c>
      <c r="M336" s="488">
        <f t="shared" si="80"/>
        <v>2</v>
      </c>
      <c r="N336" s="490">
        <f t="shared" si="80"/>
        <v>2</v>
      </c>
      <c r="O336" s="488">
        <f t="shared" si="80"/>
        <v>2</v>
      </c>
      <c r="P336" s="488">
        <f t="shared" si="80"/>
        <v>2</v>
      </c>
      <c r="Q336" s="488">
        <f t="shared" si="80"/>
        <v>1.5</v>
      </c>
      <c r="R336" s="488">
        <f t="shared" si="80"/>
        <v>2</v>
      </c>
      <c r="S336" s="489">
        <f t="shared" si="80"/>
        <v>1.5</v>
      </c>
      <c r="T336" s="428"/>
      <c r="U336" s="227" t="s">
        <v>26</v>
      </c>
      <c r="V336" s="362">
        <f>V335-V321</f>
        <v>2.4400000000000119</v>
      </c>
      <c r="W336" s="499"/>
    </row>
    <row r="337" spans="1:23" x14ac:dyDescent="0.2">
      <c r="A337" s="499"/>
      <c r="B337" s="499"/>
      <c r="C337" s="499"/>
      <c r="D337" s="499"/>
      <c r="E337" s="499" t="s">
        <v>65</v>
      </c>
      <c r="F337" s="499" t="s">
        <v>65</v>
      </c>
      <c r="G337" s="499">
        <v>130</v>
      </c>
      <c r="H337" s="499"/>
      <c r="I337" s="499"/>
      <c r="J337" s="499"/>
      <c r="K337" s="499"/>
      <c r="L337" s="499"/>
      <c r="M337" s="499"/>
      <c r="N337" s="499"/>
      <c r="O337" s="499"/>
      <c r="P337" s="499">
        <v>131.5</v>
      </c>
      <c r="Q337" s="499">
        <v>129</v>
      </c>
      <c r="R337" s="499"/>
      <c r="S337" s="499">
        <v>128.5</v>
      </c>
      <c r="T337" s="499"/>
      <c r="U337" s="499"/>
      <c r="V337" s="499"/>
      <c r="W337" s="499"/>
    </row>
    <row r="338" spans="1:23" x14ac:dyDescent="0.2">
      <c r="C338" s="503"/>
      <c r="D338" s="503"/>
      <c r="E338" s="503">
        <v>131.5</v>
      </c>
      <c r="F338" s="503"/>
      <c r="G338" s="503"/>
      <c r="H338" s="503"/>
      <c r="I338" s="503"/>
      <c r="J338" s="503"/>
      <c r="K338" s="503"/>
      <c r="L338" s="503"/>
      <c r="M338" s="503"/>
      <c r="N338" s="503"/>
      <c r="O338" s="503"/>
      <c r="P338" s="503"/>
      <c r="Q338" s="503"/>
      <c r="R338" s="503"/>
      <c r="S338" s="503" t="s">
        <v>66</v>
      </c>
    </row>
    <row r="339" spans="1:23" s="512" customFormat="1" ht="13.5" thickBot="1" x14ac:dyDescent="0.25"/>
    <row r="340" spans="1:23" s="507" customFormat="1" ht="13.5" thickBot="1" x14ac:dyDescent="0.25">
      <c r="A340" s="300" t="s">
        <v>152</v>
      </c>
      <c r="B340" s="671" t="s">
        <v>110</v>
      </c>
      <c r="C340" s="672"/>
      <c r="D340" s="672"/>
      <c r="E340" s="672"/>
      <c r="F340" s="672"/>
      <c r="G340" s="673"/>
      <c r="H340" s="671" t="s">
        <v>111</v>
      </c>
      <c r="I340" s="672"/>
      <c r="J340" s="672"/>
      <c r="K340" s="672"/>
      <c r="L340" s="672"/>
      <c r="M340" s="673"/>
      <c r="N340" s="671" t="s">
        <v>53</v>
      </c>
      <c r="O340" s="672"/>
      <c r="P340" s="672"/>
      <c r="Q340" s="672"/>
      <c r="R340" s="672"/>
      <c r="S340" s="672"/>
      <c r="T340" s="329" t="s">
        <v>55</v>
      </c>
    </row>
    <row r="341" spans="1:23" s="507" customFormat="1" x14ac:dyDescent="0.2">
      <c r="A341" s="226" t="s">
        <v>54</v>
      </c>
      <c r="B341" s="451">
        <v>1</v>
      </c>
      <c r="C341" s="252">
        <v>2</v>
      </c>
      <c r="D341" s="439" t="s">
        <v>131</v>
      </c>
      <c r="E341" s="252">
        <v>4</v>
      </c>
      <c r="F341" s="484">
        <v>5</v>
      </c>
      <c r="G341" s="432">
        <v>6</v>
      </c>
      <c r="H341" s="251">
        <v>7</v>
      </c>
      <c r="I341" s="252">
        <v>8</v>
      </c>
      <c r="J341" s="252" t="s">
        <v>137</v>
      </c>
      <c r="K341" s="252">
        <v>10</v>
      </c>
      <c r="L341" s="252">
        <v>11</v>
      </c>
      <c r="M341" s="252">
        <v>12</v>
      </c>
      <c r="N341" s="330">
        <v>13</v>
      </c>
      <c r="O341" s="253">
        <v>14</v>
      </c>
      <c r="P341" s="253" t="s">
        <v>138</v>
      </c>
      <c r="Q341" s="253">
        <v>16</v>
      </c>
      <c r="R341" s="253">
        <v>17</v>
      </c>
      <c r="S341" s="331">
        <v>18</v>
      </c>
      <c r="T341" s="418"/>
    </row>
    <row r="342" spans="1:23" s="507" customFormat="1" x14ac:dyDescent="0.2">
      <c r="A342" s="226" t="s">
        <v>2</v>
      </c>
      <c r="B342" s="262"/>
      <c r="C342" s="460"/>
      <c r="D342" s="349"/>
      <c r="E342" s="255"/>
      <c r="F342" s="255"/>
      <c r="G342" s="256"/>
      <c r="H342" s="254"/>
      <c r="I342" s="349"/>
      <c r="J342" s="255"/>
      <c r="K342" s="256"/>
      <c r="L342" s="255"/>
      <c r="M342" s="393"/>
      <c r="N342" s="254"/>
      <c r="O342" s="349"/>
      <c r="P342" s="255"/>
      <c r="Q342" s="256"/>
      <c r="R342" s="255"/>
      <c r="S342" s="350"/>
      <c r="T342" s="419" t="s">
        <v>0</v>
      </c>
    </row>
    <row r="343" spans="1:23" s="507" customFormat="1" x14ac:dyDescent="0.2">
      <c r="A343" s="307" t="s">
        <v>3</v>
      </c>
      <c r="B343" s="452">
        <v>3940</v>
      </c>
      <c r="C343" s="259">
        <v>3940</v>
      </c>
      <c r="D343" s="440">
        <v>3940</v>
      </c>
      <c r="E343" s="259">
        <v>3940</v>
      </c>
      <c r="F343" s="390">
        <v>3940</v>
      </c>
      <c r="G343" s="260">
        <v>3940</v>
      </c>
      <c r="H343" s="258">
        <v>3940</v>
      </c>
      <c r="I343" s="259">
        <v>3940</v>
      </c>
      <c r="J343" s="259">
        <v>3940</v>
      </c>
      <c r="K343" s="259">
        <v>3940</v>
      </c>
      <c r="L343" s="259">
        <v>3940</v>
      </c>
      <c r="M343" s="259">
        <v>3940</v>
      </c>
      <c r="N343" s="258">
        <v>3940</v>
      </c>
      <c r="O343" s="259">
        <v>3940</v>
      </c>
      <c r="P343" s="259">
        <v>3940</v>
      </c>
      <c r="Q343" s="259">
        <v>3940</v>
      </c>
      <c r="R343" s="259">
        <v>3940</v>
      </c>
      <c r="S343" s="260">
        <v>3940</v>
      </c>
      <c r="T343" s="420">
        <v>3940</v>
      </c>
    </row>
    <row r="344" spans="1:23" s="507" customFormat="1" x14ac:dyDescent="0.2">
      <c r="A344" s="310" t="s">
        <v>6</v>
      </c>
      <c r="B344" s="453">
        <v>3960</v>
      </c>
      <c r="C344" s="264">
        <v>3991</v>
      </c>
      <c r="D344" s="264">
        <v>4090</v>
      </c>
      <c r="E344" s="264">
        <v>3862.7272727272725</v>
      </c>
      <c r="F344" s="311">
        <v>3940</v>
      </c>
      <c r="G344" s="265">
        <v>4029</v>
      </c>
      <c r="H344" s="263">
        <v>3948.8888888888887</v>
      </c>
      <c r="I344" s="264">
        <v>4068</v>
      </c>
      <c r="J344" s="264">
        <v>4050</v>
      </c>
      <c r="K344" s="264">
        <v>4136.666666666667</v>
      </c>
      <c r="L344" s="264">
        <v>4238</v>
      </c>
      <c r="M344" s="264">
        <v>4219.090909090909</v>
      </c>
      <c r="N344" s="263">
        <v>4056</v>
      </c>
      <c r="O344" s="264">
        <v>4093.6363636363635</v>
      </c>
      <c r="P344" s="264">
        <v>3960</v>
      </c>
      <c r="Q344" s="264">
        <v>3972.6666666666665</v>
      </c>
      <c r="R344" s="264">
        <v>4140</v>
      </c>
      <c r="S344" s="265">
        <v>4257</v>
      </c>
      <c r="T344" s="421">
        <v>4056.6279069767443</v>
      </c>
    </row>
    <row r="345" spans="1:23" s="507" customFormat="1" x14ac:dyDescent="0.2">
      <c r="A345" s="226" t="s">
        <v>7</v>
      </c>
      <c r="B345" s="454">
        <v>100</v>
      </c>
      <c r="C345" s="268">
        <v>100</v>
      </c>
      <c r="D345" s="268">
        <v>100</v>
      </c>
      <c r="E345" s="268">
        <v>100</v>
      </c>
      <c r="F345" s="314">
        <v>88.888888888888886</v>
      </c>
      <c r="G345" s="269">
        <v>100</v>
      </c>
      <c r="H345" s="267">
        <v>88.888888888888886</v>
      </c>
      <c r="I345" s="268">
        <v>100</v>
      </c>
      <c r="J345" s="268">
        <v>100</v>
      </c>
      <c r="K345" s="268">
        <v>100</v>
      </c>
      <c r="L345" s="268">
        <v>100</v>
      </c>
      <c r="M345" s="268">
        <v>100</v>
      </c>
      <c r="N345" s="267">
        <v>100</v>
      </c>
      <c r="O345" s="268">
        <v>100</v>
      </c>
      <c r="P345" s="268">
        <v>100</v>
      </c>
      <c r="Q345" s="268">
        <v>100</v>
      </c>
      <c r="R345" s="268">
        <v>100</v>
      </c>
      <c r="S345" s="269">
        <v>100</v>
      </c>
      <c r="T345" s="422">
        <v>94.767441860465112</v>
      </c>
      <c r="V345" s="227"/>
    </row>
    <row r="346" spans="1:23" s="507" customFormat="1" x14ac:dyDescent="0.2">
      <c r="A346" s="226" t="s">
        <v>8</v>
      </c>
      <c r="B346" s="455">
        <v>3.0449980393904768E-2</v>
      </c>
      <c r="C346" s="272">
        <v>4.3333046071610697E-2</v>
      </c>
      <c r="D346" s="272">
        <v>4.3380450105069683E-2</v>
      </c>
      <c r="E346" s="272">
        <v>2.8124018350275299E-2</v>
      </c>
      <c r="F346" s="317">
        <v>6.1381919279922349E-2</v>
      </c>
      <c r="G346" s="273">
        <v>4.4943492565524198E-2</v>
      </c>
      <c r="H346" s="271">
        <v>5.9153968443314102E-2</v>
      </c>
      <c r="I346" s="272">
        <v>3.8473938144570008E-2</v>
      </c>
      <c r="J346" s="272">
        <v>3.2079766457109561E-2</v>
      </c>
      <c r="K346" s="272">
        <v>3.7502260364931816E-2</v>
      </c>
      <c r="L346" s="272">
        <v>3.3566138559855178E-2</v>
      </c>
      <c r="M346" s="272">
        <v>4.5066891744468311E-2</v>
      </c>
      <c r="N346" s="271">
        <v>3.1845798604472439E-2</v>
      </c>
      <c r="O346" s="272">
        <v>2.3529384785422654E-2</v>
      </c>
      <c r="P346" s="272">
        <v>1.7616540013852149E-2</v>
      </c>
      <c r="Q346" s="272">
        <v>2.0888554634611128E-2</v>
      </c>
      <c r="R346" s="272">
        <v>4.9233579984706469E-2</v>
      </c>
      <c r="S346" s="273">
        <v>3.0357610733249791E-2</v>
      </c>
      <c r="T346" s="423">
        <v>4.7446390199133173E-2</v>
      </c>
      <c r="V346" s="227"/>
    </row>
    <row r="347" spans="1:23" s="507" customFormat="1" x14ac:dyDescent="0.2">
      <c r="A347" s="310" t="s">
        <v>1</v>
      </c>
      <c r="B347" s="456">
        <f>B344/B343*100-100</f>
        <v>0.50761421319795375</v>
      </c>
      <c r="C347" s="276">
        <f>C344/C343*100-100</f>
        <v>1.2944162436548226</v>
      </c>
      <c r="D347" s="276">
        <f t="shared" ref="D347:H347" si="81">D344/D343*100-100</f>
        <v>3.8071065989847739</v>
      </c>
      <c r="E347" s="276">
        <f t="shared" si="81"/>
        <v>-1.9612367328103488</v>
      </c>
      <c r="F347" s="276">
        <f t="shared" si="81"/>
        <v>0</v>
      </c>
      <c r="G347" s="277">
        <f t="shared" si="81"/>
        <v>2.2588832487309531</v>
      </c>
      <c r="H347" s="275">
        <f t="shared" si="81"/>
        <v>0.22560631697687938</v>
      </c>
      <c r="I347" s="276">
        <f>I344/I343*100-100</f>
        <v>3.2487309644670006</v>
      </c>
      <c r="J347" s="276">
        <f t="shared" ref="J347:P347" si="82">J344/J343*100-100</f>
        <v>2.791878172588838</v>
      </c>
      <c r="K347" s="276">
        <f t="shared" si="82"/>
        <v>4.9915397631133658</v>
      </c>
      <c r="L347" s="276">
        <f t="shared" si="82"/>
        <v>7.5634517766497424</v>
      </c>
      <c r="M347" s="276">
        <f t="shared" si="82"/>
        <v>7.0835256114443865</v>
      </c>
      <c r="N347" s="275">
        <f t="shared" si="82"/>
        <v>2.9441624365482255</v>
      </c>
      <c r="O347" s="276">
        <f t="shared" si="82"/>
        <v>3.899400092293476</v>
      </c>
      <c r="P347" s="276">
        <f t="shared" si="82"/>
        <v>0.50761421319795375</v>
      </c>
      <c r="Q347" s="276">
        <f>Q344/Q343*100-100</f>
        <v>0.82910321488999728</v>
      </c>
      <c r="R347" s="276">
        <f t="shared" ref="R347:T347" si="83">R344/R343*100-100</f>
        <v>5.0761421319796938</v>
      </c>
      <c r="S347" s="277">
        <f t="shared" si="83"/>
        <v>8.0456852791878077</v>
      </c>
      <c r="T347" s="424">
        <f t="shared" si="83"/>
        <v>2.9600991618463013</v>
      </c>
      <c r="V347" s="227"/>
    </row>
    <row r="348" spans="1:23" s="507" customFormat="1" ht="13.5" thickBot="1" x14ac:dyDescent="0.25">
      <c r="A348" s="429" t="s">
        <v>27</v>
      </c>
      <c r="B348" s="457">
        <f>B344-B329</f>
        <v>125</v>
      </c>
      <c r="C348" s="281">
        <f t="shared" ref="C348:T348" si="84">C344-C329</f>
        <v>127.36363636363649</v>
      </c>
      <c r="D348" s="281">
        <f t="shared" si="84"/>
        <v>280</v>
      </c>
      <c r="E348" s="281">
        <f t="shared" si="84"/>
        <v>133.72727272727252</v>
      </c>
      <c r="F348" s="281">
        <f t="shared" si="84"/>
        <v>3</v>
      </c>
      <c r="G348" s="282">
        <f t="shared" si="84"/>
        <v>152.33333333333348</v>
      </c>
      <c r="H348" s="280">
        <f t="shared" si="84"/>
        <v>116.16161616161617</v>
      </c>
      <c r="I348" s="281">
        <f t="shared" si="84"/>
        <v>128</v>
      </c>
      <c r="J348" s="281">
        <f t="shared" si="84"/>
        <v>182</v>
      </c>
      <c r="K348" s="281">
        <f t="shared" si="84"/>
        <v>100.66666666666697</v>
      </c>
      <c r="L348" s="281">
        <f t="shared" si="84"/>
        <v>152</v>
      </c>
      <c r="M348" s="281">
        <f t="shared" si="84"/>
        <v>71.090909090909008</v>
      </c>
      <c r="N348" s="280">
        <f t="shared" si="84"/>
        <v>85</v>
      </c>
      <c r="O348" s="281">
        <f t="shared" si="84"/>
        <v>118.63636363636351</v>
      </c>
      <c r="P348" s="281">
        <f t="shared" si="84"/>
        <v>148</v>
      </c>
      <c r="Q348" s="281">
        <f t="shared" si="84"/>
        <v>-83.333333333333485</v>
      </c>
      <c r="R348" s="281">
        <f t="shared" si="84"/>
        <v>54</v>
      </c>
      <c r="S348" s="282">
        <f t="shared" si="84"/>
        <v>41</v>
      </c>
      <c r="T348" s="425">
        <f t="shared" si="84"/>
        <v>99.34980046786859</v>
      </c>
      <c r="V348" s="227"/>
    </row>
    <row r="349" spans="1:23" s="507" customFormat="1" x14ac:dyDescent="0.2">
      <c r="A349" s="430" t="s">
        <v>51</v>
      </c>
      <c r="B349" s="486">
        <v>65</v>
      </c>
      <c r="C349" s="286">
        <v>65</v>
      </c>
      <c r="D349" s="444">
        <v>18</v>
      </c>
      <c r="E349" s="286">
        <v>65</v>
      </c>
      <c r="F349" s="391">
        <v>65</v>
      </c>
      <c r="G349" s="287">
        <v>64</v>
      </c>
      <c r="H349" s="285">
        <v>65</v>
      </c>
      <c r="I349" s="286">
        <v>65</v>
      </c>
      <c r="J349" s="286">
        <v>18</v>
      </c>
      <c r="K349" s="286">
        <v>65</v>
      </c>
      <c r="L349" s="286">
        <v>65</v>
      </c>
      <c r="M349" s="286">
        <v>65</v>
      </c>
      <c r="N349" s="285">
        <v>65</v>
      </c>
      <c r="O349" s="286">
        <v>65</v>
      </c>
      <c r="P349" s="286">
        <v>18</v>
      </c>
      <c r="Q349" s="286">
        <v>65</v>
      </c>
      <c r="R349" s="286">
        <v>65</v>
      </c>
      <c r="S349" s="287">
        <v>65</v>
      </c>
      <c r="T349" s="426">
        <f>SUM(B349:S349)</f>
        <v>1028</v>
      </c>
      <c r="U349" s="227" t="s">
        <v>56</v>
      </c>
      <c r="V349" s="289">
        <f>T334-T349</f>
        <v>1</v>
      </c>
      <c r="W349" s="290">
        <f>V349/T334</f>
        <v>9.7181729834791054E-4</v>
      </c>
    </row>
    <row r="350" spans="1:23" s="507" customFormat="1" x14ac:dyDescent="0.2">
      <c r="A350" s="324" t="s">
        <v>28</v>
      </c>
      <c r="B350" s="458">
        <v>133.5</v>
      </c>
      <c r="C350" s="509">
        <v>133.5</v>
      </c>
      <c r="D350" s="445">
        <v>132</v>
      </c>
      <c r="E350" s="509">
        <v>133.5</v>
      </c>
      <c r="F350" s="392">
        <v>133.5</v>
      </c>
      <c r="G350" s="508">
        <v>132</v>
      </c>
      <c r="H350" s="510">
        <v>132.5</v>
      </c>
      <c r="I350" s="509">
        <v>131.5</v>
      </c>
      <c r="J350" s="509">
        <v>133</v>
      </c>
      <c r="K350" s="509">
        <v>131</v>
      </c>
      <c r="L350" s="509">
        <v>130.5</v>
      </c>
      <c r="M350" s="509">
        <v>130.5</v>
      </c>
      <c r="N350" s="510">
        <v>131.5</v>
      </c>
      <c r="O350" s="509">
        <v>131</v>
      </c>
      <c r="P350" s="509">
        <v>133.5</v>
      </c>
      <c r="Q350" s="509">
        <v>131</v>
      </c>
      <c r="R350" s="509">
        <v>131</v>
      </c>
      <c r="S350" s="508">
        <v>130.5</v>
      </c>
      <c r="T350" s="427"/>
      <c r="U350" s="227" t="s">
        <v>57</v>
      </c>
      <c r="V350" s="227">
        <v>130.02000000000001</v>
      </c>
    </row>
    <row r="351" spans="1:23" s="507" customFormat="1" ht="13.5" thickBot="1" x14ac:dyDescent="0.25">
      <c r="A351" s="327" t="s">
        <v>26</v>
      </c>
      <c r="B351" s="487">
        <f>B350-B335</f>
        <v>2</v>
      </c>
      <c r="C351" s="488">
        <f t="shared" ref="C351:S351" si="85">C350-C335</f>
        <v>2</v>
      </c>
      <c r="D351" s="488">
        <f t="shared" si="85"/>
        <v>2</v>
      </c>
      <c r="E351" s="488">
        <f t="shared" si="85"/>
        <v>2</v>
      </c>
      <c r="F351" s="488">
        <f t="shared" si="85"/>
        <v>2</v>
      </c>
      <c r="G351" s="489">
        <f t="shared" si="85"/>
        <v>2</v>
      </c>
      <c r="H351" s="490">
        <f t="shared" si="85"/>
        <v>2</v>
      </c>
      <c r="I351" s="488">
        <f t="shared" si="85"/>
        <v>1.5</v>
      </c>
      <c r="J351" s="488">
        <f t="shared" si="85"/>
        <v>1.5</v>
      </c>
      <c r="K351" s="488">
        <f t="shared" si="85"/>
        <v>1.5</v>
      </c>
      <c r="L351" s="488">
        <f t="shared" si="85"/>
        <v>1.5</v>
      </c>
      <c r="M351" s="488">
        <f t="shared" si="85"/>
        <v>1.5</v>
      </c>
      <c r="N351" s="490">
        <f t="shared" si="85"/>
        <v>2</v>
      </c>
      <c r="O351" s="488">
        <f t="shared" si="85"/>
        <v>1.5</v>
      </c>
      <c r="P351" s="488">
        <f t="shared" si="85"/>
        <v>2</v>
      </c>
      <c r="Q351" s="488">
        <f t="shared" si="85"/>
        <v>2</v>
      </c>
      <c r="R351" s="488">
        <f t="shared" si="85"/>
        <v>2</v>
      </c>
      <c r="S351" s="489">
        <f t="shared" si="85"/>
        <v>2</v>
      </c>
      <c r="T351" s="428"/>
      <c r="U351" s="227" t="s">
        <v>26</v>
      </c>
      <c r="V351" s="362">
        <f>V350-V335</f>
        <v>2</v>
      </c>
    </row>
    <row r="352" spans="1:23" x14ac:dyDescent="0.2">
      <c r="C352" s="511"/>
      <c r="D352" s="511"/>
      <c r="E352" s="511"/>
      <c r="F352" s="511"/>
      <c r="G352" s="511"/>
      <c r="H352" s="511"/>
      <c r="I352" s="511">
        <v>131.5</v>
      </c>
      <c r="J352" s="511">
        <v>133</v>
      </c>
      <c r="K352" s="511">
        <v>131</v>
      </c>
      <c r="L352" s="511">
        <v>130.5</v>
      </c>
      <c r="M352" s="511">
        <v>130.5</v>
      </c>
      <c r="N352" s="511"/>
      <c r="O352" s="511">
        <v>131</v>
      </c>
      <c r="P352" s="511"/>
      <c r="Q352" s="511"/>
      <c r="R352" s="511"/>
      <c r="S352" s="511"/>
    </row>
    <row r="353" spans="1:23" ht="13.5" thickBot="1" x14ac:dyDescent="0.25"/>
    <row r="354" spans="1:23" s="514" customFormat="1" ht="13.5" thickBot="1" x14ac:dyDescent="0.25">
      <c r="A354" s="300" t="s">
        <v>156</v>
      </c>
      <c r="B354" s="671" t="s">
        <v>110</v>
      </c>
      <c r="C354" s="672"/>
      <c r="D354" s="672"/>
      <c r="E354" s="672"/>
      <c r="F354" s="672"/>
      <c r="G354" s="673"/>
      <c r="H354" s="671" t="s">
        <v>111</v>
      </c>
      <c r="I354" s="672"/>
      <c r="J354" s="672"/>
      <c r="K354" s="672"/>
      <c r="L354" s="672"/>
      <c r="M354" s="673"/>
      <c r="N354" s="671" t="s">
        <v>53</v>
      </c>
      <c r="O354" s="672"/>
      <c r="P354" s="672"/>
      <c r="Q354" s="672"/>
      <c r="R354" s="672"/>
      <c r="S354" s="672"/>
      <c r="T354" s="329" t="s">
        <v>55</v>
      </c>
    </row>
    <row r="355" spans="1:23" s="514" customFormat="1" x14ac:dyDescent="0.2">
      <c r="A355" s="226" t="s">
        <v>54</v>
      </c>
      <c r="B355" s="451">
        <v>1</v>
      </c>
      <c r="C355" s="252">
        <v>2</v>
      </c>
      <c r="D355" s="439" t="s">
        <v>131</v>
      </c>
      <c r="E355" s="252">
        <v>4</v>
      </c>
      <c r="F355" s="484">
        <v>5</v>
      </c>
      <c r="G355" s="432">
        <v>6</v>
      </c>
      <c r="H355" s="251">
        <v>7</v>
      </c>
      <c r="I355" s="252">
        <v>8</v>
      </c>
      <c r="J355" s="252" t="s">
        <v>137</v>
      </c>
      <c r="K355" s="252">
        <v>10</v>
      </c>
      <c r="L355" s="252">
        <v>11</v>
      </c>
      <c r="M355" s="252">
        <v>12</v>
      </c>
      <c r="N355" s="330">
        <v>13</v>
      </c>
      <c r="O355" s="253">
        <v>14</v>
      </c>
      <c r="P355" s="253" t="s">
        <v>138</v>
      </c>
      <c r="Q355" s="253">
        <v>16</v>
      </c>
      <c r="R355" s="253">
        <v>17</v>
      </c>
      <c r="S355" s="331">
        <v>18</v>
      </c>
      <c r="T355" s="418"/>
    </row>
    <row r="356" spans="1:23" s="514" customFormat="1" x14ac:dyDescent="0.2">
      <c r="A356" s="307" t="s">
        <v>3</v>
      </c>
      <c r="B356" s="452">
        <v>4010</v>
      </c>
      <c r="C356" s="259">
        <v>4010</v>
      </c>
      <c r="D356" s="440">
        <v>4010</v>
      </c>
      <c r="E356" s="259">
        <v>4010</v>
      </c>
      <c r="F356" s="390">
        <v>4010</v>
      </c>
      <c r="G356" s="260">
        <v>4010</v>
      </c>
      <c r="H356" s="258">
        <v>4010</v>
      </c>
      <c r="I356" s="259">
        <v>4010</v>
      </c>
      <c r="J356" s="259">
        <v>4010</v>
      </c>
      <c r="K356" s="259">
        <v>4010</v>
      </c>
      <c r="L356" s="259">
        <v>4010</v>
      </c>
      <c r="M356" s="259">
        <v>4010</v>
      </c>
      <c r="N356" s="258">
        <v>4010</v>
      </c>
      <c r="O356" s="259">
        <v>4010</v>
      </c>
      <c r="P356" s="259">
        <v>4010</v>
      </c>
      <c r="Q356" s="259">
        <v>4010</v>
      </c>
      <c r="R356" s="259">
        <v>4010</v>
      </c>
      <c r="S356" s="260">
        <v>4010</v>
      </c>
      <c r="T356" s="420">
        <v>4010</v>
      </c>
    </row>
    <row r="357" spans="1:23" s="514" customFormat="1" x14ac:dyDescent="0.2">
      <c r="A357" s="310" t="s">
        <v>6</v>
      </c>
      <c r="B357" s="453">
        <v>4136</v>
      </c>
      <c r="C357" s="264">
        <v>3955</v>
      </c>
      <c r="D357" s="264">
        <v>4080</v>
      </c>
      <c r="E357" s="264">
        <v>3994.4444444444443</v>
      </c>
      <c r="F357" s="311">
        <v>4082</v>
      </c>
      <c r="G357" s="265">
        <v>4134</v>
      </c>
      <c r="H357" s="263">
        <v>4134.4444444444443</v>
      </c>
      <c r="I357" s="264">
        <v>4043</v>
      </c>
      <c r="J357" s="264">
        <v>3920</v>
      </c>
      <c r="K357" s="264">
        <v>4228.75</v>
      </c>
      <c r="L357" s="264">
        <v>4291.1111111111113</v>
      </c>
      <c r="M357" s="264">
        <v>4239</v>
      </c>
      <c r="N357" s="263">
        <v>4035</v>
      </c>
      <c r="O357" s="264">
        <v>4078</v>
      </c>
      <c r="P357" s="264">
        <v>4167.5</v>
      </c>
      <c r="Q357" s="264">
        <v>4201.1111111111113</v>
      </c>
      <c r="R357" s="264">
        <v>4247</v>
      </c>
      <c r="S357" s="265">
        <v>4284.4444444444443</v>
      </c>
      <c r="T357" s="421">
        <v>4133.2679738562092</v>
      </c>
    </row>
    <row r="358" spans="1:23" s="514" customFormat="1" x14ac:dyDescent="0.2">
      <c r="A358" s="226" t="s">
        <v>7</v>
      </c>
      <c r="B358" s="454">
        <v>100</v>
      </c>
      <c r="C358" s="268">
        <v>100</v>
      </c>
      <c r="D358" s="268">
        <v>100</v>
      </c>
      <c r="E358" s="268">
        <v>100</v>
      </c>
      <c r="F358" s="314">
        <v>80</v>
      </c>
      <c r="G358" s="269">
        <v>100</v>
      </c>
      <c r="H358" s="267">
        <v>88.888888888888886</v>
      </c>
      <c r="I358" s="268">
        <v>100</v>
      </c>
      <c r="J358" s="268">
        <v>100</v>
      </c>
      <c r="K358" s="268">
        <v>100</v>
      </c>
      <c r="L358" s="268">
        <v>100</v>
      </c>
      <c r="M358" s="268">
        <v>90</v>
      </c>
      <c r="N358" s="267">
        <v>100</v>
      </c>
      <c r="O358" s="268">
        <v>100</v>
      </c>
      <c r="P358" s="268">
        <v>100</v>
      </c>
      <c r="Q358" s="268">
        <v>100</v>
      </c>
      <c r="R358" s="268">
        <v>100</v>
      </c>
      <c r="S358" s="269">
        <v>100</v>
      </c>
      <c r="T358" s="422">
        <v>98.039215686274517</v>
      </c>
      <c r="V358" s="227"/>
    </row>
    <row r="359" spans="1:23" s="514" customFormat="1" x14ac:dyDescent="0.2">
      <c r="A359" s="226" t="s">
        <v>8</v>
      </c>
      <c r="B359" s="455">
        <v>4.9018668849029737E-2</v>
      </c>
      <c r="C359" s="272">
        <v>3.3993248191526555E-2</v>
      </c>
      <c r="D359" s="272">
        <v>3.2626590769203406E-2</v>
      </c>
      <c r="E359" s="272">
        <v>2.7578958682491654E-2</v>
      </c>
      <c r="F359" s="317">
        <v>6.6477104383623198E-2</v>
      </c>
      <c r="G359" s="273">
        <v>3.0505820552364674E-2</v>
      </c>
      <c r="H359" s="271">
        <v>6.2462249378371561E-2</v>
      </c>
      <c r="I359" s="272">
        <v>2.9887360300404276E-2</v>
      </c>
      <c r="J359" s="272">
        <v>2.0514180411249694E-2</v>
      </c>
      <c r="K359" s="272">
        <v>4.7699096516694184E-2</v>
      </c>
      <c r="L359" s="272">
        <v>3.3238390041115666E-2</v>
      </c>
      <c r="M359" s="272">
        <v>4.9646029461558619E-2</v>
      </c>
      <c r="N359" s="271">
        <v>3.7622254520634585E-2</v>
      </c>
      <c r="O359" s="272">
        <v>4.1756282209383599E-2</v>
      </c>
      <c r="P359" s="272">
        <v>3.5847537296529487E-2</v>
      </c>
      <c r="Q359" s="272">
        <v>5.612094898024212E-2</v>
      </c>
      <c r="R359" s="272">
        <v>3.1024522612664581E-2</v>
      </c>
      <c r="S359" s="273">
        <v>4.0473052230080755E-2</v>
      </c>
      <c r="T359" s="423">
        <v>4.9957793937995446E-2</v>
      </c>
      <c r="V359" s="227"/>
    </row>
    <row r="360" spans="1:23" s="514" customFormat="1" x14ac:dyDescent="0.2">
      <c r="A360" s="310" t="s">
        <v>1</v>
      </c>
      <c r="B360" s="456">
        <f>B357/B356*100-100</f>
        <v>3.1421446384039911</v>
      </c>
      <c r="C360" s="276">
        <f>C357/C356*100-100</f>
        <v>-1.3715710723191989</v>
      </c>
      <c r="D360" s="276">
        <f t="shared" ref="D360:H360" si="86">D357/D356*100-100</f>
        <v>1.7456359102244363</v>
      </c>
      <c r="E360" s="276">
        <f t="shared" si="86"/>
        <v>-0.38791909116099532</v>
      </c>
      <c r="F360" s="276">
        <f t="shared" si="86"/>
        <v>1.7955112219451479</v>
      </c>
      <c r="G360" s="277">
        <f t="shared" si="86"/>
        <v>3.0922693266832937</v>
      </c>
      <c r="H360" s="275">
        <f t="shared" si="86"/>
        <v>3.1033527292878773</v>
      </c>
      <c r="I360" s="276">
        <f>I357/I356*100-100</f>
        <v>0.82294264339151368</v>
      </c>
      <c r="J360" s="276">
        <f t="shared" ref="J360:P360" si="87">J357/J356*100-100</f>
        <v>-2.2443890274314242</v>
      </c>
      <c r="K360" s="276">
        <f t="shared" si="87"/>
        <v>5.4551122194513653</v>
      </c>
      <c r="L360" s="276">
        <f t="shared" si="87"/>
        <v>7.0102521474092612</v>
      </c>
      <c r="M360" s="276">
        <f t="shared" si="87"/>
        <v>5.7107231920199553</v>
      </c>
      <c r="N360" s="275">
        <f t="shared" si="87"/>
        <v>0.62344139650872421</v>
      </c>
      <c r="O360" s="276">
        <f t="shared" si="87"/>
        <v>1.6957605985037389</v>
      </c>
      <c r="P360" s="276">
        <f t="shared" si="87"/>
        <v>3.9276807980049853</v>
      </c>
      <c r="Q360" s="276">
        <f>Q357/Q356*100-100</f>
        <v>4.765863119977837</v>
      </c>
      <c r="R360" s="276">
        <f t="shared" ref="R360:T360" si="88">R357/R356*100-100</f>
        <v>5.9102244389027447</v>
      </c>
      <c r="S360" s="277">
        <f t="shared" si="88"/>
        <v>6.844001108340251</v>
      </c>
      <c r="T360" s="424">
        <f t="shared" si="88"/>
        <v>3.0740143106286553</v>
      </c>
      <c r="V360" s="227"/>
    </row>
    <row r="361" spans="1:23" s="514" customFormat="1" ht="13.5" thickBot="1" x14ac:dyDescent="0.25">
      <c r="A361" s="429" t="s">
        <v>27</v>
      </c>
      <c r="B361" s="457">
        <f t="shared" ref="B361:T361" si="89">B357-B344</f>
        <v>176</v>
      </c>
      <c r="C361" s="281">
        <f t="shared" si="89"/>
        <v>-36</v>
      </c>
      <c r="D361" s="281">
        <f t="shared" si="89"/>
        <v>-10</v>
      </c>
      <c r="E361" s="281">
        <f t="shared" si="89"/>
        <v>131.71717171717182</v>
      </c>
      <c r="F361" s="281">
        <f t="shared" si="89"/>
        <v>142</v>
      </c>
      <c r="G361" s="282">
        <f t="shared" si="89"/>
        <v>105</v>
      </c>
      <c r="H361" s="280">
        <f t="shared" si="89"/>
        <v>185.55555555555566</v>
      </c>
      <c r="I361" s="281">
        <f t="shared" si="89"/>
        <v>-25</v>
      </c>
      <c r="J361" s="281">
        <f t="shared" si="89"/>
        <v>-130</v>
      </c>
      <c r="K361" s="281">
        <f t="shared" si="89"/>
        <v>92.08333333333303</v>
      </c>
      <c r="L361" s="281">
        <f t="shared" si="89"/>
        <v>53.111111111111313</v>
      </c>
      <c r="M361" s="281">
        <f t="shared" si="89"/>
        <v>19.909090909090992</v>
      </c>
      <c r="N361" s="280">
        <f t="shared" si="89"/>
        <v>-21</v>
      </c>
      <c r="O361" s="281">
        <f t="shared" si="89"/>
        <v>-15.636363636363512</v>
      </c>
      <c r="P361" s="281">
        <f t="shared" si="89"/>
        <v>207.5</v>
      </c>
      <c r="Q361" s="281">
        <f t="shared" si="89"/>
        <v>228.4444444444448</v>
      </c>
      <c r="R361" s="281">
        <f t="shared" si="89"/>
        <v>107</v>
      </c>
      <c r="S361" s="282">
        <f t="shared" si="89"/>
        <v>27.444444444444343</v>
      </c>
      <c r="T361" s="425">
        <f t="shared" si="89"/>
        <v>76.640066879464939</v>
      </c>
      <c r="V361" s="227"/>
    </row>
    <row r="362" spans="1:23" s="514" customFormat="1" x14ac:dyDescent="0.2">
      <c r="A362" s="430" t="s">
        <v>51</v>
      </c>
      <c r="B362" s="486">
        <v>65</v>
      </c>
      <c r="C362" s="286">
        <v>65</v>
      </c>
      <c r="D362" s="444">
        <v>18</v>
      </c>
      <c r="E362" s="286">
        <v>65</v>
      </c>
      <c r="F362" s="391">
        <v>65</v>
      </c>
      <c r="G362" s="287">
        <v>64</v>
      </c>
      <c r="H362" s="285">
        <v>65</v>
      </c>
      <c r="I362" s="286">
        <v>65</v>
      </c>
      <c r="J362" s="286">
        <v>18</v>
      </c>
      <c r="K362" s="286">
        <v>65</v>
      </c>
      <c r="L362" s="286">
        <v>65</v>
      </c>
      <c r="M362" s="286">
        <v>65</v>
      </c>
      <c r="N362" s="285">
        <v>65</v>
      </c>
      <c r="O362" s="286">
        <v>64</v>
      </c>
      <c r="P362" s="286">
        <v>18</v>
      </c>
      <c r="Q362" s="286">
        <v>65</v>
      </c>
      <c r="R362" s="286">
        <v>65</v>
      </c>
      <c r="S362" s="287">
        <v>64</v>
      </c>
      <c r="T362" s="426">
        <f>SUM(B362:S362)</f>
        <v>1026</v>
      </c>
      <c r="U362" s="227" t="s">
        <v>56</v>
      </c>
      <c r="V362" s="289">
        <f>T349-T362</f>
        <v>2</v>
      </c>
      <c r="W362" s="290">
        <f>V362/T349</f>
        <v>1.9455252918287938E-3</v>
      </c>
    </row>
    <row r="363" spans="1:23" s="514" customFormat="1" x14ac:dyDescent="0.2">
      <c r="A363" s="324" t="s">
        <v>28</v>
      </c>
      <c r="B363" s="458">
        <v>134</v>
      </c>
      <c r="C363" s="520">
        <v>134.5</v>
      </c>
      <c r="D363" s="445">
        <v>132.5</v>
      </c>
      <c r="E363" s="520">
        <v>134</v>
      </c>
      <c r="F363" s="392">
        <v>134</v>
      </c>
      <c r="G363" s="521">
        <v>132.5</v>
      </c>
      <c r="H363" s="519">
        <v>133</v>
      </c>
      <c r="I363" s="520">
        <v>132.5</v>
      </c>
      <c r="J363" s="520">
        <v>134</v>
      </c>
      <c r="K363" s="520">
        <v>131.5</v>
      </c>
      <c r="L363" s="520">
        <v>131</v>
      </c>
      <c r="M363" s="520">
        <v>131</v>
      </c>
      <c r="N363" s="519">
        <v>132.5</v>
      </c>
      <c r="O363" s="520">
        <v>132</v>
      </c>
      <c r="P363" s="520">
        <v>134</v>
      </c>
      <c r="Q363" s="520">
        <v>131.5</v>
      </c>
      <c r="R363" s="520">
        <v>131.5</v>
      </c>
      <c r="S363" s="521">
        <v>131</v>
      </c>
      <c r="T363" s="427"/>
      <c r="U363" s="227" t="s">
        <v>57</v>
      </c>
      <c r="V363" s="227">
        <v>131.80000000000001</v>
      </c>
    </row>
    <row r="364" spans="1:23" s="514" customFormat="1" ht="13.5" thickBot="1" x14ac:dyDescent="0.25">
      <c r="A364" s="327" t="s">
        <v>26</v>
      </c>
      <c r="B364" s="487">
        <f t="shared" ref="B364:S364" si="90">B363-B350</f>
        <v>0.5</v>
      </c>
      <c r="C364" s="488">
        <f t="shared" si="90"/>
        <v>1</v>
      </c>
      <c r="D364" s="488">
        <f t="shared" si="90"/>
        <v>0.5</v>
      </c>
      <c r="E364" s="488">
        <f t="shared" si="90"/>
        <v>0.5</v>
      </c>
      <c r="F364" s="488">
        <f t="shared" si="90"/>
        <v>0.5</v>
      </c>
      <c r="G364" s="489">
        <f t="shared" si="90"/>
        <v>0.5</v>
      </c>
      <c r="H364" s="490">
        <f t="shared" si="90"/>
        <v>0.5</v>
      </c>
      <c r="I364" s="488">
        <f t="shared" si="90"/>
        <v>1</v>
      </c>
      <c r="J364" s="488">
        <f t="shared" si="90"/>
        <v>1</v>
      </c>
      <c r="K364" s="488">
        <f t="shared" si="90"/>
        <v>0.5</v>
      </c>
      <c r="L364" s="488">
        <f t="shared" si="90"/>
        <v>0.5</v>
      </c>
      <c r="M364" s="488">
        <f t="shared" si="90"/>
        <v>0.5</v>
      </c>
      <c r="N364" s="490">
        <f t="shared" si="90"/>
        <v>1</v>
      </c>
      <c r="O364" s="488">
        <f t="shared" si="90"/>
        <v>1</v>
      </c>
      <c r="P364" s="488">
        <f t="shared" si="90"/>
        <v>0.5</v>
      </c>
      <c r="Q364" s="488">
        <f t="shared" si="90"/>
        <v>0.5</v>
      </c>
      <c r="R364" s="488">
        <f t="shared" si="90"/>
        <v>0.5</v>
      </c>
      <c r="S364" s="489">
        <f t="shared" si="90"/>
        <v>0.5</v>
      </c>
      <c r="T364" s="428"/>
      <c r="U364" s="227" t="s">
        <v>26</v>
      </c>
      <c r="V364" s="362">
        <f>V363-V350</f>
        <v>1.7800000000000011</v>
      </c>
    </row>
    <row r="366" spans="1:23" ht="13.5" thickBot="1" x14ac:dyDescent="0.25"/>
    <row r="367" spans="1:23" s="522" customFormat="1" ht="13.5" thickBot="1" x14ac:dyDescent="0.25">
      <c r="A367" s="300" t="s">
        <v>157</v>
      </c>
      <c r="B367" s="671" t="s">
        <v>110</v>
      </c>
      <c r="C367" s="672"/>
      <c r="D367" s="672"/>
      <c r="E367" s="672"/>
      <c r="F367" s="672"/>
      <c r="G367" s="673"/>
      <c r="H367" s="671" t="s">
        <v>111</v>
      </c>
      <c r="I367" s="672"/>
      <c r="J367" s="672"/>
      <c r="K367" s="672"/>
      <c r="L367" s="672"/>
      <c r="M367" s="673"/>
      <c r="N367" s="671" t="s">
        <v>53</v>
      </c>
      <c r="O367" s="672"/>
      <c r="P367" s="672"/>
      <c r="Q367" s="672"/>
      <c r="R367" s="672"/>
      <c r="S367" s="672"/>
      <c r="T367" s="329" t="s">
        <v>55</v>
      </c>
    </row>
    <row r="368" spans="1:23" s="522" customFormat="1" x14ac:dyDescent="0.2">
      <c r="A368" s="226" t="s">
        <v>54</v>
      </c>
      <c r="B368" s="451">
        <v>1</v>
      </c>
      <c r="C368" s="252">
        <v>2</v>
      </c>
      <c r="D368" s="439" t="s">
        <v>131</v>
      </c>
      <c r="E368" s="252">
        <v>4</v>
      </c>
      <c r="F368" s="484">
        <v>5</v>
      </c>
      <c r="G368" s="432">
        <v>6</v>
      </c>
      <c r="H368" s="251">
        <v>7</v>
      </c>
      <c r="I368" s="252">
        <v>8</v>
      </c>
      <c r="J368" s="252" t="s">
        <v>137</v>
      </c>
      <c r="K368" s="252">
        <v>10</v>
      </c>
      <c r="L368" s="252">
        <v>11</v>
      </c>
      <c r="M368" s="252">
        <v>12</v>
      </c>
      <c r="N368" s="330">
        <v>13</v>
      </c>
      <c r="O368" s="253">
        <v>14</v>
      </c>
      <c r="P368" s="253" t="s">
        <v>138</v>
      </c>
      <c r="Q368" s="253">
        <v>16</v>
      </c>
      <c r="R368" s="253">
        <v>17</v>
      </c>
      <c r="S368" s="331">
        <v>18</v>
      </c>
      <c r="T368" s="418"/>
    </row>
    <row r="369" spans="1:23" s="522" customFormat="1" x14ac:dyDescent="0.2">
      <c r="A369" s="307" t="s">
        <v>3</v>
      </c>
      <c r="B369" s="452">
        <v>4070</v>
      </c>
      <c r="C369" s="259">
        <v>4070</v>
      </c>
      <c r="D369" s="440">
        <v>4070</v>
      </c>
      <c r="E369" s="259">
        <v>4070</v>
      </c>
      <c r="F369" s="390">
        <v>4070</v>
      </c>
      <c r="G369" s="260">
        <v>4070</v>
      </c>
      <c r="H369" s="258">
        <v>4070</v>
      </c>
      <c r="I369" s="259">
        <v>4070</v>
      </c>
      <c r="J369" s="259">
        <v>4070</v>
      </c>
      <c r="K369" s="259">
        <v>4070</v>
      </c>
      <c r="L369" s="259">
        <v>4070</v>
      </c>
      <c r="M369" s="259">
        <v>4070</v>
      </c>
      <c r="N369" s="258">
        <v>4070</v>
      </c>
      <c r="O369" s="259">
        <v>4070</v>
      </c>
      <c r="P369" s="259">
        <v>4070</v>
      </c>
      <c r="Q369" s="259">
        <v>4070</v>
      </c>
      <c r="R369" s="259">
        <v>4070</v>
      </c>
      <c r="S369" s="260">
        <v>4070</v>
      </c>
      <c r="T369" s="420">
        <v>4070</v>
      </c>
    </row>
    <row r="370" spans="1:23" s="522" customFormat="1" x14ac:dyDescent="0.2">
      <c r="A370" s="310" t="s">
        <v>6</v>
      </c>
      <c r="B370" s="453">
        <v>4244.4444444444443</v>
      </c>
      <c r="C370" s="264">
        <v>4085</v>
      </c>
      <c r="D370" s="264">
        <v>4242.5</v>
      </c>
      <c r="E370" s="264">
        <v>4162</v>
      </c>
      <c r="F370" s="311">
        <v>4182</v>
      </c>
      <c r="G370" s="265">
        <v>4256</v>
      </c>
      <c r="H370" s="263">
        <v>4358.181818181818</v>
      </c>
      <c r="I370" s="264">
        <v>4285</v>
      </c>
      <c r="J370" s="264">
        <v>4298</v>
      </c>
      <c r="K370" s="264">
        <v>4274</v>
      </c>
      <c r="L370" s="264">
        <v>4378</v>
      </c>
      <c r="M370" s="264">
        <v>4306</v>
      </c>
      <c r="N370" s="263">
        <v>4215</v>
      </c>
      <c r="O370" s="264">
        <v>4252.727272727273</v>
      </c>
      <c r="P370" s="264">
        <v>4232.5</v>
      </c>
      <c r="Q370" s="264">
        <v>4218</v>
      </c>
      <c r="R370" s="264">
        <v>4259</v>
      </c>
      <c r="S370" s="265">
        <v>4318</v>
      </c>
      <c r="T370" s="421">
        <v>4254.207317073171</v>
      </c>
    </row>
    <row r="371" spans="1:23" s="522" customFormat="1" x14ac:dyDescent="0.2">
      <c r="A371" s="226" t="s">
        <v>7</v>
      </c>
      <c r="B371" s="454">
        <v>100</v>
      </c>
      <c r="C371" s="268">
        <v>100</v>
      </c>
      <c r="D371" s="268">
        <v>100</v>
      </c>
      <c r="E371" s="268">
        <v>100</v>
      </c>
      <c r="F371" s="314">
        <v>100</v>
      </c>
      <c r="G371" s="269">
        <v>100</v>
      </c>
      <c r="H371" s="267">
        <v>100</v>
      </c>
      <c r="I371" s="268">
        <v>80</v>
      </c>
      <c r="J371" s="268">
        <v>100</v>
      </c>
      <c r="K371" s="268">
        <v>100</v>
      </c>
      <c r="L371" s="268">
        <v>100</v>
      </c>
      <c r="M371" s="268">
        <v>90</v>
      </c>
      <c r="N371" s="267">
        <v>100</v>
      </c>
      <c r="O371" s="268">
        <v>100</v>
      </c>
      <c r="P371" s="268">
        <v>100</v>
      </c>
      <c r="Q371" s="268">
        <v>100</v>
      </c>
      <c r="R371" s="268">
        <v>100</v>
      </c>
      <c r="S371" s="269">
        <v>100</v>
      </c>
      <c r="T371" s="422">
        <v>93.902439024390247</v>
      </c>
      <c r="V371" s="227"/>
    </row>
    <row r="372" spans="1:23" s="522" customFormat="1" x14ac:dyDescent="0.2">
      <c r="A372" s="226" t="s">
        <v>8</v>
      </c>
      <c r="B372" s="455">
        <v>2.718482719528053E-2</v>
      </c>
      <c r="C372" s="272">
        <v>5.2082185673811378E-2</v>
      </c>
      <c r="D372" s="272">
        <v>3.0340520122229819E-2</v>
      </c>
      <c r="E372" s="272">
        <v>3.2339185696090803E-2</v>
      </c>
      <c r="F372" s="317">
        <v>5.599494925381493E-2</v>
      </c>
      <c r="G372" s="273">
        <v>4.4682412235027495E-2</v>
      </c>
      <c r="H372" s="271">
        <v>5.3667489885283109E-2</v>
      </c>
      <c r="I372" s="272">
        <v>5.9354132925983544E-2</v>
      </c>
      <c r="J372" s="272">
        <v>4.9757972809970408E-2</v>
      </c>
      <c r="K372" s="272">
        <v>3.689359540370056E-2</v>
      </c>
      <c r="L372" s="272">
        <v>4.9358742063793808E-2</v>
      </c>
      <c r="M372" s="272">
        <v>5.4227530723007782E-2</v>
      </c>
      <c r="N372" s="271">
        <v>4.3387839123862272E-2</v>
      </c>
      <c r="O372" s="272">
        <v>4.5008904739128663E-2</v>
      </c>
      <c r="P372" s="272">
        <v>1.4015133511759802E-2</v>
      </c>
      <c r="Q372" s="272">
        <v>3.0040842221824859E-2</v>
      </c>
      <c r="R372" s="272">
        <v>4.7093609520197616E-2</v>
      </c>
      <c r="S372" s="273">
        <v>4.2016598318394077E-2</v>
      </c>
      <c r="T372" s="423">
        <v>4.8319193914852697E-2</v>
      </c>
      <c r="V372" s="227"/>
    </row>
    <row r="373" spans="1:23" s="522" customFormat="1" x14ac:dyDescent="0.2">
      <c r="A373" s="310" t="s">
        <v>1</v>
      </c>
      <c r="B373" s="456">
        <f>B370/B369*100-100</f>
        <v>4.2861042861042762</v>
      </c>
      <c r="C373" s="276">
        <f>C370/C369*100-100</f>
        <v>0.36855036855037326</v>
      </c>
      <c r="D373" s="276">
        <f t="shared" ref="D373:H373" si="91">D370/D369*100-100</f>
        <v>4.2383292383292286</v>
      </c>
      <c r="E373" s="276">
        <f t="shared" si="91"/>
        <v>2.2604422604422609</v>
      </c>
      <c r="F373" s="276">
        <f t="shared" si="91"/>
        <v>2.7518427518427444</v>
      </c>
      <c r="G373" s="277">
        <f t="shared" si="91"/>
        <v>4.5700245700245716</v>
      </c>
      <c r="H373" s="275">
        <f t="shared" si="91"/>
        <v>7.0806343533616172</v>
      </c>
      <c r="I373" s="276">
        <f>I370/I369*100-100</f>
        <v>5.2825552825552791</v>
      </c>
      <c r="J373" s="276">
        <f t="shared" ref="J373:P373" si="92">J370/J369*100-100</f>
        <v>5.6019656019656026</v>
      </c>
      <c r="K373" s="276">
        <f t="shared" si="92"/>
        <v>5.0122850122850053</v>
      </c>
      <c r="L373" s="276">
        <f t="shared" si="92"/>
        <v>7.5675675675675507</v>
      </c>
      <c r="M373" s="276">
        <f t="shared" si="92"/>
        <v>5.7985257985258016</v>
      </c>
      <c r="N373" s="275">
        <f t="shared" si="92"/>
        <v>3.5626535626535656</v>
      </c>
      <c r="O373" s="276">
        <f t="shared" si="92"/>
        <v>4.489613580522672</v>
      </c>
      <c r="P373" s="276">
        <f t="shared" si="92"/>
        <v>3.992628992628994</v>
      </c>
      <c r="Q373" s="276">
        <f>Q370/Q369*100-100</f>
        <v>3.6363636363636402</v>
      </c>
      <c r="R373" s="276">
        <f t="shared" ref="R373:T373" si="93">R370/R369*100-100</f>
        <v>4.6437346437346463</v>
      </c>
      <c r="S373" s="277">
        <f t="shared" si="93"/>
        <v>6.0933660933661002</v>
      </c>
      <c r="T373" s="424">
        <f t="shared" si="93"/>
        <v>4.5259783064661292</v>
      </c>
      <c r="V373" s="227"/>
    </row>
    <row r="374" spans="1:23" s="522" customFormat="1" ht="13.5" thickBot="1" x14ac:dyDescent="0.25">
      <c r="A374" s="429" t="s">
        <v>27</v>
      </c>
      <c r="B374" s="457">
        <f t="shared" ref="B374:T374" si="94">B370-B357</f>
        <v>108.44444444444434</v>
      </c>
      <c r="C374" s="281">
        <f t="shared" si="94"/>
        <v>130</v>
      </c>
      <c r="D374" s="281">
        <f t="shared" si="94"/>
        <v>162.5</v>
      </c>
      <c r="E374" s="281">
        <f t="shared" si="94"/>
        <v>167.55555555555566</v>
      </c>
      <c r="F374" s="281">
        <f t="shared" si="94"/>
        <v>100</v>
      </c>
      <c r="G374" s="282">
        <f t="shared" si="94"/>
        <v>122</v>
      </c>
      <c r="H374" s="280">
        <f t="shared" si="94"/>
        <v>223.73737373737367</v>
      </c>
      <c r="I374" s="281">
        <f t="shared" si="94"/>
        <v>242</v>
      </c>
      <c r="J374" s="281">
        <f t="shared" si="94"/>
        <v>378</v>
      </c>
      <c r="K374" s="281">
        <f t="shared" si="94"/>
        <v>45.25</v>
      </c>
      <c r="L374" s="281">
        <f t="shared" si="94"/>
        <v>86.888888888888687</v>
      </c>
      <c r="M374" s="281">
        <f t="shared" si="94"/>
        <v>67</v>
      </c>
      <c r="N374" s="280">
        <f t="shared" si="94"/>
        <v>180</v>
      </c>
      <c r="O374" s="281">
        <f t="shared" si="94"/>
        <v>174.72727272727298</v>
      </c>
      <c r="P374" s="281">
        <f t="shared" si="94"/>
        <v>65</v>
      </c>
      <c r="Q374" s="281">
        <f t="shared" si="94"/>
        <v>16.888888888888687</v>
      </c>
      <c r="R374" s="281">
        <f t="shared" si="94"/>
        <v>12</v>
      </c>
      <c r="S374" s="282">
        <f t="shared" si="94"/>
        <v>33.555555555555657</v>
      </c>
      <c r="T374" s="425">
        <f t="shared" si="94"/>
        <v>120.93934321696179</v>
      </c>
      <c r="V374" s="227"/>
    </row>
    <row r="375" spans="1:23" s="522" customFormat="1" x14ac:dyDescent="0.2">
      <c r="A375" s="430" t="s">
        <v>51</v>
      </c>
      <c r="B375" s="486">
        <v>65</v>
      </c>
      <c r="C375" s="286">
        <v>65</v>
      </c>
      <c r="D375" s="444">
        <v>18</v>
      </c>
      <c r="E375" s="286">
        <v>65</v>
      </c>
      <c r="F375" s="391">
        <v>65</v>
      </c>
      <c r="G375" s="287">
        <v>64</v>
      </c>
      <c r="H375" s="285">
        <v>65</v>
      </c>
      <c r="I375" s="286">
        <v>65</v>
      </c>
      <c r="J375" s="286">
        <v>18</v>
      </c>
      <c r="K375" s="286">
        <v>65</v>
      </c>
      <c r="L375" s="286">
        <v>65</v>
      </c>
      <c r="M375" s="286">
        <v>65</v>
      </c>
      <c r="N375" s="285">
        <v>65</v>
      </c>
      <c r="O375" s="286">
        <v>64</v>
      </c>
      <c r="P375" s="286">
        <v>18</v>
      </c>
      <c r="Q375" s="286">
        <v>65</v>
      </c>
      <c r="R375" s="286">
        <v>65</v>
      </c>
      <c r="S375" s="287">
        <v>64</v>
      </c>
      <c r="T375" s="426">
        <f>SUM(B375:S375)</f>
        <v>1026</v>
      </c>
      <c r="U375" s="227" t="s">
        <v>56</v>
      </c>
      <c r="V375" s="289">
        <f>T362-T375</f>
        <v>0</v>
      </c>
      <c r="W375" s="290">
        <f>V375/T362</f>
        <v>0</v>
      </c>
    </row>
    <row r="376" spans="1:23" s="522" customFormat="1" x14ac:dyDescent="0.2">
      <c r="A376" s="324" t="s">
        <v>28</v>
      </c>
      <c r="B376" s="458">
        <v>134.5</v>
      </c>
      <c r="C376" s="524">
        <v>135.5</v>
      </c>
      <c r="D376" s="445">
        <v>133</v>
      </c>
      <c r="E376" s="524">
        <v>134.5</v>
      </c>
      <c r="F376" s="392">
        <v>134.5</v>
      </c>
      <c r="G376" s="523">
        <v>133</v>
      </c>
      <c r="H376" s="525">
        <v>133.5</v>
      </c>
      <c r="I376" s="524">
        <v>133</v>
      </c>
      <c r="J376" s="524">
        <v>134.5</v>
      </c>
      <c r="K376" s="524">
        <v>132</v>
      </c>
      <c r="L376" s="524">
        <v>131.5</v>
      </c>
      <c r="M376" s="524">
        <v>131.5</v>
      </c>
      <c r="N376" s="525">
        <v>133</v>
      </c>
      <c r="O376" s="524">
        <v>132.5</v>
      </c>
      <c r="P376" s="524">
        <v>134.5</v>
      </c>
      <c r="Q376" s="524">
        <v>132.5</v>
      </c>
      <c r="R376" s="524">
        <v>132.5</v>
      </c>
      <c r="S376" s="523">
        <v>132</v>
      </c>
      <c r="T376" s="427"/>
      <c r="U376" s="227" t="s">
        <v>57</v>
      </c>
      <c r="V376" s="227">
        <v>132.5</v>
      </c>
    </row>
    <row r="377" spans="1:23" s="522" customFormat="1" ht="13.5" thickBot="1" x14ac:dyDescent="0.25">
      <c r="A377" s="327" t="s">
        <v>26</v>
      </c>
      <c r="B377" s="487">
        <f t="shared" ref="B377:S377" si="95">B376-B363</f>
        <v>0.5</v>
      </c>
      <c r="C377" s="488">
        <f t="shared" si="95"/>
        <v>1</v>
      </c>
      <c r="D377" s="488">
        <f t="shared" si="95"/>
        <v>0.5</v>
      </c>
      <c r="E377" s="488">
        <f t="shared" si="95"/>
        <v>0.5</v>
      </c>
      <c r="F377" s="488">
        <f t="shared" si="95"/>
        <v>0.5</v>
      </c>
      <c r="G377" s="489">
        <f t="shared" si="95"/>
        <v>0.5</v>
      </c>
      <c r="H377" s="490">
        <f t="shared" si="95"/>
        <v>0.5</v>
      </c>
      <c r="I377" s="488">
        <f t="shared" si="95"/>
        <v>0.5</v>
      </c>
      <c r="J377" s="488">
        <f t="shared" si="95"/>
        <v>0.5</v>
      </c>
      <c r="K377" s="488">
        <f t="shared" si="95"/>
        <v>0.5</v>
      </c>
      <c r="L377" s="488">
        <f t="shared" si="95"/>
        <v>0.5</v>
      </c>
      <c r="M377" s="488">
        <f t="shared" si="95"/>
        <v>0.5</v>
      </c>
      <c r="N377" s="490">
        <f t="shared" si="95"/>
        <v>0.5</v>
      </c>
      <c r="O377" s="488">
        <f t="shared" si="95"/>
        <v>0.5</v>
      </c>
      <c r="P377" s="488">
        <f t="shared" si="95"/>
        <v>0.5</v>
      </c>
      <c r="Q377" s="488">
        <f t="shared" si="95"/>
        <v>1</v>
      </c>
      <c r="R377" s="488">
        <f t="shared" si="95"/>
        <v>1</v>
      </c>
      <c r="S377" s="489">
        <f t="shared" si="95"/>
        <v>1</v>
      </c>
      <c r="T377" s="428"/>
      <c r="U377" s="227" t="s">
        <v>26</v>
      </c>
      <c r="V377" s="362">
        <f>V376-V363</f>
        <v>0.69999999999998863</v>
      </c>
    </row>
    <row r="378" spans="1:23" x14ac:dyDescent="0.2">
      <c r="C378" s="522"/>
      <c r="D378" s="522"/>
      <c r="E378" s="522"/>
      <c r="F378" s="522"/>
      <c r="G378" s="522"/>
      <c r="H378" s="522"/>
      <c r="I378" s="522"/>
      <c r="J378" s="522"/>
      <c r="K378" s="522"/>
      <c r="L378" s="522"/>
      <c r="M378" s="522"/>
      <c r="N378" s="522"/>
      <c r="O378" s="522"/>
      <c r="P378" s="522"/>
      <c r="Q378" s="522"/>
      <c r="R378" s="522"/>
      <c r="S378" s="522"/>
    </row>
    <row r="379" spans="1:23" ht="13.5" thickBot="1" x14ac:dyDescent="0.25"/>
    <row r="380" spans="1:23" s="526" customFormat="1" ht="13.5" thickBot="1" x14ac:dyDescent="0.25">
      <c r="A380" s="300" t="s">
        <v>158</v>
      </c>
      <c r="B380" s="671" t="s">
        <v>110</v>
      </c>
      <c r="C380" s="672"/>
      <c r="D380" s="672"/>
      <c r="E380" s="672"/>
      <c r="F380" s="672"/>
      <c r="G380" s="673"/>
      <c r="H380" s="671" t="s">
        <v>111</v>
      </c>
      <c r="I380" s="672"/>
      <c r="J380" s="672"/>
      <c r="K380" s="672"/>
      <c r="L380" s="672"/>
      <c r="M380" s="673"/>
      <c r="N380" s="671" t="s">
        <v>53</v>
      </c>
      <c r="O380" s="672"/>
      <c r="P380" s="672"/>
      <c r="Q380" s="672"/>
      <c r="R380" s="672"/>
      <c r="S380" s="672"/>
      <c r="T380" s="329" t="s">
        <v>55</v>
      </c>
    </row>
    <row r="381" spans="1:23" s="526" customFormat="1" x14ac:dyDescent="0.2">
      <c r="A381" s="226" t="s">
        <v>54</v>
      </c>
      <c r="B381" s="451">
        <v>1</v>
      </c>
      <c r="C381" s="252">
        <v>2</v>
      </c>
      <c r="D381" s="439" t="s">
        <v>131</v>
      </c>
      <c r="E381" s="252">
        <v>4</v>
      </c>
      <c r="F381" s="484">
        <v>5</v>
      </c>
      <c r="G381" s="432">
        <v>6</v>
      </c>
      <c r="H381" s="251">
        <v>7</v>
      </c>
      <c r="I381" s="252">
        <v>8</v>
      </c>
      <c r="J381" s="252" t="s">
        <v>137</v>
      </c>
      <c r="K381" s="252">
        <v>10</v>
      </c>
      <c r="L381" s="252">
        <v>11</v>
      </c>
      <c r="M381" s="252">
        <v>12</v>
      </c>
      <c r="N381" s="330">
        <v>13</v>
      </c>
      <c r="O381" s="253">
        <v>14</v>
      </c>
      <c r="P381" s="253" t="s">
        <v>138</v>
      </c>
      <c r="Q381" s="253">
        <v>16</v>
      </c>
      <c r="R381" s="253">
        <v>17</v>
      </c>
      <c r="S381" s="331">
        <v>18</v>
      </c>
      <c r="T381" s="418"/>
    </row>
    <row r="382" spans="1:23" s="526" customFormat="1" x14ac:dyDescent="0.2">
      <c r="A382" s="307" t="s">
        <v>3</v>
      </c>
      <c r="B382" s="452">
        <v>4120</v>
      </c>
      <c r="C382" s="259">
        <v>4120</v>
      </c>
      <c r="D382" s="440">
        <v>4120</v>
      </c>
      <c r="E382" s="259">
        <v>4120</v>
      </c>
      <c r="F382" s="390">
        <v>4120</v>
      </c>
      <c r="G382" s="260">
        <v>4120</v>
      </c>
      <c r="H382" s="258">
        <v>4120</v>
      </c>
      <c r="I382" s="259">
        <v>4120</v>
      </c>
      <c r="J382" s="259">
        <v>4120</v>
      </c>
      <c r="K382" s="259">
        <v>4120</v>
      </c>
      <c r="L382" s="259">
        <v>4120</v>
      </c>
      <c r="M382" s="259">
        <v>4120</v>
      </c>
      <c r="N382" s="258">
        <v>4120</v>
      </c>
      <c r="O382" s="259">
        <v>4120</v>
      </c>
      <c r="P382" s="259">
        <v>4120</v>
      </c>
      <c r="Q382" s="259">
        <v>4120</v>
      </c>
      <c r="R382" s="259">
        <v>4120</v>
      </c>
      <c r="S382" s="260">
        <v>4120</v>
      </c>
      <c r="T382" s="420">
        <v>4120</v>
      </c>
    </row>
    <row r="383" spans="1:23" s="526" customFormat="1" x14ac:dyDescent="0.2">
      <c r="A383" s="310" t="s">
        <v>6</v>
      </c>
      <c r="B383" s="453">
        <v>4220</v>
      </c>
      <c r="C383" s="264">
        <v>4392.2222222222226</v>
      </c>
      <c r="D383" s="264">
        <v>4308</v>
      </c>
      <c r="E383" s="264">
        <v>4033</v>
      </c>
      <c r="F383" s="311">
        <v>4204</v>
      </c>
      <c r="G383" s="265">
        <v>4356</v>
      </c>
      <c r="H383" s="263">
        <v>4165</v>
      </c>
      <c r="I383" s="264">
        <v>4189</v>
      </c>
      <c r="J383" s="264">
        <v>4246</v>
      </c>
      <c r="K383" s="264">
        <v>4406</v>
      </c>
      <c r="L383" s="264">
        <v>4385</v>
      </c>
      <c r="M383" s="264">
        <v>4176</v>
      </c>
      <c r="N383" s="263">
        <v>4366</v>
      </c>
      <c r="O383" s="264">
        <v>4230</v>
      </c>
      <c r="P383" s="264">
        <v>4127.5</v>
      </c>
      <c r="Q383" s="264">
        <v>4370</v>
      </c>
      <c r="R383" s="264">
        <v>4315</v>
      </c>
      <c r="S383" s="265">
        <v>4344</v>
      </c>
      <c r="T383" s="421">
        <v>4272.0731707317073</v>
      </c>
    </row>
    <row r="384" spans="1:23" s="526" customFormat="1" x14ac:dyDescent="0.2">
      <c r="A384" s="226" t="s">
        <v>7</v>
      </c>
      <c r="B384" s="454">
        <v>100</v>
      </c>
      <c r="C384" s="268">
        <v>100</v>
      </c>
      <c r="D384" s="268">
        <v>100</v>
      </c>
      <c r="E384" s="268">
        <v>100</v>
      </c>
      <c r="F384" s="314">
        <v>100</v>
      </c>
      <c r="G384" s="269">
        <v>100</v>
      </c>
      <c r="H384" s="267">
        <v>100</v>
      </c>
      <c r="I384" s="268">
        <v>90</v>
      </c>
      <c r="J384" s="268">
        <v>100</v>
      </c>
      <c r="K384" s="268">
        <v>100</v>
      </c>
      <c r="L384" s="268">
        <v>100</v>
      </c>
      <c r="M384" s="268">
        <v>100</v>
      </c>
      <c r="N384" s="267">
        <v>100</v>
      </c>
      <c r="O384" s="268">
        <v>100</v>
      </c>
      <c r="P384" s="268">
        <v>100</v>
      </c>
      <c r="Q384" s="268">
        <v>100</v>
      </c>
      <c r="R384" s="268">
        <v>90</v>
      </c>
      <c r="S384" s="269">
        <v>90</v>
      </c>
      <c r="T384" s="422">
        <v>92.682926829268297</v>
      </c>
      <c r="V384" s="227"/>
    </row>
    <row r="385" spans="1:23" s="526" customFormat="1" x14ac:dyDescent="0.2">
      <c r="A385" s="226" t="s">
        <v>8</v>
      </c>
      <c r="B385" s="455">
        <v>6.9027970484771647E-2</v>
      </c>
      <c r="C385" s="272">
        <v>4.8425556791910948E-2</v>
      </c>
      <c r="D385" s="272">
        <v>1.8880872244812212E-2</v>
      </c>
      <c r="E385" s="272">
        <v>4.459113226709422E-2</v>
      </c>
      <c r="F385" s="317">
        <v>4.9396572036615655E-2</v>
      </c>
      <c r="G385" s="273">
        <v>4.2245578017992447E-2</v>
      </c>
      <c r="H385" s="271">
        <v>4.222210178888109E-2</v>
      </c>
      <c r="I385" s="272">
        <v>7.5395237723595188E-2</v>
      </c>
      <c r="J385" s="272">
        <v>4.3211850932377636E-2</v>
      </c>
      <c r="K385" s="272">
        <v>4.2244436571230073E-2</v>
      </c>
      <c r="L385" s="272">
        <v>5.9198679404071107E-2</v>
      </c>
      <c r="M385" s="272">
        <v>4.8241070294614601E-2</v>
      </c>
      <c r="N385" s="271">
        <v>3.790222554912983E-2</v>
      </c>
      <c r="O385" s="272">
        <v>4.1583380033182057E-2</v>
      </c>
      <c r="P385" s="272">
        <v>6.8641405575496431E-2</v>
      </c>
      <c r="Q385" s="272">
        <v>5.5977610439984095E-2</v>
      </c>
      <c r="R385" s="272">
        <v>6.3469387557296572E-2</v>
      </c>
      <c r="S385" s="273">
        <v>5.6829738947364539E-2</v>
      </c>
      <c r="T385" s="423">
        <v>5.7878637405096543E-2</v>
      </c>
      <c r="V385" s="227"/>
    </row>
    <row r="386" spans="1:23" s="526" customFormat="1" x14ac:dyDescent="0.2">
      <c r="A386" s="310" t="s">
        <v>1</v>
      </c>
      <c r="B386" s="456">
        <f>B383/B382*100-100</f>
        <v>2.427184466019412</v>
      </c>
      <c r="C386" s="276">
        <f>C383/C382*100-100</f>
        <v>6.6073354908306499</v>
      </c>
      <c r="D386" s="276">
        <f t="shared" ref="D386:H386" si="96">D383/D382*100-100</f>
        <v>4.5631067961165144</v>
      </c>
      <c r="E386" s="276">
        <f t="shared" si="96"/>
        <v>-2.1116504854368827</v>
      </c>
      <c r="F386" s="276">
        <f t="shared" si="96"/>
        <v>2.0388349514563089</v>
      </c>
      <c r="G386" s="277">
        <f t="shared" si="96"/>
        <v>5.7281553398058236</v>
      </c>
      <c r="H386" s="275">
        <f t="shared" si="96"/>
        <v>1.0922330097087354</v>
      </c>
      <c r="I386" s="276">
        <f>I383/I382*100-100</f>
        <v>1.6747572815533971</v>
      </c>
      <c r="J386" s="276">
        <f t="shared" ref="J386:P386" si="97">J383/J382*100-100</f>
        <v>3.0582524271844704</v>
      </c>
      <c r="K386" s="276">
        <f t="shared" si="97"/>
        <v>6.9417475728155438</v>
      </c>
      <c r="L386" s="276">
        <f t="shared" si="97"/>
        <v>6.4320388349514417</v>
      </c>
      <c r="M386" s="276">
        <f t="shared" si="97"/>
        <v>1.3592233009708679</v>
      </c>
      <c r="N386" s="275">
        <f t="shared" si="97"/>
        <v>5.9708737864077648</v>
      </c>
      <c r="O386" s="276">
        <f t="shared" si="97"/>
        <v>2.6699029126213674</v>
      </c>
      <c r="P386" s="276">
        <f t="shared" si="97"/>
        <v>0.18203883495144169</v>
      </c>
      <c r="Q386" s="276">
        <f>Q383/Q382*100-100</f>
        <v>6.0679611650485583</v>
      </c>
      <c r="R386" s="276">
        <f t="shared" ref="R386:T386" si="98">R383/R382*100-100</f>
        <v>4.7330097087378675</v>
      </c>
      <c r="S386" s="277">
        <f t="shared" si="98"/>
        <v>5.4368932038834998</v>
      </c>
      <c r="T386" s="424">
        <f t="shared" si="98"/>
        <v>3.6910963769831966</v>
      </c>
      <c r="V386" s="227"/>
    </row>
    <row r="387" spans="1:23" s="526" customFormat="1" ht="13.5" thickBot="1" x14ac:dyDescent="0.25">
      <c r="A387" s="429" t="s">
        <v>27</v>
      </c>
      <c r="B387" s="457">
        <f t="shared" ref="B387:T387" si="99">B383-B370</f>
        <v>-24.444444444444343</v>
      </c>
      <c r="C387" s="281">
        <f t="shared" si="99"/>
        <v>307.22222222222263</v>
      </c>
      <c r="D387" s="281">
        <f t="shared" si="99"/>
        <v>65.5</v>
      </c>
      <c r="E387" s="281">
        <f t="shared" si="99"/>
        <v>-129</v>
      </c>
      <c r="F387" s="281">
        <f t="shared" si="99"/>
        <v>22</v>
      </c>
      <c r="G387" s="282">
        <f t="shared" si="99"/>
        <v>100</v>
      </c>
      <c r="H387" s="280">
        <f t="shared" si="99"/>
        <v>-193.18181818181802</v>
      </c>
      <c r="I387" s="281">
        <f t="shared" si="99"/>
        <v>-96</v>
      </c>
      <c r="J387" s="281">
        <f t="shared" si="99"/>
        <v>-52</v>
      </c>
      <c r="K387" s="281">
        <f t="shared" si="99"/>
        <v>132</v>
      </c>
      <c r="L387" s="281">
        <f t="shared" si="99"/>
        <v>7</v>
      </c>
      <c r="M387" s="281">
        <f t="shared" si="99"/>
        <v>-130</v>
      </c>
      <c r="N387" s="280">
        <f t="shared" si="99"/>
        <v>151</v>
      </c>
      <c r="O387" s="281">
        <f t="shared" si="99"/>
        <v>-22.727272727272975</v>
      </c>
      <c r="P387" s="281">
        <f t="shared" si="99"/>
        <v>-105</v>
      </c>
      <c r="Q387" s="281">
        <f t="shared" si="99"/>
        <v>152</v>
      </c>
      <c r="R387" s="281">
        <f t="shared" si="99"/>
        <v>56</v>
      </c>
      <c r="S387" s="282">
        <f t="shared" si="99"/>
        <v>26</v>
      </c>
      <c r="T387" s="425">
        <f t="shared" si="99"/>
        <v>17.865853658536253</v>
      </c>
      <c r="V387" s="227"/>
    </row>
    <row r="388" spans="1:23" s="526" customFormat="1" x14ac:dyDescent="0.2">
      <c r="A388" s="430" t="s">
        <v>51</v>
      </c>
      <c r="B388" s="486">
        <v>65</v>
      </c>
      <c r="C388" s="286">
        <v>65</v>
      </c>
      <c r="D388" s="444">
        <v>18</v>
      </c>
      <c r="E388" s="286">
        <v>65</v>
      </c>
      <c r="F388" s="391">
        <v>65</v>
      </c>
      <c r="G388" s="287">
        <v>64</v>
      </c>
      <c r="H388" s="285">
        <v>65</v>
      </c>
      <c r="I388" s="286">
        <v>65</v>
      </c>
      <c r="J388" s="286">
        <v>18</v>
      </c>
      <c r="K388" s="286">
        <v>65</v>
      </c>
      <c r="L388" s="286">
        <v>65</v>
      </c>
      <c r="M388" s="286">
        <v>65</v>
      </c>
      <c r="N388" s="285">
        <v>65</v>
      </c>
      <c r="O388" s="286">
        <v>64</v>
      </c>
      <c r="P388" s="286">
        <v>18</v>
      </c>
      <c r="Q388" s="286">
        <v>65</v>
      </c>
      <c r="R388" s="286">
        <v>65</v>
      </c>
      <c r="S388" s="287">
        <v>64</v>
      </c>
      <c r="T388" s="426">
        <f>SUM(B388:S388)</f>
        <v>1026</v>
      </c>
      <c r="U388" s="227" t="s">
        <v>56</v>
      </c>
      <c r="V388" s="289">
        <f>T375-T388</f>
        <v>0</v>
      </c>
      <c r="W388" s="290">
        <f>V388/T375</f>
        <v>0</v>
      </c>
    </row>
    <row r="389" spans="1:23" s="526" customFormat="1" x14ac:dyDescent="0.2">
      <c r="A389" s="324" t="s">
        <v>28</v>
      </c>
      <c r="B389" s="458">
        <v>135.5</v>
      </c>
      <c r="C389" s="528">
        <v>136</v>
      </c>
      <c r="D389" s="445">
        <v>134</v>
      </c>
      <c r="E389" s="528">
        <v>135.5</v>
      </c>
      <c r="F389" s="392">
        <v>135.5</v>
      </c>
      <c r="G389" s="527">
        <v>133.5</v>
      </c>
      <c r="H389" s="529">
        <v>134.5</v>
      </c>
      <c r="I389" s="528">
        <v>134</v>
      </c>
      <c r="J389" s="528">
        <v>135.5</v>
      </c>
      <c r="K389" s="528">
        <v>132.5</v>
      </c>
      <c r="L389" s="528">
        <v>132.5</v>
      </c>
      <c r="M389" s="528">
        <v>132.5</v>
      </c>
      <c r="N389" s="529">
        <v>133.5</v>
      </c>
      <c r="O389" s="528">
        <v>133.5</v>
      </c>
      <c r="P389" s="528">
        <v>135.5</v>
      </c>
      <c r="Q389" s="528">
        <v>133</v>
      </c>
      <c r="R389" s="528">
        <v>133.5</v>
      </c>
      <c r="S389" s="527">
        <v>133</v>
      </c>
      <c r="T389" s="427"/>
      <c r="U389" s="227" t="s">
        <v>57</v>
      </c>
      <c r="V389" s="227">
        <v>133.08000000000001</v>
      </c>
    </row>
    <row r="390" spans="1:23" s="526" customFormat="1" ht="13.5" thickBot="1" x14ac:dyDescent="0.25">
      <c r="A390" s="327" t="s">
        <v>26</v>
      </c>
      <c r="B390" s="487">
        <f t="shared" ref="B390:S390" si="100">B389-B376</f>
        <v>1</v>
      </c>
      <c r="C390" s="488">
        <f t="shared" si="100"/>
        <v>0.5</v>
      </c>
      <c r="D390" s="488">
        <f t="shared" si="100"/>
        <v>1</v>
      </c>
      <c r="E390" s="488">
        <f t="shared" si="100"/>
        <v>1</v>
      </c>
      <c r="F390" s="488">
        <f t="shared" si="100"/>
        <v>1</v>
      </c>
      <c r="G390" s="489">
        <f t="shared" si="100"/>
        <v>0.5</v>
      </c>
      <c r="H390" s="490">
        <f t="shared" si="100"/>
        <v>1</v>
      </c>
      <c r="I390" s="488">
        <f t="shared" si="100"/>
        <v>1</v>
      </c>
      <c r="J390" s="488">
        <f t="shared" si="100"/>
        <v>1</v>
      </c>
      <c r="K390" s="488">
        <f t="shared" si="100"/>
        <v>0.5</v>
      </c>
      <c r="L390" s="488">
        <f t="shared" si="100"/>
        <v>1</v>
      </c>
      <c r="M390" s="488">
        <f t="shared" si="100"/>
        <v>1</v>
      </c>
      <c r="N390" s="490">
        <f t="shared" si="100"/>
        <v>0.5</v>
      </c>
      <c r="O390" s="488">
        <f t="shared" si="100"/>
        <v>1</v>
      </c>
      <c r="P390" s="488">
        <f t="shared" si="100"/>
        <v>1</v>
      </c>
      <c r="Q390" s="488">
        <f t="shared" si="100"/>
        <v>0.5</v>
      </c>
      <c r="R390" s="488">
        <f t="shared" si="100"/>
        <v>1</v>
      </c>
      <c r="S390" s="489">
        <f t="shared" si="100"/>
        <v>1</v>
      </c>
      <c r="T390" s="428"/>
      <c r="U390" s="227" t="s">
        <v>26</v>
      </c>
      <c r="V390" s="362">
        <f>V389-V376</f>
        <v>0.58000000000001251</v>
      </c>
    </row>
    <row r="391" spans="1:23" x14ac:dyDescent="0.2">
      <c r="C391" s="530"/>
      <c r="D391" s="530"/>
      <c r="E391" s="530"/>
      <c r="F391" s="530"/>
      <c r="G391" s="530"/>
      <c r="H391" s="530"/>
      <c r="I391" s="530"/>
      <c r="J391" s="530"/>
      <c r="K391" s="530"/>
      <c r="L391" s="530"/>
      <c r="M391" s="530"/>
      <c r="N391" s="530">
        <v>133.5</v>
      </c>
      <c r="O391" s="530"/>
      <c r="P391" s="530"/>
      <c r="Q391" s="530"/>
      <c r="R391" s="530"/>
      <c r="S391" s="530"/>
    </row>
    <row r="392" spans="1:23" ht="13.5" thickBot="1" x14ac:dyDescent="0.25"/>
    <row r="393" spans="1:23" ht="13.5" thickBot="1" x14ac:dyDescent="0.25">
      <c r="A393" s="300" t="s">
        <v>160</v>
      </c>
      <c r="B393" s="671" t="s">
        <v>110</v>
      </c>
      <c r="C393" s="672"/>
      <c r="D393" s="672"/>
      <c r="E393" s="672"/>
      <c r="F393" s="672"/>
      <c r="G393" s="673"/>
      <c r="H393" s="671" t="s">
        <v>111</v>
      </c>
      <c r="I393" s="672"/>
      <c r="J393" s="672"/>
      <c r="K393" s="672"/>
      <c r="L393" s="672"/>
      <c r="M393" s="673"/>
      <c r="N393" s="671" t="s">
        <v>53</v>
      </c>
      <c r="O393" s="672"/>
      <c r="P393" s="672"/>
      <c r="Q393" s="672"/>
      <c r="R393" s="672"/>
      <c r="S393" s="672"/>
      <c r="T393" s="329" t="s">
        <v>55</v>
      </c>
      <c r="U393" s="534"/>
      <c r="V393" s="534"/>
      <c r="W393" s="534"/>
    </row>
    <row r="394" spans="1:23" x14ac:dyDescent="0.2">
      <c r="A394" s="226" t="s">
        <v>54</v>
      </c>
      <c r="B394" s="451">
        <v>1</v>
      </c>
      <c r="C394" s="252">
        <v>2</v>
      </c>
      <c r="D394" s="439" t="s">
        <v>131</v>
      </c>
      <c r="E394" s="252">
        <v>4</v>
      </c>
      <c r="F394" s="484">
        <v>5</v>
      </c>
      <c r="G394" s="432">
        <v>6</v>
      </c>
      <c r="H394" s="251">
        <v>7</v>
      </c>
      <c r="I394" s="252">
        <v>8</v>
      </c>
      <c r="J394" s="252" t="s">
        <v>137</v>
      </c>
      <c r="K394" s="252">
        <v>10</v>
      </c>
      <c r="L394" s="252">
        <v>11</v>
      </c>
      <c r="M394" s="252">
        <v>12</v>
      </c>
      <c r="N394" s="330">
        <v>13</v>
      </c>
      <c r="O394" s="253">
        <v>14</v>
      </c>
      <c r="P394" s="253" t="s">
        <v>138</v>
      </c>
      <c r="Q394" s="253">
        <v>16</v>
      </c>
      <c r="R394" s="253">
        <v>17</v>
      </c>
      <c r="S394" s="331">
        <v>18</v>
      </c>
      <c r="T394" s="418"/>
      <c r="U394" s="534"/>
      <c r="V394" s="534"/>
      <c r="W394" s="534"/>
    </row>
    <row r="395" spans="1:23" x14ac:dyDescent="0.2">
      <c r="A395" s="307" t="s">
        <v>3</v>
      </c>
      <c r="B395" s="452">
        <v>4160</v>
      </c>
      <c r="C395" s="259">
        <v>4160</v>
      </c>
      <c r="D395" s="440">
        <v>4160</v>
      </c>
      <c r="E395" s="259">
        <v>4160</v>
      </c>
      <c r="F395" s="390">
        <v>4160</v>
      </c>
      <c r="G395" s="260">
        <v>4160</v>
      </c>
      <c r="H395" s="258">
        <v>4160</v>
      </c>
      <c r="I395" s="259">
        <v>4160</v>
      </c>
      <c r="J395" s="259">
        <v>4160</v>
      </c>
      <c r="K395" s="259">
        <v>4160</v>
      </c>
      <c r="L395" s="259">
        <v>4160</v>
      </c>
      <c r="M395" s="259">
        <v>4160</v>
      </c>
      <c r="N395" s="258">
        <v>4160</v>
      </c>
      <c r="O395" s="259">
        <v>4160</v>
      </c>
      <c r="P395" s="259">
        <v>4160</v>
      </c>
      <c r="Q395" s="259">
        <v>4160</v>
      </c>
      <c r="R395" s="259">
        <v>4160</v>
      </c>
      <c r="S395" s="260">
        <v>4160</v>
      </c>
      <c r="T395" s="420">
        <v>4160</v>
      </c>
      <c r="U395" s="534"/>
      <c r="V395" s="534"/>
      <c r="W395" s="534"/>
    </row>
    <row r="396" spans="1:23" x14ac:dyDescent="0.2">
      <c r="A396" s="310" t="s">
        <v>6</v>
      </c>
      <c r="B396" s="453">
        <v>4234</v>
      </c>
      <c r="C396" s="264">
        <v>4286</v>
      </c>
      <c r="D396" s="264">
        <v>4337.5</v>
      </c>
      <c r="E396" s="264">
        <v>4060</v>
      </c>
      <c r="F396" s="311">
        <v>4217</v>
      </c>
      <c r="G396" s="265">
        <v>4403.333333333333</v>
      </c>
      <c r="H396" s="263">
        <v>4527</v>
      </c>
      <c r="I396" s="264">
        <v>4285</v>
      </c>
      <c r="J396" s="264">
        <v>4045</v>
      </c>
      <c r="K396" s="264">
        <v>4418</v>
      </c>
      <c r="L396" s="264">
        <v>4436</v>
      </c>
      <c r="M396" s="264">
        <v>4321</v>
      </c>
      <c r="N396" s="263">
        <v>4192</v>
      </c>
      <c r="O396" s="264">
        <v>4370</v>
      </c>
      <c r="P396" s="264">
        <v>4370</v>
      </c>
      <c r="Q396" s="264">
        <v>4417</v>
      </c>
      <c r="R396" s="264">
        <v>4415</v>
      </c>
      <c r="S396" s="265">
        <v>4300</v>
      </c>
      <c r="T396" s="421">
        <v>4320.2484472049691</v>
      </c>
      <c r="U396" s="534"/>
      <c r="V396" s="534"/>
      <c r="W396" s="534"/>
    </row>
    <row r="397" spans="1:23" x14ac:dyDescent="0.2">
      <c r="A397" s="226" t="s">
        <v>7</v>
      </c>
      <c r="B397" s="454">
        <v>100</v>
      </c>
      <c r="C397" s="268">
        <v>100</v>
      </c>
      <c r="D397" s="268">
        <v>100</v>
      </c>
      <c r="E397" s="268">
        <v>100</v>
      </c>
      <c r="F397" s="314">
        <v>100</v>
      </c>
      <c r="G397" s="269">
        <v>88.888888888888886</v>
      </c>
      <c r="H397" s="267">
        <v>90</v>
      </c>
      <c r="I397" s="268">
        <v>91.666666666666671</v>
      </c>
      <c r="J397" s="268">
        <v>100</v>
      </c>
      <c r="K397" s="268">
        <v>100</v>
      </c>
      <c r="L397" s="268">
        <v>100</v>
      </c>
      <c r="M397" s="268">
        <v>90</v>
      </c>
      <c r="N397" s="267">
        <v>100</v>
      </c>
      <c r="O397" s="268">
        <v>100</v>
      </c>
      <c r="P397" s="268">
        <v>100</v>
      </c>
      <c r="Q397" s="268">
        <v>100</v>
      </c>
      <c r="R397" s="268">
        <v>100</v>
      </c>
      <c r="S397" s="269">
        <v>90</v>
      </c>
      <c r="T397" s="422">
        <v>92.546583850931682</v>
      </c>
      <c r="U397" s="534"/>
      <c r="V397" s="227"/>
      <c r="W397" s="534"/>
    </row>
    <row r="398" spans="1:23" x14ac:dyDescent="0.2">
      <c r="A398" s="226" t="s">
        <v>8</v>
      </c>
      <c r="B398" s="455">
        <v>4.2067152600466944E-2</v>
      </c>
      <c r="C398" s="272">
        <v>4.2935543127945661E-2</v>
      </c>
      <c r="D398" s="272">
        <v>2.1341220266943652E-2</v>
      </c>
      <c r="E398" s="272">
        <v>3.0031758880413598E-2</v>
      </c>
      <c r="F398" s="317">
        <v>5.0046807693511663E-2</v>
      </c>
      <c r="G398" s="273">
        <v>5.3528143920253415E-2</v>
      </c>
      <c r="H398" s="271">
        <v>7.0983542392652768E-2</v>
      </c>
      <c r="I398" s="272">
        <v>5.7041093288782041E-2</v>
      </c>
      <c r="J398" s="272">
        <v>5.4877559654939713E-2</v>
      </c>
      <c r="K398" s="272">
        <v>5.2596286551244639E-2</v>
      </c>
      <c r="L398" s="272">
        <v>4.9851778179135491E-2</v>
      </c>
      <c r="M398" s="272">
        <v>5.6748936135855896E-2</v>
      </c>
      <c r="N398" s="271">
        <v>4.4074261182751893E-2</v>
      </c>
      <c r="O398" s="272">
        <v>3.8819254462240958E-2</v>
      </c>
      <c r="P398" s="272">
        <v>3.9931186193627344E-2</v>
      </c>
      <c r="Q398" s="272">
        <v>5.9504787496960802E-2</v>
      </c>
      <c r="R398" s="272">
        <v>5.579688707888264E-2</v>
      </c>
      <c r="S398" s="273">
        <v>4.3245810296103554E-2</v>
      </c>
      <c r="T398" s="423">
        <v>5.7503863670538967E-2</v>
      </c>
      <c r="U398" s="534"/>
      <c r="V398" s="227"/>
      <c r="W398" s="534"/>
    </row>
    <row r="399" spans="1:23" x14ac:dyDescent="0.2">
      <c r="A399" s="310" t="s">
        <v>1</v>
      </c>
      <c r="B399" s="456">
        <f>B396/B395*100-100</f>
        <v>1.7788461538461604</v>
      </c>
      <c r="C399" s="276">
        <f>C396/C395*100-100</f>
        <v>3.0288461538461604</v>
      </c>
      <c r="D399" s="276">
        <f t="shared" ref="D399:H399" si="101">D396/D395*100-100</f>
        <v>4.2668269230769198</v>
      </c>
      <c r="E399" s="276">
        <f t="shared" si="101"/>
        <v>-2.4038461538461604</v>
      </c>
      <c r="F399" s="276">
        <f t="shared" si="101"/>
        <v>1.3701923076923066</v>
      </c>
      <c r="G399" s="277">
        <f t="shared" si="101"/>
        <v>5.8493589743589638</v>
      </c>
      <c r="H399" s="275">
        <f t="shared" si="101"/>
        <v>8.8221153846153868</v>
      </c>
      <c r="I399" s="276">
        <f>I396/I395*100-100</f>
        <v>3.0048076923076934</v>
      </c>
      <c r="J399" s="276">
        <f t="shared" ref="J399:P399" si="102">J396/J395*100-100</f>
        <v>-2.764423076923066</v>
      </c>
      <c r="K399" s="276">
        <f t="shared" si="102"/>
        <v>6.201923076923066</v>
      </c>
      <c r="L399" s="276">
        <f t="shared" si="102"/>
        <v>6.6346153846153868</v>
      </c>
      <c r="M399" s="276">
        <f t="shared" si="102"/>
        <v>3.8701923076922924</v>
      </c>
      <c r="N399" s="275">
        <f t="shared" si="102"/>
        <v>0.7692307692307736</v>
      </c>
      <c r="O399" s="276">
        <f t="shared" si="102"/>
        <v>5.0480769230769198</v>
      </c>
      <c r="P399" s="276">
        <f t="shared" si="102"/>
        <v>5.0480769230769198</v>
      </c>
      <c r="Q399" s="276">
        <f>Q396/Q395*100-100</f>
        <v>6.1778846153846274</v>
      </c>
      <c r="R399" s="276">
        <f t="shared" ref="R399:T399" si="103">R396/R395*100-100</f>
        <v>6.1298076923076934</v>
      </c>
      <c r="S399" s="277">
        <f t="shared" si="103"/>
        <v>3.3653846153846274</v>
      </c>
      <c r="T399" s="424">
        <f t="shared" si="103"/>
        <v>3.8521261347348457</v>
      </c>
      <c r="U399" s="534"/>
      <c r="V399" s="227"/>
      <c r="W399" s="534"/>
    </row>
    <row r="400" spans="1:23" ht="13.5" thickBot="1" x14ac:dyDescent="0.25">
      <c r="A400" s="429" t="s">
        <v>27</v>
      </c>
      <c r="B400" s="457">
        <f t="shared" ref="B400:T400" si="104">B396-B383</f>
        <v>14</v>
      </c>
      <c r="C400" s="281">
        <f t="shared" si="104"/>
        <v>-106.22222222222263</v>
      </c>
      <c r="D400" s="281">
        <f t="shared" si="104"/>
        <v>29.5</v>
      </c>
      <c r="E400" s="281">
        <f t="shared" si="104"/>
        <v>27</v>
      </c>
      <c r="F400" s="281">
        <f t="shared" si="104"/>
        <v>13</v>
      </c>
      <c r="G400" s="282">
        <f t="shared" si="104"/>
        <v>47.33333333333303</v>
      </c>
      <c r="H400" s="280">
        <f t="shared" si="104"/>
        <v>362</v>
      </c>
      <c r="I400" s="281">
        <f t="shared" si="104"/>
        <v>96</v>
      </c>
      <c r="J400" s="281">
        <f t="shared" si="104"/>
        <v>-201</v>
      </c>
      <c r="K400" s="281">
        <f t="shared" si="104"/>
        <v>12</v>
      </c>
      <c r="L400" s="281">
        <f t="shared" si="104"/>
        <v>51</v>
      </c>
      <c r="M400" s="281">
        <f t="shared" si="104"/>
        <v>145</v>
      </c>
      <c r="N400" s="280">
        <f t="shared" si="104"/>
        <v>-174</v>
      </c>
      <c r="O400" s="281">
        <f t="shared" si="104"/>
        <v>140</v>
      </c>
      <c r="P400" s="281">
        <f t="shared" si="104"/>
        <v>242.5</v>
      </c>
      <c r="Q400" s="281">
        <f t="shared" si="104"/>
        <v>47</v>
      </c>
      <c r="R400" s="281">
        <f t="shared" si="104"/>
        <v>100</v>
      </c>
      <c r="S400" s="282">
        <f t="shared" si="104"/>
        <v>-44</v>
      </c>
      <c r="T400" s="425">
        <f t="shared" si="104"/>
        <v>48.175276473261874</v>
      </c>
      <c r="U400" s="534"/>
      <c r="V400" s="227"/>
      <c r="W400" s="534"/>
    </row>
    <row r="401" spans="1:23" x14ac:dyDescent="0.2">
      <c r="A401" s="430" t="s">
        <v>51</v>
      </c>
      <c r="B401" s="486">
        <v>65</v>
      </c>
      <c r="C401" s="286">
        <v>64</v>
      </c>
      <c r="D401" s="444">
        <v>18</v>
      </c>
      <c r="E401" s="286">
        <v>65</v>
      </c>
      <c r="F401" s="391">
        <v>65</v>
      </c>
      <c r="G401" s="287">
        <v>64</v>
      </c>
      <c r="H401" s="285">
        <v>65</v>
      </c>
      <c r="I401" s="286">
        <v>65</v>
      </c>
      <c r="J401" s="286">
        <v>18</v>
      </c>
      <c r="K401" s="286">
        <v>65</v>
      </c>
      <c r="L401" s="286">
        <v>65</v>
      </c>
      <c r="M401" s="286">
        <v>65</v>
      </c>
      <c r="N401" s="285">
        <v>65</v>
      </c>
      <c r="O401" s="286">
        <v>64</v>
      </c>
      <c r="P401" s="286">
        <v>18</v>
      </c>
      <c r="Q401" s="286">
        <v>65</v>
      </c>
      <c r="R401" s="286">
        <v>65</v>
      </c>
      <c r="S401" s="287">
        <v>64</v>
      </c>
      <c r="T401" s="426">
        <f>SUM(B401:S401)</f>
        <v>1025</v>
      </c>
      <c r="U401" s="227" t="s">
        <v>56</v>
      </c>
      <c r="V401" s="289">
        <f>T388-T401</f>
        <v>1</v>
      </c>
      <c r="W401" s="290">
        <f>V401/T388</f>
        <v>9.7465886939571145E-4</v>
      </c>
    </row>
    <row r="402" spans="1:23" x14ac:dyDescent="0.2">
      <c r="A402" s="324" t="s">
        <v>28</v>
      </c>
      <c r="B402" s="458">
        <v>135.5</v>
      </c>
      <c r="C402" s="535">
        <v>136</v>
      </c>
      <c r="D402" s="445">
        <v>134</v>
      </c>
      <c r="E402" s="535">
        <v>135.5</v>
      </c>
      <c r="F402" s="392">
        <v>135.5</v>
      </c>
      <c r="G402" s="536">
        <v>133.5</v>
      </c>
      <c r="H402" s="537">
        <v>134.5</v>
      </c>
      <c r="I402" s="535">
        <v>134</v>
      </c>
      <c r="J402" s="535">
        <v>135.5</v>
      </c>
      <c r="K402" s="535">
        <v>132.5</v>
      </c>
      <c r="L402" s="535">
        <v>132.5</v>
      </c>
      <c r="M402" s="535">
        <v>132.5</v>
      </c>
      <c r="N402" s="537">
        <v>133.5</v>
      </c>
      <c r="O402" s="535">
        <v>133.5</v>
      </c>
      <c r="P402" s="535">
        <v>135.5</v>
      </c>
      <c r="Q402" s="535">
        <v>133</v>
      </c>
      <c r="R402" s="535">
        <v>133.5</v>
      </c>
      <c r="S402" s="536">
        <v>133</v>
      </c>
      <c r="T402" s="427"/>
      <c r="U402" s="227" t="s">
        <v>57</v>
      </c>
      <c r="V402" s="227">
        <v>134</v>
      </c>
      <c r="W402" s="534"/>
    </row>
    <row r="403" spans="1:23" ht="13.5" thickBot="1" x14ac:dyDescent="0.25">
      <c r="A403" s="327" t="s">
        <v>26</v>
      </c>
      <c r="B403" s="487">
        <f t="shared" ref="B403:S403" si="105">B402-B389</f>
        <v>0</v>
      </c>
      <c r="C403" s="488">
        <f t="shared" si="105"/>
        <v>0</v>
      </c>
      <c r="D403" s="488">
        <f t="shared" si="105"/>
        <v>0</v>
      </c>
      <c r="E403" s="488">
        <f t="shared" si="105"/>
        <v>0</v>
      </c>
      <c r="F403" s="488">
        <f t="shared" si="105"/>
        <v>0</v>
      </c>
      <c r="G403" s="489">
        <f t="shared" si="105"/>
        <v>0</v>
      </c>
      <c r="H403" s="490">
        <f t="shared" si="105"/>
        <v>0</v>
      </c>
      <c r="I403" s="488">
        <f t="shared" si="105"/>
        <v>0</v>
      </c>
      <c r="J403" s="488">
        <f t="shared" si="105"/>
        <v>0</v>
      </c>
      <c r="K403" s="488">
        <f t="shared" si="105"/>
        <v>0</v>
      </c>
      <c r="L403" s="488">
        <f t="shared" si="105"/>
        <v>0</v>
      </c>
      <c r="M403" s="488">
        <f t="shared" si="105"/>
        <v>0</v>
      </c>
      <c r="N403" s="490">
        <f t="shared" si="105"/>
        <v>0</v>
      </c>
      <c r="O403" s="488">
        <f t="shared" si="105"/>
        <v>0</v>
      </c>
      <c r="P403" s="488">
        <f t="shared" si="105"/>
        <v>0</v>
      </c>
      <c r="Q403" s="488">
        <f t="shared" si="105"/>
        <v>0</v>
      </c>
      <c r="R403" s="488">
        <f t="shared" si="105"/>
        <v>0</v>
      </c>
      <c r="S403" s="489">
        <f t="shared" si="105"/>
        <v>0</v>
      </c>
      <c r="T403" s="428"/>
      <c r="U403" s="227" t="s">
        <v>26</v>
      </c>
      <c r="V403" s="362">
        <f>V402-V389</f>
        <v>0.91999999999998749</v>
      </c>
      <c r="W403" s="534"/>
    </row>
    <row r="404" spans="1:23" x14ac:dyDescent="0.2">
      <c r="B404" s="546"/>
      <c r="C404" s="546"/>
      <c r="D404" s="546"/>
      <c r="E404" s="546"/>
      <c r="F404" s="546"/>
      <c r="G404" s="546"/>
      <c r="H404" s="546"/>
      <c r="I404" s="546"/>
      <c r="J404" s="546"/>
      <c r="K404" s="546"/>
      <c r="L404" s="546"/>
      <c r="M404" s="546"/>
      <c r="N404" s="546"/>
      <c r="O404" s="546"/>
      <c r="P404" s="546"/>
      <c r="Q404" s="546"/>
      <c r="R404" s="546"/>
      <c r="S404" s="546"/>
    </row>
    <row r="405" spans="1:23" ht="13.5" thickBot="1" x14ac:dyDescent="0.25"/>
    <row r="406" spans="1:23" s="541" customFormat="1" ht="13.5" thickBot="1" x14ac:dyDescent="0.25">
      <c r="A406" s="300" t="s">
        <v>161</v>
      </c>
      <c r="B406" s="671" t="s">
        <v>110</v>
      </c>
      <c r="C406" s="672"/>
      <c r="D406" s="672"/>
      <c r="E406" s="672"/>
      <c r="F406" s="672"/>
      <c r="G406" s="673"/>
      <c r="H406" s="671" t="s">
        <v>111</v>
      </c>
      <c r="I406" s="672"/>
      <c r="J406" s="672"/>
      <c r="K406" s="672"/>
      <c r="L406" s="672"/>
      <c r="M406" s="673"/>
      <c r="N406" s="671" t="s">
        <v>53</v>
      </c>
      <c r="O406" s="672"/>
      <c r="P406" s="672"/>
      <c r="Q406" s="672"/>
      <c r="R406" s="672"/>
      <c r="S406" s="672"/>
      <c r="T406" s="329" t="s">
        <v>55</v>
      </c>
    </row>
    <row r="407" spans="1:23" s="541" customFormat="1" x14ac:dyDescent="0.2">
      <c r="A407" s="226" t="s">
        <v>54</v>
      </c>
      <c r="B407" s="451">
        <v>1</v>
      </c>
      <c r="C407" s="252">
        <v>2</v>
      </c>
      <c r="D407" s="439" t="s">
        <v>131</v>
      </c>
      <c r="E407" s="252">
        <v>4</v>
      </c>
      <c r="F407" s="484">
        <v>5</v>
      </c>
      <c r="G407" s="432">
        <v>6</v>
      </c>
      <c r="H407" s="251">
        <v>7</v>
      </c>
      <c r="I407" s="252">
        <v>8</v>
      </c>
      <c r="J407" s="252" t="s">
        <v>137</v>
      </c>
      <c r="K407" s="252">
        <v>10</v>
      </c>
      <c r="L407" s="252">
        <v>11</v>
      </c>
      <c r="M407" s="252">
        <v>12</v>
      </c>
      <c r="N407" s="330">
        <v>13</v>
      </c>
      <c r="O407" s="253">
        <v>14</v>
      </c>
      <c r="P407" s="253" t="s">
        <v>138</v>
      </c>
      <c r="Q407" s="253">
        <v>16</v>
      </c>
      <c r="R407" s="253">
        <v>17</v>
      </c>
      <c r="S407" s="331">
        <v>18</v>
      </c>
      <c r="T407" s="418"/>
    </row>
    <row r="408" spans="1:23" s="541" customFormat="1" x14ac:dyDescent="0.2">
      <c r="A408" s="307" t="s">
        <v>3</v>
      </c>
      <c r="B408" s="452">
        <v>4175</v>
      </c>
      <c r="C408" s="259">
        <v>4175</v>
      </c>
      <c r="D408" s="440">
        <v>4175</v>
      </c>
      <c r="E408" s="259">
        <v>4175</v>
      </c>
      <c r="F408" s="390">
        <v>4175</v>
      </c>
      <c r="G408" s="260">
        <v>4175</v>
      </c>
      <c r="H408" s="258">
        <v>4175</v>
      </c>
      <c r="I408" s="259">
        <v>4175</v>
      </c>
      <c r="J408" s="259">
        <v>4175</v>
      </c>
      <c r="K408" s="259">
        <v>4175</v>
      </c>
      <c r="L408" s="259">
        <v>4175</v>
      </c>
      <c r="M408" s="259">
        <v>4175</v>
      </c>
      <c r="N408" s="258">
        <v>4175</v>
      </c>
      <c r="O408" s="259">
        <v>4175</v>
      </c>
      <c r="P408" s="259">
        <v>4175</v>
      </c>
      <c r="Q408" s="259">
        <v>4175</v>
      </c>
      <c r="R408" s="259">
        <v>4175</v>
      </c>
      <c r="S408" s="260">
        <v>4175</v>
      </c>
      <c r="T408" s="420">
        <v>4175</v>
      </c>
    </row>
    <row r="409" spans="1:23" s="541" customFormat="1" x14ac:dyDescent="0.2">
      <c r="A409" s="310" t="s">
        <v>6</v>
      </c>
      <c r="B409" s="453">
        <v>4342.2222222222226</v>
      </c>
      <c r="C409" s="264">
        <v>4494</v>
      </c>
      <c r="D409" s="264">
        <v>4334</v>
      </c>
      <c r="E409" s="264">
        <v>4098</v>
      </c>
      <c r="F409" s="311">
        <v>4308.181818181818</v>
      </c>
      <c r="G409" s="265">
        <v>4460</v>
      </c>
      <c r="H409" s="263">
        <v>4341</v>
      </c>
      <c r="I409" s="264">
        <v>4282</v>
      </c>
      <c r="J409" s="264">
        <v>4514</v>
      </c>
      <c r="K409" s="264">
        <v>4452</v>
      </c>
      <c r="L409" s="264">
        <v>4609</v>
      </c>
      <c r="M409" s="264">
        <v>4515</v>
      </c>
      <c r="N409" s="263">
        <v>4452</v>
      </c>
      <c r="O409" s="264">
        <v>4346.363636363636</v>
      </c>
      <c r="P409" s="264">
        <v>4244</v>
      </c>
      <c r="Q409" s="264">
        <v>4420</v>
      </c>
      <c r="R409" s="264">
        <v>4415</v>
      </c>
      <c r="S409" s="265">
        <v>4450</v>
      </c>
      <c r="T409" s="421">
        <v>4396.0119047619046</v>
      </c>
    </row>
    <row r="410" spans="1:23" s="541" customFormat="1" x14ac:dyDescent="0.2">
      <c r="A410" s="226" t="s">
        <v>7</v>
      </c>
      <c r="B410" s="454">
        <v>100</v>
      </c>
      <c r="C410" s="268">
        <v>90</v>
      </c>
      <c r="D410" s="268">
        <v>100</v>
      </c>
      <c r="E410" s="268">
        <v>100</v>
      </c>
      <c r="F410" s="314">
        <v>81.818181818181813</v>
      </c>
      <c r="G410" s="269">
        <v>81.818181818181813</v>
      </c>
      <c r="H410" s="267">
        <v>90</v>
      </c>
      <c r="I410" s="268">
        <v>100</v>
      </c>
      <c r="J410" s="268">
        <v>100</v>
      </c>
      <c r="K410" s="268">
        <v>90</v>
      </c>
      <c r="L410" s="268">
        <v>90</v>
      </c>
      <c r="M410" s="268">
        <v>90</v>
      </c>
      <c r="N410" s="267">
        <v>100</v>
      </c>
      <c r="O410" s="268">
        <v>100</v>
      </c>
      <c r="P410" s="268">
        <v>100</v>
      </c>
      <c r="Q410" s="268">
        <v>80</v>
      </c>
      <c r="R410" s="268">
        <v>90</v>
      </c>
      <c r="S410" s="269">
        <v>90.909090909090907</v>
      </c>
      <c r="T410" s="422">
        <v>89.285714285714292</v>
      </c>
      <c r="V410" s="227"/>
    </row>
    <row r="411" spans="1:23" s="541" customFormat="1" x14ac:dyDescent="0.2">
      <c r="A411" s="226" t="s">
        <v>8</v>
      </c>
      <c r="B411" s="455">
        <v>3.5855009200794E-2</v>
      </c>
      <c r="C411" s="272">
        <v>4.9808461953423026E-2</v>
      </c>
      <c r="D411" s="272">
        <v>5.4593766206443017E-2</v>
      </c>
      <c r="E411" s="272">
        <v>3.9207804330688011E-2</v>
      </c>
      <c r="F411" s="317">
        <v>6.7707865357760758E-2</v>
      </c>
      <c r="G411" s="273">
        <v>7.0255556215304063E-2</v>
      </c>
      <c r="H411" s="271">
        <v>5.1318975333178959E-2</v>
      </c>
      <c r="I411" s="272">
        <v>3.8625990965035682E-2</v>
      </c>
      <c r="J411" s="272">
        <v>4.4628867866705932E-2</v>
      </c>
      <c r="K411" s="272">
        <v>5.3304115889294505E-2</v>
      </c>
      <c r="L411" s="272">
        <v>6.7618845358694626E-2</v>
      </c>
      <c r="M411" s="272">
        <v>4.879940177296152E-2</v>
      </c>
      <c r="N411" s="271">
        <v>4.8921399734233484E-2</v>
      </c>
      <c r="O411" s="272">
        <v>4.8363765119082927E-2</v>
      </c>
      <c r="P411" s="272">
        <v>3.525278833037708E-2</v>
      </c>
      <c r="Q411" s="272">
        <v>6.6216582962401807E-2</v>
      </c>
      <c r="R411" s="272">
        <v>6.6710088647833649E-2</v>
      </c>
      <c r="S411" s="273">
        <v>5.1046367153260885E-2</v>
      </c>
      <c r="T411" s="423">
        <v>6.0443230006316288E-2</v>
      </c>
      <c r="V411" s="227"/>
    </row>
    <row r="412" spans="1:23" s="541" customFormat="1" x14ac:dyDescent="0.2">
      <c r="A412" s="310" t="s">
        <v>1</v>
      </c>
      <c r="B412" s="456">
        <f>B409/B408*100-100</f>
        <v>4.0053226879574311</v>
      </c>
      <c r="C412" s="276">
        <f>C409/C408*100-100</f>
        <v>7.6407185628742553</v>
      </c>
      <c r="D412" s="276">
        <f t="shared" ref="D412:H412" si="106">D409/D408*100-100</f>
        <v>3.8083832335329362</v>
      </c>
      <c r="E412" s="276">
        <f t="shared" si="106"/>
        <v>-1.8443113772455177</v>
      </c>
      <c r="F412" s="276">
        <f t="shared" si="106"/>
        <v>3.1899836690255938</v>
      </c>
      <c r="G412" s="277">
        <f t="shared" si="106"/>
        <v>6.8263473053892199</v>
      </c>
      <c r="H412" s="275">
        <f t="shared" si="106"/>
        <v>3.976047904191617</v>
      </c>
      <c r="I412" s="276">
        <f>I409/I408*100-100</f>
        <v>2.5628742514970213</v>
      </c>
      <c r="J412" s="276">
        <f t="shared" ref="J412:P412" si="107">J409/J408*100-100</f>
        <v>8.1197604790419291</v>
      </c>
      <c r="K412" s="276">
        <f t="shared" si="107"/>
        <v>6.634730538922156</v>
      </c>
      <c r="L412" s="276">
        <f t="shared" si="107"/>
        <v>10.395209580838326</v>
      </c>
      <c r="M412" s="276">
        <f t="shared" si="107"/>
        <v>8.1437125748502979</v>
      </c>
      <c r="N412" s="275">
        <f t="shared" si="107"/>
        <v>6.634730538922156</v>
      </c>
      <c r="O412" s="276">
        <f t="shared" si="107"/>
        <v>4.1045182362547479</v>
      </c>
      <c r="P412" s="276">
        <f t="shared" si="107"/>
        <v>1.6526946107784397</v>
      </c>
      <c r="Q412" s="276">
        <f>Q409/Q408*100-100</f>
        <v>5.8682634730538865</v>
      </c>
      <c r="R412" s="276">
        <f t="shared" ref="R412:T412" si="108">R409/R408*100-100</f>
        <v>5.7485029940119716</v>
      </c>
      <c r="S412" s="277">
        <f t="shared" si="108"/>
        <v>6.5868263473053901</v>
      </c>
      <c r="T412" s="424">
        <f t="shared" si="108"/>
        <v>5.29369831765041</v>
      </c>
      <c r="V412" s="227"/>
    </row>
    <row r="413" spans="1:23" s="541" customFormat="1" ht="13.5" thickBot="1" x14ac:dyDescent="0.25">
      <c r="A413" s="429" t="s">
        <v>27</v>
      </c>
      <c r="B413" s="457">
        <f t="shared" ref="B413:T413" si="109">B409-B396</f>
        <v>108.22222222222263</v>
      </c>
      <c r="C413" s="281">
        <f t="shared" si="109"/>
        <v>208</v>
      </c>
      <c r="D413" s="281">
        <f t="shared" si="109"/>
        <v>-3.5</v>
      </c>
      <c r="E413" s="281">
        <f t="shared" si="109"/>
        <v>38</v>
      </c>
      <c r="F413" s="281">
        <f t="shared" si="109"/>
        <v>91.181818181818016</v>
      </c>
      <c r="G413" s="282">
        <f t="shared" si="109"/>
        <v>56.66666666666697</v>
      </c>
      <c r="H413" s="280">
        <f t="shared" si="109"/>
        <v>-186</v>
      </c>
      <c r="I413" s="281">
        <f t="shared" si="109"/>
        <v>-3</v>
      </c>
      <c r="J413" s="281">
        <f t="shared" si="109"/>
        <v>469</v>
      </c>
      <c r="K413" s="281">
        <f t="shared" si="109"/>
        <v>34</v>
      </c>
      <c r="L413" s="281">
        <f t="shared" si="109"/>
        <v>173</v>
      </c>
      <c r="M413" s="281">
        <f t="shared" si="109"/>
        <v>194</v>
      </c>
      <c r="N413" s="280">
        <f t="shared" si="109"/>
        <v>260</v>
      </c>
      <c r="O413" s="281">
        <f t="shared" si="109"/>
        <v>-23.636363636363967</v>
      </c>
      <c r="P413" s="281">
        <f t="shared" si="109"/>
        <v>-126</v>
      </c>
      <c r="Q413" s="281">
        <f t="shared" si="109"/>
        <v>3</v>
      </c>
      <c r="R413" s="281">
        <f t="shared" si="109"/>
        <v>0</v>
      </c>
      <c r="S413" s="282">
        <f t="shared" si="109"/>
        <v>150</v>
      </c>
      <c r="T413" s="425">
        <f t="shared" si="109"/>
        <v>75.763457556935464</v>
      </c>
      <c r="V413" s="227"/>
    </row>
    <row r="414" spans="1:23" s="541" customFormat="1" x14ac:dyDescent="0.2">
      <c r="A414" s="430" t="s">
        <v>51</v>
      </c>
      <c r="B414" s="486">
        <v>65</v>
      </c>
      <c r="C414" s="286">
        <v>64</v>
      </c>
      <c r="D414" s="444">
        <v>18</v>
      </c>
      <c r="E414" s="286">
        <v>65</v>
      </c>
      <c r="F414" s="391">
        <v>65</v>
      </c>
      <c r="G414" s="287">
        <v>64</v>
      </c>
      <c r="H414" s="285">
        <v>65</v>
      </c>
      <c r="I414" s="286">
        <v>64</v>
      </c>
      <c r="J414" s="286">
        <v>18</v>
      </c>
      <c r="K414" s="286">
        <v>65</v>
      </c>
      <c r="L414" s="286">
        <v>65</v>
      </c>
      <c r="M414" s="286">
        <v>65</v>
      </c>
      <c r="N414" s="285">
        <v>65</v>
      </c>
      <c r="O414" s="286">
        <v>64</v>
      </c>
      <c r="P414" s="286">
        <v>18</v>
      </c>
      <c r="Q414" s="286">
        <v>65</v>
      </c>
      <c r="R414" s="286">
        <v>64</v>
      </c>
      <c r="S414" s="287">
        <v>64</v>
      </c>
      <c r="T414" s="426">
        <f>SUM(B414:S414)</f>
        <v>1023</v>
      </c>
      <c r="U414" s="227" t="s">
        <v>56</v>
      </c>
      <c r="V414" s="289">
        <f>T401-T414</f>
        <v>2</v>
      </c>
      <c r="W414" s="290">
        <f>V414/T401</f>
        <v>1.9512195121951219E-3</v>
      </c>
    </row>
    <row r="415" spans="1:23" s="541" customFormat="1" x14ac:dyDescent="0.2">
      <c r="A415" s="324" t="s">
        <v>28</v>
      </c>
      <c r="B415" s="458">
        <v>135.5</v>
      </c>
      <c r="C415" s="549">
        <v>136</v>
      </c>
      <c r="D415" s="445">
        <v>134</v>
      </c>
      <c r="E415" s="549">
        <v>135.5</v>
      </c>
      <c r="F415" s="392">
        <v>135.5</v>
      </c>
      <c r="G415" s="548">
        <v>133.5</v>
      </c>
      <c r="H415" s="550">
        <v>134.5</v>
      </c>
      <c r="I415" s="549">
        <v>134</v>
      </c>
      <c r="J415" s="549">
        <v>135.5</v>
      </c>
      <c r="K415" s="549">
        <v>132.5</v>
      </c>
      <c r="L415" s="549">
        <v>132.5</v>
      </c>
      <c r="M415" s="549">
        <v>132.5</v>
      </c>
      <c r="N415" s="550">
        <v>133.5</v>
      </c>
      <c r="O415" s="549">
        <v>133.5</v>
      </c>
      <c r="P415" s="549">
        <v>135.5</v>
      </c>
      <c r="Q415" s="549">
        <v>133</v>
      </c>
      <c r="R415" s="549">
        <v>133.5</v>
      </c>
      <c r="S415" s="548">
        <v>133</v>
      </c>
      <c r="T415" s="427"/>
      <c r="U415" s="227" t="s">
        <v>57</v>
      </c>
      <c r="V415" s="227">
        <v>133.97</v>
      </c>
    </row>
    <row r="416" spans="1:23" s="541" customFormat="1" ht="13.5" thickBot="1" x14ac:dyDescent="0.25">
      <c r="A416" s="327" t="s">
        <v>26</v>
      </c>
      <c r="B416" s="487">
        <f t="shared" ref="B416:S416" si="110">B415-B402</f>
        <v>0</v>
      </c>
      <c r="C416" s="488">
        <f t="shared" si="110"/>
        <v>0</v>
      </c>
      <c r="D416" s="488">
        <f t="shared" si="110"/>
        <v>0</v>
      </c>
      <c r="E416" s="488">
        <f t="shared" si="110"/>
        <v>0</v>
      </c>
      <c r="F416" s="488">
        <f t="shared" si="110"/>
        <v>0</v>
      </c>
      <c r="G416" s="489">
        <f t="shared" si="110"/>
        <v>0</v>
      </c>
      <c r="H416" s="490">
        <f t="shared" si="110"/>
        <v>0</v>
      </c>
      <c r="I416" s="488">
        <f t="shared" si="110"/>
        <v>0</v>
      </c>
      <c r="J416" s="488">
        <f t="shared" si="110"/>
        <v>0</v>
      </c>
      <c r="K416" s="488">
        <f t="shared" si="110"/>
        <v>0</v>
      </c>
      <c r="L416" s="488">
        <f t="shared" si="110"/>
        <v>0</v>
      </c>
      <c r="M416" s="488">
        <f t="shared" si="110"/>
        <v>0</v>
      </c>
      <c r="N416" s="490">
        <f t="shared" si="110"/>
        <v>0</v>
      </c>
      <c r="O416" s="488">
        <f t="shared" si="110"/>
        <v>0</v>
      </c>
      <c r="P416" s="488">
        <f t="shared" si="110"/>
        <v>0</v>
      </c>
      <c r="Q416" s="488">
        <f t="shared" si="110"/>
        <v>0</v>
      </c>
      <c r="R416" s="488">
        <f t="shared" si="110"/>
        <v>0</v>
      </c>
      <c r="S416" s="489">
        <f t="shared" si="110"/>
        <v>0</v>
      </c>
      <c r="T416" s="428"/>
      <c r="U416" s="227" t="s">
        <v>26</v>
      </c>
      <c r="V416" s="362">
        <f>V415-V402</f>
        <v>-3.0000000000001137E-2</v>
      </c>
    </row>
    <row r="418" spans="1:23" ht="13.5" thickBot="1" x14ac:dyDescent="0.25"/>
    <row r="419" spans="1:23" s="547" customFormat="1" ht="13.5" thickBot="1" x14ac:dyDescent="0.25">
      <c r="A419" s="300" t="s">
        <v>162</v>
      </c>
      <c r="B419" s="671" t="s">
        <v>110</v>
      </c>
      <c r="C419" s="672"/>
      <c r="D419" s="672"/>
      <c r="E419" s="672"/>
      <c r="F419" s="672"/>
      <c r="G419" s="673"/>
      <c r="H419" s="671" t="s">
        <v>111</v>
      </c>
      <c r="I419" s="672"/>
      <c r="J419" s="672"/>
      <c r="K419" s="672"/>
      <c r="L419" s="672"/>
      <c r="M419" s="673"/>
      <c r="N419" s="671" t="s">
        <v>53</v>
      </c>
      <c r="O419" s="672"/>
      <c r="P419" s="672"/>
      <c r="Q419" s="672"/>
      <c r="R419" s="672"/>
      <c r="S419" s="672"/>
      <c r="T419" s="329" t="s">
        <v>55</v>
      </c>
    </row>
    <row r="420" spans="1:23" s="547" customFormat="1" x14ac:dyDescent="0.2">
      <c r="A420" s="226" t="s">
        <v>54</v>
      </c>
      <c r="B420" s="451">
        <v>1</v>
      </c>
      <c r="C420" s="252">
        <v>2</v>
      </c>
      <c r="D420" s="439" t="s">
        <v>131</v>
      </c>
      <c r="E420" s="252">
        <v>4</v>
      </c>
      <c r="F420" s="484">
        <v>5</v>
      </c>
      <c r="G420" s="432">
        <v>6</v>
      </c>
      <c r="H420" s="251">
        <v>7</v>
      </c>
      <c r="I420" s="252">
        <v>8</v>
      </c>
      <c r="J420" s="252" t="s">
        <v>137</v>
      </c>
      <c r="K420" s="252">
        <v>10</v>
      </c>
      <c r="L420" s="252">
        <v>11</v>
      </c>
      <c r="M420" s="252">
        <v>12</v>
      </c>
      <c r="N420" s="330">
        <v>13</v>
      </c>
      <c r="O420" s="253">
        <v>14</v>
      </c>
      <c r="P420" s="253" t="s">
        <v>138</v>
      </c>
      <c r="Q420" s="253">
        <v>16</v>
      </c>
      <c r="R420" s="253">
        <v>17</v>
      </c>
      <c r="S420" s="331">
        <v>18</v>
      </c>
      <c r="T420" s="418"/>
    </row>
    <row r="421" spans="1:23" s="547" customFormat="1" x14ac:dyDescent="0.2">
      <c r="A421" s="307" t="s">
        <v>3</v>
      </c>
      <c r="B421" s="452">
        <v>4190</v>
      </c>
      <c r="C421" s="259">
        <v>4190</v>
      </c>
      <c r="D421" s="440">
        <v>4190</v>
      </c>
      <c r="E421" s="259">
        <v>4190</v>
      </c>
      <c r="F421" s="390">
        <v>4190</v>
      </c>
      <c r="G421" s="260">
        <v>4190</v>
      </c>
      <c r="H421" s="258">
        <v>4190</v>
      </c>
      <c r="I421" s="259">
        <v>4190</v>
      </c>
      <c r="J421" s="259">
        <v>4190</v>
      </c>
      <c r="K421" s="259">
        <v>4190</v>
      </c>
      <c r="L421" s="259">
        <v>4190</v>
      </c>
      <c r="M421" s="259">
        <v>4190</v>
      </c>
      <c r="N421" s="258">
        <v>4190</v>
      </c>
      <c r="O421" s="259">
        <v>4190</v>
      </c>
      <c r="P421" s="259">
        <v>4190</v>
      </c>
      <c r="Q421" s="259">
        <v>4190</v>
      </c>
      <c r="R421" s="259">
        <v>4190</v>
      </c>
      <c r="S421" s="260">
        <v>4190</v>
      </c>
      <c r="T421" s="420">
        <v>4190</v>
      </c>
    </row>
    <row r="422" spans="1:23" s="547" customFormat="1" x14ac:dyDescent="0.2">
      <c r="A422" s="310" t="s">
        <v>6</v>
      </c>
      <c r="B422" s="453">
        <v>4414</v>
      </c>
      <c r="C422" s="264">
        <v>4345</v>
      </c>
      <c r="D422" s="264">
        <v>4294</v>
      </c>
      <c r="E422" s="264">
        <v>4196.666666666667</v>
      </c>
      <c r="F422" s="311">
        <v>4353</v>
      </c>
      <c r="G422" s="265">
        <v>4333.333333333333</v>
      </c>
      <c r="H422" s="263">
        <v>4566</v>
      </c>
      <c r="I422" s="264">
        <v>4375</v>
      </c>
      <c r="J422" s="264">
        <v>4532</v>
      </c>
      <c r="K422" s="264">
        <v>4423</v>
      </c>
      <c r="L422" s="264">
        <v>4620</v>
      </c>
      <c r="M422" s="264">
        <v>4431</v>
      </c>
      <c r="N422" s="263">
        <v>4455.454545454545</v>
      </c>
      <c r="O422" s="264">
        <v>4190</v>
      </c>
      <c r="P422" s="264">
        <v>4178</v>
      </c>
      <c r="Q422" s="264">
        <v>4391</v>
      </c>
      <c r="R422" s="264">
        <v>4414</v>
      </c>
      <c r="S422" s="265">
        <v>4530.909090909091</v>
      </c>
      <c r="T422" s="421">
        <v>4399.151515151515</v>
      </c>
    </row>
    <row r="423" spans="1:23" s="547" customFormat="1" x14ac:dyDescent="0.2">
      <c r="A423" s="226" t="s">
        <v>7</v>
      </c>
      <c r="B423" s="454">
        <v>100</v>
      </c>
      <c r="C423" s="268">
        <v>100</v>
      </c>
      <c r="D423" s="268">
        <v>100</v>
      </c>
      <c r="E423" s="268">
        <v>88.888888888888886</v>
      </c>
      <c r="F423" s="314">
        <v>90</v>
      </c>
      <c r="G423" s="269">
        <v>77.777777777777771</v>
      </c>
      <c r="H423" s="267">
        <v>80</v>
      </c>
      <c r="I423" s="268">
        <v>90</v>
      </c>
      <c r="J423" s="268">
        <v>100</v>
      </c>
      <c r="K423" s="268">
        <v>100</v>
      </c>
      <c r="L423" s="268">
        <v>80</v>
      </c>
      <c r="M423" s="268">
        <v>80</v>
      </c>
      <c r="N423" s="267">
        <v>100</v>
      </c>
      <c r="O423" s="268">
        <v>90</v>
      </c>
      <c r="P423" s="268">
        <v>100</v>
      </c>
      <c r="Q423" s="268">
        <v>90</v>
      </c>
      <c r="R423" s="268">
        <v>100</v>
      </c>
      <c r="S423" s="269">
        <v>90.909090909090907</v>
      </c>
      <c r="T423" s="422">
        <v>88.484848484848484</v>
      </c>
      <c r="V423" s="227"/>
    </row>
    <row r="424" spans="1:23" s="547" customFormat="1" x14ac:dyDescent="0.2">
      <c r="A424" s="226" t="s">
        <v>8</v>
      </c>
      <c r="B424" s="455">
        <v>5.2079344955642363E-2</v>
      </c>
      <c r="C424" s="272">
        <v>5.1176597687321412E-2</v>
      </c>
      <c r="D424" s="272">
        <v>2.9626537296300423E-2</v>
      </c>
      <c r="E424" s="272">
        <v>5.9247199996732371E-2</v>
      </c>
      <c r="F424" s="317">
        <v>4.5807857755108067E-2</v>
      </c>
      <c r="G424" s="273">
        <v>7.1716073974194869E-2</v>
      </c>
      <c r="H424" s="271">
        <v>7.8917811986635764E-2</v>
      </c>
      <c r="I424" s="272">
        <v>6.3370372269954775E-2</v>
      </c>
      <c r="J424" s="272">
        <v>4.252141031048863E-2</v>
      </c>
      <c r="K424" s="272">
        <v>4.8237962730679262E-2</v>
      </c>
      <c r="L424" s="272">
        <v>7.8210145736008416E-2</v>
      </c>
      <c r="M424" s="272">
        <v>7.7625988168623733E-2</v>
      </c>
      <c r="N424" s="271">
        <v>4.5116375129526695E-2</v>
      </c>
      <c r="O424" s="272">
        <v>5.2081162864912635E-2</v>
      </c>
      <c r="P424" s="272">
        <v>3.4830004334286735E-2</v>
      </c>
      <c r="Q424" s="272">
        <v>4.4224106851643234E-2</v>
      </c>
      <c r="R424" s="272">
        <v>6.0257689771764336E-2</v>
      </c>
      <c r="S424" s="273">
        <v>5.0665992414248615E-2</v>
      </c>
      <c r="T424" s="423">
        <v>6.4093062314547838E-2</v>
      </c>
      <c r="V424" s="227"/>
    </row>
    <row r="425" spans="1:23" s="547" customFormat="1" x14ac:dyDescent="0.2">
      <c r="A425" s="310" t="s">
        <v>1</v>
      </c>
      <c r="B425" s="456">
        <f>B422/B421*100-100</f>
        <v>5.3460620525059568</v>
      </c>
      <c r="C425" s="276">
        <f>C422/C421*100-100</f>
        <v>3.6992840095465311</v>
      </c>
      <c r="D425" s="276">
        <f t="shared" ref="D425:H425" si="111">D422/D421*100-100</f>
        <v>2.4821002386634916</v>
      </c>
      <c r="E425" s="276">
        <f t="shared" si="111"/>
        <v>0.15910898965792342</v>
      </c>
      <c r="F425" s="276">
        <f t="shared" si="111"/>
        <v>3.8902147971360534</v>
      </c>
      <c r="G425" s="277">
        <f t="shared" si="111"/>
        <v>3.4208432776451758</v>
      </c>
      <c r="H425" s="275">
        <f t="shared" si="111"/>
        <v>8.9737470167064401</v>
      </c>
      <c r="I425" s="276">
        <f>I422/I421*100-100</f>
        <v>4.415274463007151</v>
      </c>
      <c r="J425" s="276">
        <f t="shared" ref="J425:P425" si="112">J422/J421*100-100</f>
        <v>8.1622911694510663</v>
      </c>
      <c r="K425" s="276">
        <f t="shared" si="112"/>
        <v>5.5608591885441427</v>
      </c>
      <c r="L425" s="276">
        <f t="shared" si="112"/>
        <v>10.26252983293557</v>
      </c>
      <c r="M425" s="276">
        <f t="shared" si="112"/>
        <v>5.751789976133665</v>
      </c>
      <c r="N425" s="275">
        <f t="shared" si="112"/>
        <v>6.3354306791060964</v>
      </c>
      <c r="O425" s="276">
        <f t="shared" si="112"/>
        <v>0</v>
      </c>
      <c r="P425" s="276">
        <f t="shared" si="112"/>
        <v>-0.28639618138424794</v>
      </c>
      <c r="Q425" s="276">
        <f>Q422/Q421*100-100</f>
        <v>4.7971360381861672</v>
      </c>
      <c r="R425" s="276">
        <f t="shared" ref="R425:T425" si="113">R422/R421*100-100</f>
        <v>5.3460620525059568</v>
      </c>
      <c r="S425" s="277">
        <f t="shared" si="113"/>
        <v>8.1362551529615956</v>
      </c>
      <c r="T425" s="424">
        <f t="shared" si="113"/>
        <v>4.9916829391769824</v>
      </c>
      <c r="V425" s="227"/>
    </row>
    <row r="426" spans="1:23" s="547" customFormat="1" ht="13.5" thickBot="1" x14ac:dyDescent="0.25">
      <c r="A426" s="429" t="s">
        <v>27</v>
      </c>
      <c r="B426" s="457">
        <f t="shared" ref="B426:T426" si="114">B422-B409</f>
        <v>71.777777777777374</v>
      </c>
      <c r="C426" s="281">
        <f t="shared" si="114"/>
        <v>-149</v>
      </c>
      <c r="D426" s="281">
        <f t="shared" si="114"/>
        <v>-40</v>
      </c>
      <c r="E426" s="281">
        <f t="shared" si="114"/>
        <v>98.66666666666697</v>
      </c>
      <c r="F426" s="281">
        <f t="shared" si="114"/>
        <v>44.818181818181984</v>
      </c>
      <c r="G426" s="282">
        <f t="shared" si="114"/>
        <v>-126.66666666666697</v>
      </c>
      <c r="H426" s="280">
        <f t="shared" si="114"/>
        <v>225</v>
      </c>
      <c r="I426" s="281">
        <f t="shared" si="114"/>
        <v>93</v>
      </c>
      <c r="J426" s="281">
        <f t="shared" si="114"/>
        <v>18</v>
      </c>
      <c r="K426" s="281">
        <f t="shared" si="114"/>
        <v>-29</v>
      </c>
      <c r="L426" s="281">
        <f t="shared" si="114"/>
        <v>11</v>
      </c>
      <c r="M426" s="281">
        <f t="shared" si="114"/>
        <v>-84</v>
      </c>
      <c r="N426" s="280">
        <f t="shared" si="114"/>
        <v>3.4545454545450411</v>
      </c>
      <c r="O426" s="281">
        <f t="shared" si="114"/>
        <v>-156.36363636363603</v>
      </c>
      <c r="P426" s="281">
        <f t="shared" si="114"/>
        <v>-66</v>
      </c>
      <c r="Q426" s="281">
        <f t="shared" si="114"/>
        <v>-29</v>
      </c>
      <c r="R426" s="281">
        <f t="shared" si="114"/>
        <v>-1</v>
      </c>
      <c r="S426" s="282">
        <f t="shared" si="114"/>
        <v>80.909090909090992</v>
      </c>
      <c r="T426" s="425">
        <f t="shared" si="114"/>
        <v>3.139610389610425</v>
      </c>
      <c r="V426" s="227"/>
    </row>
    <row r="427" spans="1:23" s="547" customFormat="1" x14ac:dyDescent="0.2">
      <c r="A427" s="430" t="s">
        <v>51</v>
      </c>
      <c r="B427" s="486">
        <v>65</v>
      </c>
      <c r="C427" s="286">
        <v>64</v>
      </c>
      <c r="D427" s="444">
        <v>18</v>
      </c>
      <c r="E427" s="286">
        <v>65</v>
      </c>
      <c r="F427" s="391">
        <v>65</v>
      </c>
      <c r="G427" s="287">
        <v>64</v>
      </c>
      <c r="H427" s="285">
        <v>65</v>
      </c>
      <c r="I427" s="286">
        <v>64</v>
      </c>
      <c r="J427" s="286">
        <v>18</v>
      </c>
      <c r="K427" s="286">
        <v>65</v>
      </c>
      <c r="L427" s="286">
        <v>65</v>
      </c>
      <c r="M427" s="286">
        <v>64</v>
      </c>
      <c r="N427" s="285">
        <v>65</v>
      </c>
      <c r="O427" s="286">
        <v>64</v>
      </c>
      <c r="P427" s="286">
        <v>18</v>
      </c>
      <c r="Q427" s="286">
        <v>65</v>
      </c>
      <c r="R427" s="286">
        <v>64</v>
      </c>
      <c r="S427" s="287">
        <v>64</v>
      </c>
      <c r="T427" s="426">
        <f>SUM(B427:S427)</f>
        <v>1022</v>
      </c>
      <c r="U427" s="227" t="s">
        <v>56</v>
      </c>
      <c r="V427" s="289">
        <f>T414-T427</f>
        <v>1</v>
      </c>
      <c r="W427" s="290">
        <f>V427/T414</f>
        <v>9.7751710654936461E-4</v>
      </c>
    </row>
    <row r="428" spans="1:23" s="547" customFormat="1" x14ac:dyDescent="0.2">
      <c r="A428" s="324" t="s">
        <v>28</v>
      </c>
      <c r="B428" s="458">
        <v>136</v>
      </c>
      <c r="C428" s="549">
        <v>137</v>
      </c>
      <c r="D428" s="445">
        <v>135</v>
      </c>
      <c r="E428" s="549">
        <v>136</v>
      </c>
      <c r="F428" s="392">
        <v>136</v>
      </c>
      <c r="G428" s="548">
        <v>134.5</v>
      </c>
      <c r="H428" s="550">
        <v>135</v>
      </c>
      <c r="I428" s="549">
        <v>134.5</v>
      </c>
      <c r="J428" s="549">
        <v>136</v>
      </c>
      <c r="K428" s="549">
        <v>133</v>
      </c>
      <c r="L428" s="549">
        <v>133</v>
      </c>
      <c r="M428" s="549">
        <v>133</v>
      </c>
      <c r="N428" s="550">
        <v>134</v>
      </c>
      <c r="O428" s="549">
        <v>134.5</v>
      </c>
      <c r="P428" s="549">
        <v>136.5</v>
      </c>
      <c r="Q428" s="549">
        <v>133.5</v>
      </c>
      <c r="R428" s="549">
        <v>134</v>
      </c>
      <c r="S428" s="548">
        <v>133.5</v>
      </c>
      <c r="T428" s="427"/>
      <c r="U428" s="227" t="s">
        <v>57</v>
      </c>
      <c r="V428" s="227">
        <v>133.99</v>
      </c>
    </row>
    <row r="429" spans="1:23" s="547" customFormat="1" ht="13.5" thickBot="1" x14ac:dyDescent="0.25">
      <c r="A429" s="327" t="s">
        <v>26</v>
      </c>
      <c r="B429" s="487">
        <f t="shared" ref="B429:S429" si="115">B428-B415</f>
        <v>0.5</v>
      </c>
      <c r="C429" s="488">
        <f t="shared" si="115"/>
        <v>1</v>
      </c>
      <c r="D429" s="488">
        <f t="shared" si="115"/>
        <v>1</v>
      </c>
      <c r="E429" s="488">
        <f t="shared" si="115"/>
        <v>0.5</v>
      </c>
      <c r="F429" s="488">
        <f t="shared" si="115"/>
        <v>0.5</v>
      </c>
      <c r="G429" s="489">
        <f t="shared" si="115"/>
        <v>1</v>
      </c>
      <c r="H429" s="490">
        <f t="shared" si="115"/>
        <v>0.5</v>
      </c>
      <c r="I429" s="488">
        <f t="shared" si="115"/>
        <v>0.5</v>
      </c>
      <c r="J429" s="488">
        <f t="shared" si="115"/>
        <v>0.5</v>
      </c>
      <c r="K429" s="488">
        <f t="shared" si="115"/>
        <v>0.5</v>
      </c>
      <c r="L429" s="488">
        <f t="shared" si="115"/>
        <v>0.5</v>
      </c>
      <c r="M429" s="488">
        <f t="shared" si="115"/>
        <v>0.5</v>
      </c>
      <c r="N429" s="490">
        <f t="shared" si="115"/>
        <v>0.5</v>
      </c>
      <c r="O429" s="488">
        <f t="shared" si="115"/>
        <v>1</v>
      </c>
      <c r="P429" s="488">
        <f t="shared" si="115"/>
        <v>1</v>
      </c>
      <c r="Q429" s="488">
        <f t="shared" si="115"/>
        <v>0.5</v>
      </c>
      <c r="R429" s="488">
        <f t="shared" si="115"/>
        <v>0.5</v>
      </c>
      <c r="S429" s="489">
        <f t="shared" si="115"/>
        <v>0.5</v>
      </c>
      <c r="T429" s="428"/>
      <c r="U429" s="227" t="s">
        <v>26</v>
      </c>
      <c r="V429" s="362">
        <f>V428-V415</f>
        <v>2.0000000000010232E-2</v>
      </c>
    </row>
    <row r="431" spans="1:23" ht="13.5" thickBot="1" x14ac:dyDescent="0.25"/>
    <row r="432" spans="1:23" s="556" customFormat="1" ht="13.5" thickBot="1" x14ac:dyDescent="0.25">
      <c r="A432" s="300" t="s">
        <v>163</v>
      </c>
      <c r="B432" s="671" t="s">
        <v>110</v>
      </c>
      <c r="C432" s="672"/>
      <c r="D432" s="672"/>
      <c r="E432" s="672"/>
      <c r="F432" s="672"/>
      <c r="G432" s="673"/>
      <c r="H432" s="671" t="s">
        <v>111</v>
      </c>
      <c r="I432" s="672"/>
      <c r="J432" s="672"/>
      <c r="K432" s="672"/>
      <c r="L432" s="672"/>
      <c r="M432" s="673"/>
      <c r="N432" s="671" t="s">
        <v>53</v>
      </c>
      <c r="O432" s="672"/>
      <c r="P432" s="672"/>
      <c r="Q432" s="672"/>
      <c r="R432" s="672"/>
      <c r="S432" s="672"/>
      <c r="T432" s="329" t="s">
        <v>55</v>
      </c>
    </row>
    <row r="433" spans="1:23" s="556" customFormat="1" x14ac:dyDescent="0.2">
      <c r="A433" s="226" t="s">
        <v>54</v>
      </c>
      <c r="B433" s="451">
        <v>1</v>
      </c>
      <c r="C433" s="252">
        <v>2</v>
      </c>
      <c r="D433" s="439" t="s">
        <v>131</v>
      </c>
      <c r="E433" s="252">
        <v>4</v>
      </c>
      <c r="F433" s="484">
        <v>5</v>
      </c>
      <c r="G433" s="432">
        <v>6</v>
      </c>
      <c r="H433" s="251">
        <v>7</v>
      </c>
      <c r="I433" s="252">
        <v>8</v>
      </c>
      <c r="J433" s="252" t="s">
        <v>137</v>
      </c>
      <c r="K433" s="252">
        <v>10</v>
      </c>
      <c r="L433" s="252">
        <v>11</v>
      </c>
      <c r="M433" s="252">
        <v>12</v>
      </c>
      <c r="N433" s="330">
        <v>13</v>
      </c>
      <c r="O433" s="253">
        <v>14</v>
      </c>
      <c r="P433" s="253" t="s">
        <v>138</v>
      </c>
      <c r="Q433" s="253">
        <v>16</v>
      </c>
      <c r="R433" s="253">
        <v>17</v>
      </c>
      <c r="S433" s="331">
        <v>18</v>
      </c>
      <c r="T433" s="418"/>
    </row>
    <row r="434" spans="1:23" s="556" customFormat="1" x14ac:dyDescent="0.2">
      <c r="A434" s="307" t="s">
        <v>3</v>
      </c>
      <c r="B434" s="452">
        <v>4205</v>
      </c>
      <c r="C434" s="259">
        <v>4205</v>
      </c>
      <c r="D434" s="440">
        <v>4205</v>
      </c>
      <c r="E434" s="259">
        <v>4205</v>
      </c>
      <c r="F434" s="390">
        <v>4205</v>
      </c>
      <c r="G434" s="260">
        <v>4205</v>
      </c>
      <c r="H434" s="258">
        <v>4205</v>
      </c>
      <c r="I434" s="259">
        <v>4205</v>
      </c>
      <c r="J434" s="259">
        <v>4205</v>
      </c>
      <c r="K434" s="259">
        <v>4205</v>
      </c>
      <c r="L434" s="259">
        <v>4205</v>
      </c>
      <c r="M434" s="259">
        <v>4205</v>
      </c>
      <c r="N434" s="258">
        <v>4205</v>
      </c>
      <c r="O434" s="259">
        <v>4205</v>
      </c>
      <c r="P434" s="259">
        <v>4205</v>
      </c>
      <c r="Q434" s="259">
        <v>4205</v>
      </c>
      <c r="R434" s="259">
        <v>4205</v>
      </c>
      <c r="S434" s="260">
        <v>4205</v>
      </c>
      <c r="T434" s="420">
        <v>4205</v>
      </c>
    </row>
    <row r="435" spans="1:23" s="556" customFormat="1" x14ac:dyDescent="0.2">
      <c r="A435" s="310" t="s">
        <v>6</v>
      </c>
      <c r="B435" s="453">
        <v>4300</v>
      </c>
      <c r="C435" s="264">
        <v>4280</v>
      </c>
      <c r="D435" s="264">
        <v>4412</v>
      </c>
      <c r="E435" s="264">
        <v>4240</v>
      </c>
      <c r="F435" s="311">
        <v>4298</v>
      </c>
      <c r="G435" s="265">
        <v>4275.7142857142853</v>
      </c>
      <c r="H435" s="263">
        <v>4400</v>
      </c>
      <c r="I435" s="264">
        <v>4396</v>
      </c>
      <c r="J435" s="264">
        <v>4558</v>
      </c>
      <c r="K435" s="264">
        <v>4617</v>
      </c>
      <c r="L435" s="264">
        <v>4542</v>
      </c>
      <c r="M435" s="264">
        <v>4329</v>
      </c>
      <c r="N435" s="263">
        <v>4416</v>
      </c>
      <c r="O435" s="264">
        <v>4338.181818181818</v>
      </c>
      <c r="P435" s="264">
        <v>4425</v>
      </c>
      <c r="Q435" s="264">
        <v>4532</v>
      </c>
      <c r="R435" s="264">
        <v>4506</v>
      </c>
      <c r="S435" s="265">
        <v>4523.636363636364</v>
      </c>
      <c r="T435" s="421">
        <v>4407.2891566265062</v>
      </c>
    </row>
    <row r="436" spans="1:23" s="556" customFormat="1" x14ac:dyDescent="0.2">
      <c r="A436" s="226" t="s">
        <v>7</v>
      </c>
      <c r="B436" s="454">
        <v>100</v>
      </c>
      <c r="C436" s="268">
        <v>80</v>
      </c>
      <c r="D436" s="268">
        <v>100</v>
      </c>
      <c r="E436" s="268">
        <v>90.909090909090907</v>
      </c>
      <c r="F436" s="314">
        <v>90</v>
      </c>
      <c r="G436" s="269">
        <v>100</v>
      </c>
      <c r="H436" s="267">
        <v>80</v>
      </c>
      <c r="I436" s="268">
        <v>100</v>
      </c>
      <c r="J436" s="268">
        <v>100</v>
      </c>
      <c r="K436" s="268">
        <v>80</v>
      </c>
      <c r="L436" s="268">
        <v>90</v>
      </c>
      <c r="M436" s="268">
        <v>60</v>
      </c>
      <c r="N436" s="267">
        <v>80</v>
      </c>
      <c r="O436" s="268">
        <v>100</v>
      </c>
      <c r="P436" s="268">
        <v>83.333333333333329</v>
      </c>
      <c r="Q436" s="268">
        <v>100</v>
      </c>
      <c r="R436" s="268">
        <v>90</v>
      </c>
      <c r="S436" s="269">
        <v>100</v>
      </c>
      <c r="T436" s="422">
        <v>86.144578313253007</v>
      </c>
      <c r="V436" s="227"/>
    </row>
    <row r="437" spans="1:23" s="556" customFormat="1" x14ac:dyDescent="0.2">
      <c r="A437" s="226" t="s">
        <v>8</v>
      </c>
      <c r="B437" s="455">
        <v>3.9232771811221118E-2</v>
      </c>
      <c r="C437" s="272">
        <v>5.8242747711033396E-2</v>
      </c>
      <c r="D437" s="272">
        <v>2.5818732304439061E-2</v>
      </c>
      <c r="E437" s="272">
        <v>5.4852482013147651E-2</v>
      </c>
      <c r="F437" s="317">
        <v>6.8743360865963291E-2</v>
      </c>
      <c r="G437" s="273">
        <v>2.648569486482711E-2</v>
      </c>
      <c r="H437" s="271">
        <v>7.0469206685680019E-2</v>
      </c>
      <c r="I437" s="272">
        <v>5.5666987195969075E-2</v>
      </c>
      <c r="J437" s="272">
        <v>5.392642912062208E-2</v>
      </c>
      <c r="K437" s="272">
        <v>6.9640276990323685E-2</v>
      </c>
      <c r="L437" s="272">
        <v>6.943338914813571E-2</v>
      </c>
      <c r="M437" s="272">
        <v>9.0370703343062894E-2</v>
      </c>
      <c r="N437" s="271">
        <v>5.9691616633353956E-2</v>
      </c>
      <c r="O437" s="272">
        <v>4.2615621678263285E-2</v>
      </c>
      <c r="P437" s="272">
        <v>7.6132258209660089E-2</v>
      </c>
      <c r="Q437" s="272">
        <v>5.8093406742043052E-2</v>
      </c>
      <c r="R437" s="272">
        <v>6.0069515031396958E-2</v>
      </c>
      <c r="S437" s="273">
        <v>5.3838270656753368E-2</v>
      </c>
      <c r="T437" s="423">
        <v>6.5563714153593952E-2</v>
      </c>
      <c r="V437" s="227"/>
    </row>
    <row r="438" spans="1:23" s="556" customFormat="1" x14ac:dyDescent="0.2">
      <c r="A438" s="310" t="s">
        <v>1</v>
      </c>
      <c r="B438" s="456">
        <f>B435/B434*100-100</f>
        <v>2.2592152199762268</v>
      </c>
      <c r="C438" s="276">
        <f>C435/C434*100-100</f>
        <v>1.7835909631391189</v>
      </c>
      <c r="D438" s="276">
        <f t="shared" ref="D438:H438" si="116">D435/D434*100-100</f>
        <v>4.9227110582639568</v>
      </c>
      <c r="E438" s="276">
        <f t="shared" si="116"/>
        <v>0.83234244946493163</v>
      </c>
      <c r="F438" s="276">
        <f t="shared" si="116"/>
        <v>2.2116527942925188</v>
      </c>
      <c r="G438" s="277">
        <f t="shared" si="116"/>
        <v>1.6816714795311611</v>
      </c>
      <c r="H438" s="275">
        <f t="shared" si="116"/>
        <v>4.6373365041617092</v>
      </c>
      <c r="I438" s="276">
        <f>I435/I434*100-100</f>
        <v>4.5422116527942933</v>
      </c>
      <c r="J438" s="276">
        <f t="shared" ref="J438:P438" si="117">J435/J434*100-100</f>
        <v>8.394768133174793</v>
      </c>
      <c r="K438" s="276">
        <f t="shared" si="117"/>
        <v>9.7978596908442341</v>
      </c>
      <c r="L438" s="276">
        <f t="shared" si="117"/>
        <v>8.0142687277051152</v>
      </c>
      <c r="M438" s="276">
        <f t="shared" si="117"/>
        <v>2.9488703923900061</v>
      </c>
      <c r="N438" s="275">
        <f t="shared" si="117"/>
        <v>5.0178359096313869</v>
      </c>
      <c r="O438" s="276">
        <f t="shared" si="117"/>
        <v>3.1672251648470393</v>
      </c>
      <c r="P438" s="276">
        <f t="shared" si="117"/>
        <v>5.2318668252080869</v>
      </c>
      <c r="Q438" s="276">
        <f>Q435/Q434*100-100</f>
        <v>7.7764565992865613</v>
      </c>
      <c r="R438" s="276">
        <f t="shared" ref="R438:T438" si="118">R435/R434*100-100</f>
        <v>7.1581450653983296</v>
      </c>
      <c r="S438" s="277">
        <f t="shared" si="118"/>
        <v>7.5775591827910631</v>
      </c>
      <c r="T438" s="424">
        <f t="shared" si="118"/>
        <v>4.8106814893342857</v>
      </c>
      <c r="V438" s="227"/>
    </row>
    <row r="439" spans="1:23" s="556" customFormat="1" ht="13.5" thickBot="1" x14ac:dyDescent="0.25">
      <c r="A439" s="429" t="s">
        <v>27</v>
      </c>
      <c r="B439" s="457">
        <f t="shared" ref="B439:T439" si="119">B435-B422</f>
        <v>-114</v>
      </c>
      <c r="C439" s="281">
        <f t="shared" si="119"/>
        <v>-65</v>
      </c>
      <c r="D439" s="281">
        <f t="shared" si="119"/>
        <v>118</v>
      </c>
      <c r="E439" s="281">
        <f t="shared" si="119"/>
        <v>43.33333333333303</v>
      </c>
      <c r="F439" s="281">
        <f t="shared" si="119"/>
        <v>-55</v>
      </c>
      <c r="G439" s="282">
        <f t="shared" si="119"/>
        <v>-57.619047619047706</v>
      </c>
      <c r="H439" s="280">
        <f t="shared" si="119"/>
        <v>-166</v>
      </c>
      <c r="I439" s="281">
        <f t="shared" si="119"/>
        <v>21</v>
      </c>
      <c r="J439" s="281">
        <f t="shared" si="119"/>
        <v>26</v>
      </c>
      <c r="K439" s="281">
        <f t="shared" si="119"/>
        <v>194</v>
      </c>
      <c r="L439" s="281">
        <f t="shared" si="119"/>
        <v>-78</v>
      </c>
      <c r="M439" s="281">
        <f t="shared" si="119"/>
        <v>-102</v>
      </c>
      <c r="N439" s="280">
        <f t="shared" si="119"/>
        <v>-39.454545454545041</v>
      </c>
      <c r="O439" s="281">
        <f t="shared" si="119"/>
        <v>148.18181818181802</v>
      </c>
      <c r="P439" s="281">
        <f t="shared" si="119"/>
        <v>247</v>
      </c>
      <c r="Q439" s="281">
        <f t="shared" si="119"/>
        <v>141</v>
      </c>
      <c r="R439" s="281">
        <f t="shared" si="119"/>
        <v>92</v>
      </c>
      <c r="S439" s="282">
        <f t="shared" si="119"/>
        <v>-7.2727272727270247</v>
      </c>
      <c r="T439" s="425">
        <f t="shared" si="119"/>
        <v>8.1376414749911419</v>
      </c>
      <c r="V439" s="227"/>
    </row>
    <row r="440" spans="1:23" s="556" customFormat="1" x14ac:dyDescent="0.2">
      <c r="A440" s="430" t="s">
        <v>51</v>
      </c>
      <c r="B440" s="486">
        <v>65</v>
      </c>
      <c r="C440" s="286">
        <v>64</v>
      </c>
      <c r="D440" s="444">
        <v>18</v>
      </c>
      <c r="E440" s="286">
        <v>65</v>
      </c>
      <c r="F440" s="391">
        <v>65</v>
      </c>
      <c r="G440" s="287">
        <v>64</v>
      </c>
      <c r="H440" s="285">
        <v>65</v>
      </c>
      <c r="I440" s="286">
        <v>64</v>
      </c>
      <c r="J440" s="286">
        <v>18</v>
      </c>
      <c r="K440" s="286">
        <v>65</v>
      </c>
      <c r="L440" s="286">
        <v>65</v>
      </c>
      <c r="M440" s="286">
        <v>64</v>
      </c>
      <c r="N440" s="285">
        <v>65</v>
      </c>
      <c r="O440" s="286">
        <v>64</v>
      </c>
      <c r="P440" s="286">
        <v>18</v>
      </c>
      <c r="Q440" s="286">
        <v>65</v>
      </c>
      <c r="R440" s="286">
        <v>64</v>
      </c>
      <c r="S440" s="287">
        <v>64</v>
      </c>
      <c r="T440" s="426">
        <f>SUM(B440:S440)</f>
        <v>1022</v>
      </c>
      <c r="U440" s="227" t="s">
        <v>56</v>
      </c>
      <c r="V440" s="289">
        <f>T427-T440</f>
        <v>0</v>
      </c>
      <c r="W440" s="290">
        <f>V440/T427</f>
        <v>0</v>
      </c>
    </row>
    <row r="441" spans="1:23" s="556" customFormat="1" x14ac:dyDescent="0.2">
      <c r="A441" s="324" t="s">
        <v>28</v>
      </c>
      <c r="B441" s="458">
        <v>136</v>
      </c>
      <c r="C441" s="558">
        <v>137</v>
      </c>
      <c r="D441" s="445">
        <v>135</v>
      </c>
      <c r="E441" s="558">
        <v>136</v>
      </c>
      <c r="F441" s="392">
        <v>136</v>
      </c>
      <c r="G441" s="559">
        <v>134.5</v>
      </c>
      <c r="H441" s="557">
        <v>135</v>
      </c>
      <c r="I441" s="558">
        <v>134.5</v>
      </c>
      <c r="J441" s="558">
        <v>136</v>
      </c>
      <c r="K441" s="558">
        <v>133</v>
      </c>
      <c r="L441" s="558">
        <v>133</v>
      </c>
      <c r="M441" s="558">
        <v>133</v>
      </c>
      <c r="N441" s="557">
        <v>134</v>
      </c>
      <c r="O441" s="558">
        <v>134.5</v>
      </c>
      <c r="P441" s="558">
        <v>136.5</v>
      </c>
      <c r="Q441" s="558">
        <v>133.5</v>
      </c>
      <c r="R441" s="558">
        <v>134</v>
      </c>
      <c r="S441" s="559">
        <v>133.5</v>
      </c>
      <c r="T441" s="427"/>
      <c r="U441" s="227" t="s">
        <v>57</v>
      </c>
      <c r="V441" s="227">
        <v>134.54</v>
      </c>
    </row>
    <row r="442" spans="1:23" s="556" customFormat="1" ht="13.5" thickBot="1" x14ac:dyDescent="0.25">
      <c r="A442" s="327" t="s">
        <v>26</v>
      </c>
      <c r="B442" s="487">
        <f t="shared" ref="B442:S442" si="120">B441-B428</f>
        <v>0</v>
      </c>
      <c r="C442" s="488">
        <f t="shared" si="120"/>
        <v>0</v>
      </c>
      <c r="D442" s="488">
        <f t="shared" si="120"/>
        <v>0</v>
      </c>
      <c r="E442" s="488">
        <f t="shared" si="120"/>
        <v>0</v>
      </c>
      <c r="F442" s="488">
        <f t="shared" si="120"/>
        <v>0</v>
      </c>
      <c r="G442" s="489">
        <f t="shared" si="120"/>
        <v>0</v>
      </c>
      <c r="H442" s="490">
        <f t="shared" si="120"/>
        <v>0</v>
      </c>
      <c r="I442" s="488">
        <f t="shared" si="120"/>
        <v>0</v>
      </c>
      <c r="J442" s="488">
        <f t="shared" si="120"/>
        <v>0</v>
      </c>
      <c r="K442" s="488">
        <f t="shared" si="120"/>
        <v>0</v>
      </c>
      <c r="L442" s="488">
        <f t="shared" si="120"/>
        <v>0</v>
      </c>
      <c r="M442" s="488">
        <f t="shared" si="120"/>
        <v>0</v>
      </c>
      <c r="N442" s="490">
        <f t="shared" si="120"/>
        <v>0</v>
      </c>
      <c r="O442" s="488">
        <f t="shared" si="120"/>
        <v>0</v>
      </c>
      <c r="P442" s="488">
        <f t="shared" si="120"/>
        <v>0</v>
      </c>
      <c r="Q442" s="488">
        <f t="shared" si="120"/>
        <v>0</v>
      </c>
      <c r="R442" s="488">
        <f t="shared" si="120"/>
        <v>0</v>
      </c>
      <c r="S442" s="489">
        <f t="shared" si="120"/>
        <v>0</v>
      </c>
      <c r="T442" s="428"/>
      <c r="U442" s="227" t="s">
        <v>26</v>
      </c>
      <c r="V442" s="362">
        <f>V441-V428</f>
        <v>0.54999999999998295</v>
      </c>
    </row>
    <row r="444" spans="1:23" ht="13.5" thickBot="1" x14ac:dyDescent="0.25"/>
    <row r="445" spans="1:23" s="556" customFormat="1" ht="13.5" thickBot="1" x14ac:dyDescent="0.25">
      <c r="A445" s="300" t="s">
        <v>164</v>
      </c>
      <c r="B445" s="671" t="s">
        <v>110</v>
      </c>
      <c r="C445" s="672"/>
      <c r="D445" s="672"/>
      <c r="E445" s="672"/>
      <c r="F445" s="672"/>
      <c r="G445" s="673"/>
      <c r="H445" s="671" t="s">
        <v>111</v>
      </c>
      <c r="I445" s="672"/>
      <c r="J445" s="672"/>
      <c r="K445" s="672"/>
      <c r="L445" s="672"/>
      <c r="M445" s="673"/>
      <c r="N445" s="671" t="s">
        <v>53</v>
      </c>
      <c r="O445" s="672"/>
      <c r="P445" s="672"/>
      <c r="Q445" s="672"/>
      <c r="R445" s="672"/>
      <c r="S445" s="672"/>
      <c r="T445" s="329" t="s">
        <v>55</v>
      </c>
    </row>
    <row r="446" spans="1:23" s="556" customFormat="1" x14ac:dyDescent="0.2">
      <c r="A446" s="226" t="s">
        <v>54</v>
      </c>
      <c r="B446" s="451">
        <v>1</v>
      </c>
      <c r="C446" s="252">
        <v>2</v>
      </c>
      <c r="D446" s="439" t="s">
        <v>131</v>
      </c>
      <c r="E446" s="252">
        <v>4</v>
      </c>
      <c r="F446" s="484">
        <v>5</v>
      </c>
      <c r="G446" s="432">
        <v>6</v>
      </c>
      <c r="H446" s="251">
        <v>7</v>
      </c>
      <c r="I446" s="252">
        <v>8</v>
      </c>
      <c r="J446" s="252" t="s">
        <v>137</v>
      </c>
      <c r="K446" s="252">
        <v>10</v>
      </c>
      <c r="L446" s="252">
        <v>11</v>
      </c>
      <c r="M446" s="252">
        <v>12</v>
      </c>
      <c r="N446" s="330">
        <v>13</v>
      </c>
      <c r="O446" s="253">
        <v>14</v>
      </c>
      <c r="P446" s="253" t="s">
        <v>138</v>
      </c>
      <c r="Q446" s="253">
        <v>16</v>
      </c>
      <c r="R446" s="253">
        <v>17</v>
      </c>
      <c r="S446" s="331">
        <v>18</v>
      </c>
      <c r="T446" s="418"/>
    </row>
    <row r="447" spans="1:23" s="556" customFormat="1" x14ac:dyDescent="0.2">
      <c r="A447" s="307" t="s">
        <v>3</v>
      </c>
      <c r="B447" s="452">
        <v>4220</v>
      </c>
      <c r="C447" s="259">
        <v>4220</v>
      </c>
      <c r="D447" s="440">
        <v>4220</v>
      </c>
      <c r="E447" s="259">
        <v>4220</v>
      </c>
      <c r="F447" s="390">
        <v>4220</v>
      </c>
      <c r="G447" s="260">
        <v>4220</v>
      </c>
      <c r="H447" s="258">
        <v>4220</v>
      </c>
      <c r="I447" s="259">
        <v>4220</v>
      </c>
      <c r="J447" s="259">
        <v>4220</v>
      </c>
      <c r="K447" s="259">
        <v>4220</v>
      </c>
      <c r="L447" s="259">
        <v>4220</v>
      </c>
      <c r="M447" s="259">
        <v>4220</v>
      </c>
      <c r="N447" s="258">
        <v>4220</v>
      </c>
      <c r="O447" s="259">
        <v>4220</v>
      </c>
      <c r="P447" s="259">
        <v>4220</v>
      </c>
      <c r="Q447" s="259">
        <v>4220</v>
      </c>
      <c r="R447" s="259">
        <v>4220</v>
      </c>
      <c r="S447" s="260">
        <v>4220</v>
      </c>
      <c r="T447" s="420">
        <v>4220</v>
      </c>
    </row>
    <row r="448" spans="1:23" s="556" customFormat="1" x14ac:dyDescent="0.2">
      <c r="A448" s="310" t="s">
        <v>6</v>
      </c>
      <c r="B448" s="453">
        <v>4449.090909090909</v>
      </c>
      <c r="C448" s="264">
        <v>4413.333333333333</v>
      </c>
      <c r="D448" s="264">
        <v>4222</v>
      </c>
      <c r="E448" s="264">
        <v>4272.3076923076924</v>
      </c>
      <c r="F448" s="311">
        <v>4107.1428571428569</v>
      </c>
      <c r="G448" s="265">
        <v>4558.4615384615381</v>
      </c>
      <c r="H448" s="263">
        <v>4202.2222222222226</v>
      </c>
      <c r="I448" s="264">
        <v>4411.818181818182</v>
      </c>
      <c r="J448" s="264">
        <v>4542.5</v>
      </c>
      <c r="K448" s="264">
        <v>4470</v>
      </c>
      <c r="L448" s="264">
        <v>4595</v>
      </c>
      <c r="M448" s="264">
        <v>4436.363636363636</v>
      </c>
      <c r="N448" s="263">
        <v>4501.4285714285716</v>
      </c>
      <c r="O448" s="264">
        <v>4455</v>
      </c>
      <c r="P448" s="264">
        <v>4246</v>
      </c>
      <c r="Q448" s="264">
        <v>4461.818181818182</v>
      </c>
      <c r="R448" s="264">
        <v>4505</v>
      </c>
      <c r="S448" s="265">
        <v>4552.727272727273</v>
      </c>
      <c r="T448" s="421">
        <v>4430.2162162162158</v>
      </c>
    </row>
    <row r="449" spans="1:23" s="556" customFormat="1" x14ac:dyDescent="0.2">
      <c r="A449" s="226" t="s">
        <v>7</v>
      </c>
      <c r="B449" s="454">
        <v>81.818181818181813</v>
      </c>
      <c r="C449" s="268">
        <v>100</v>
      </c>
      <c r="D449" s="268">
        <v>100</v>
      </c>
      <c r="E449" s="268">
        <v>69.230769230769226</v>
      </c>
      <c r="F449" s="314">
        <v>85.714285714285708</v>
      </c>
      <c r="G449" s="269">
        <v>92.307692307692307</v>
      </c>
      <c r="H449" s="267">
        <v>100</v>
      </c>
      <c r="I449" s="268">
        <v>72.727272727272734</v>
      </c>
      <c r="J449" s="268">
        <v>100</v>
      </c>
      <c r="K449" s="268">
        <v>75</v>
      </c>
      <c r="L449" s="268">
        <v>83.333333333333329</v>
      </c>
      <c r="M449" s="268">
        <v>72.727272727272734</v>
      </c>
      <c r="N449" s="267">
        <v>85.714285714285708</v>
      </c>
      <c r="O449" s="268">
        <v>100</v>
      </c>
      <c r="P449" s="268">
        <v>100</v>
      </c>
      <c r="Q449" s="268">
        <v>72.727272727272734</v>
      </c>
      <c r="R449" s="268">
        <v>66.666666666666671</v>
      </c>
      <c r="S449" s="269">
        <v>90.909090909090907</v>
      </c>
      <c r="T449" s="422">
        <v>82.162162162162161</v>
      </c>
      <c r="V449" s="227"/>
    </row>
    <row r="450" spans="1:23" s="556" customFormat="1" x14ac:dyDescent="0.2">
      <c r="A450" s="226" t="s">
        <v>8</v>
      </c>
      <c r="B450" s="455">
        <v>7.6782563990751673E-2</v>
      </c>
      <c r="C450" s="272">
        <v>4.3832683167814954E-2</v>
      </c>
      <c r="D450" s="272">
        <v>5.4495084689576062E-2</v>
      </c>
      <c r="E450" s="272">
        <v>7.7815947629119503E-2</v>
      </c>
      <c r="F450" s="317">
        <v>7.6206465151014591E-2</v>
      </c>
      <c r="G450" s="273">
        <v>6.3532628394766533E-2</v>
      </c>
      <c r="H450" s="271">
        <v>3.5185459915684038E-2</v>
      </c>
      <c r="I450" s="272">
        <v>7.7228093970897041E-2</v>
      </c>
      <c r="J450" s="272">
        <v>2.6342538126085457E-2</v>
      </c>
      <c r="K450" s="272">
        <v>9.0771886743614777E-2</v>
      </c>
      <c r="L450" s="272">
        <v>7.3793174464356792E-2</v>
      </c>
      <c r="M450" s="272">
        <v>8.4882580104915159E-2</v>
      </c>
      <c r="N450" s="271">
        <v>6.4946377618718368E-2</v>
      </c>
      <c r="O450" s="272">
        <v>6.4535044481610696E-2</v>
      </c>
      <c r="P450" s="272">
        <v>3.8139015506353575E-2</v>
      </c>
      <c r="Q450" s="272">
        <v>7.8909536782282089E-2</v>
      </c>
      <c r="R450" s="272">
        <v>7.6431300170236832E-2</v>
      </c>
      <c r="S450" s="273">
        <v>5.8662586316729354E-2</v>
      </c>
      <c r="T450" s="423">
        <v>7.4952313786598168E-2</v>
      </c>
      <c r="V450" s="227"/>
    </row>
    <row r="451" spans="1:23" s="556" customFormat="1" x14ac:dyDescent="0.2">
      <c r="A451" s="310" t="s">
        <v>1</v>
      </c>
      <c r="B451" s="456">
        <f>B448/B447*100-100</f>
        <v>5.4286945282205892</v>
      </c>
      <c r="C451" s="276">
        <f>C448/C447*100-100</f>
        <v>4.5813586097946342</v>
      </c>
      <c r="D451" s="276">
        <f t="shared" ref="D451:H451" si="121">D448/D447*100-100</f>
        <v>4.739336492892221E-2</v>
      </c>
      <c r="E451" s="276">
        <f t="shared" si="121"/>
        <v>1.2395187750638144</v>
      </c>
      <c r="F451" s="276">
        <f t="shared" si="121"/>
        <v>-2.6743398781313488</v>
      </c>
      <c r="G451" s="277">
        <f t="shared" si="121"/>
        <v>8.0204156033539817</v>
      </c>
      <c r="H451" s="275">
        <f t="shared" si="121"/>
        <v>-0.42127435492363929</v>
      </c>
      <c r="I451" s="276">
        <f>I448/I447*100-100</f>
        <v>4.5454545454545467</v>
      </c>
      <c r="J451" s="276">
        <f t="shared" ref="J451:P451" si="122">J448/J447*100-100</f>
        <v>7.642180094786724</v>
      </c>
      <c r="K451" s="276">
        <f t="shared" si="122"/>
        <v>5.9241706161137415</v>
      </c>
      <c r="L451" s="276">
        <f t="shared" si="122"/>
        <v>8.8862559241705981</v>
      </c>
      <c r="M451" s="276">
        <f t="shared" si="122"/>
        <v>5.127100387763889</v>
      </c>
      <c r="N451" s="275">
        <f t="shared" si="122"/>
        <v>6.6689234935680446</v>
      </c>
      <c r="O451" s="276">
        <f t="shared" si="122"/>
        <v>5.5687203791469244</v>
      </c>
      <c r="P451" s="276">
        <f t="shared" si="122"/>
        <v>0.6161137440758182</v>
      </c>
      <c r="Q451" s="276">
        <f>Q448/Q447*100-100</f>
        <v>5.7302886686773036</v>
      </c>
      <c r="R451" s="276">
        <f t="shared" ref="R451:T451" si="123">R448/R447*100-100</f>
        <v>6.753554502369667</v>
      </c>
      <c r="S451" s="277">
        <f t="shared" si="123"/>
        <v>7.8845325290822927</v>
      </c>
      <c r="T451" s="424">
        <f t="shared" si="123"/>
        <v>4.9814269245548815</v>
      </c>
      <c r="V451" s="227"/>
    </row>
    <row r="452" spans="1:23" s="556" customFormat="1" ht="13.5" thickBot="1" x14ac:dyDescent="0.25">
      <c r="A452" s="429" t="s">
        <v>27</v>
      </c>
      <c r="B452" s="457">
        <f t="shared" ref="B452:T452" si="124">B448-B435</f>
        <v>149.09090909090901</v>
      </c>
      <c r="C452" s="281">
        <f t="shared" si="124"/>
        <v>133.33333333333303</v>
      </c>
      <c r="D452" s="281">
        <f t="shared" si="124"/>
        <v>-190</v>
      </c>
      <c r="E452" s="281">
        <f t="shared" si="124"/>
        <v>32.307692307692378</v>
      </c>
      <c r="F452" s="281">
        <f t="shared" si="124"/>
        <v>-190.85714285714312</v>
      </c>
      <c r="G452" s="282">
        <f t="shared" si="124"/>
        <v>282.74725274725279</v>
      </c>
      <c r="H452" s="280">
        <f t="shared" si="124"/>
        <v>-197.77777777777737</v>
      </c>
      <c r="I452" s="281">
        <f t="shared" si="124"/>
        <v>15.818181818181984</v>
      </c>
      <c r="J452" s="281">
        <f t="shared" si="124"/>
        <v>-15.5</v>
      </c>
      <c r="K452" s="281">
        <f t="shared" si="124"/>
        <v>-147</v>
      </c>
      <c r="L452" s="281">
        <f t="shared" si="124"/>
        <v>53</v>
      </c>
      <c r="M452" s="281">
        <f t="shared" si="124"/>
        <v>107.36363636363603</v>
      </c>
      <c r="N452" s="280">
        <f t="shared" si="124"/>
        <v>85.428571428571558</v>
      </c>
      <c r="O452" s="281">
        <f t="shared" si="124"/>
        <v>116.81818181818198</v>
      </c>
      <c r="P452" s="281">
        <f t="shared" si="124"/>
        <v>-179</v>
      </c>
      <c r="Q452" s="281">
        <f t="shared" si="124"/>
        <v>-70.181818181818016</v>
      </c>
      <c r="R452" s="281">
        <f t="shared" si="124"/>
        <v>-1</v>
      </c>
      <c r="S452" s="282">
        <f t="shared" si="124"/>
        <v>29.090909090909008</v>
      </c>
      <c r="T452" s="425">
        <f t="shared" si="124"/>
        <v>22.927059589709643</v>
      </c>
      <c r="V452" s="227"/>
    </row>
    <row r="453" spans="1:23" s="556" customFormat="1" x14ac:dyDescent="0.2">
      <c r="A453" s="430" t="s">
        <v>51</v>
      </c>
      <c r="B453" s="486">
        <v>65</v>
      </c>
      <c r="C453" s="286">
        <v>63</v>
      </c>
      <c r="D453" s="444">
        <v>18</v>
      </c>
      <c r="E453" s="286">
        <v>65</v>
      </c>
      <c r="F453" s="391">
        <v>65</v>
      </c>
      <c r="G453" s="287">
        <v>64</v>
      </c>
      <c r="H453" s="285">
        <v>65</v>
      </c>
      <c r="I453" s="286">
        <v>64</v>
      </c>
      <c r="J453" s="286">
        <v>18</v>
      </c>
      <c r="K453" s="286">
        <v>65</v>
      </c>
      <c r="L453" s="286">
        <v>65</v>
      </c>
      <c r="M453" s="286">
        <v>64</v>
      </c>
      <c r="N453" s="285">
        <v>65</v>
      </c>
      <c r="O453" s="286">
        <v>64</v>
      </c>
      <c r="P453" s="286">
        <v>18</v>
      </c>
      <c r="Q453" s="286">
        <v>65</v>
      </c>
      <c r="R453" s="286">
        <v>64</v>
      </c>
      <c r="S453" s="287">
        <v>64</v>
      </c>
      <c r="T453" s="426">
        <f>SUM(B453:S453)</f>
        <v>1021</v>
      </c>
      <c r="U453" s="227" t="s">
        <v>56</v>
      </c>
      <c r="V453" s="289">
        <f>T440-T453</f>
        <v>1</v>
      </c>
      <c r="W453" s="290">
        <f>V453/T440</f>
        <v>9.7847358121330719E-4</v>
      </c>
    </row>
    <row r="454" spans="1:23" s="556" customFormat="1" x14ac:dyDescent="0.2">
      <c r="A454" s="324" t="s">
        <v>28</v>
      </c>
      <c r="B454" s="458">
        <v>136</v>
      </c>
      <c r="C454" s="558">
        <v>137</v>
      </c>
      <c r="D454" s="445">
        <v>135</v>
      </c>
      <c r="E454" s="558">
        <v>136</v>
      </c>
      <c r="F454" s="392">
        <v>136</v>
      </c>
      <c r="G454" s="559">
        <v>134.5</v>
      </c>
      <c r="H454" s="557">
        <v>135</v>
      </c>
      <c r="I454" s="558">
        <v>134.5</v>
      </c>
      <c r="J454" s="558">
        <v>136</v>
      </c>
      <c r="K454" s="558">
        <v>133</v>
      </c>
      <c r="L454" s="558">
        <v>133</v>
      </c>
      <c r="M454" s="558">
        <v>133</v>
      </c>
      <c r="N454" s="557">
        <v>134</v>
      </c>
      <c r="O454" s="558">
        <v>134.5</v>
      </c>
      <c r="P454" s="558">
        <v>136.5</v>
      </c>
      <c r="Q454" s="558">
        <v>133.5</v>
      </c>
      <c r="R454" s="558">
        <v>134</v>
      </c>
      <c r="S454" s="559">
        <v>133.5</v>
      </c>
      <c r="T454" s="427"/>
      <c r="U454" s="227" t="s">
        <v>57</v>
      </c>
      <c r="V454" s="227">
        <v>134.53</v>
      </c>
    </row>
    <row r="455" spans="1:23" s="556" customFormat="1" ht="13.5" thickBot="1" x14ac:dyDescent="0.25">
      <c r="A455" s="327" t="s">
        <v>26</v>
      </c>
      <c r="B455" s="487">
        <f t="shared" ref="B455:S455" si="125">B454-B441</f>
        <v>0</v>
      </c>
      <c r="C455" s="488">
        <f t="shared" si="125"/>
        <v>0</v>
      </c>
      <c r="D455" s="488">
        <f t="shared" si="125"/>
        <v>0</v>
      </c>
      <c r="E455" s="488">
        <f t="shared" si="125"/>
        <v>0</v>
      </c>
      <c r="F455" s="488">
        <f t="shared" si="125"/>
        <v>0</v>
      </c>
      <c r="G455" s="489">
        <f t="shared" si="125"/>
        <v>0</v>
      </c>
      <c r="H455" s="490">
        <f t="shared" si="125"/>
        <v>0</v>
      </c>
      <c r="I455" s="488">
        <f t="shared" si="125"/>
        <v>0</v>
      </c>
      <c r="J455" s="488">
        <f t="shared" si="125"/>
        <v>0</v>
      </c>
      <c r="K455" s="488">
        <f t="shared" si="125"/>
        <v>0</v>
      </c>
      <c r="L455" s="488">
        <f t="shared" si="125"/>
        <v>0</v>
      </c>
      <c r="M455" s="488">
        <f t="shared" si="125"/>
        <v>0</v>
      </c>
      <c r="N455" s="490">
        <f t="shared" si="125"/>
        <v>0</v>
      </c>
      <c r="O455" s="488">
        <f t="shared" si="125"/>
        <v>0</v>
      </c>
      <c r="P455" s="488">
        <f t="shared" si="125"/>
        <v>0</v>
      </c>
      <c r="Q455" s="488">
        <f t="shared" si="125"/>
        <v>0</v>
      </c>
      <c r="R455" s="488">
        <f t="shared" si="125"/>
        <v>0</v>
      </c>
      <c r="S455" s="489">
        <f t="shared" si="125"/>
        <v>0</v>
      </c>
      <c r="T455" s="428"/>
      <c r="U455" s="227" t="s">
        <v>26</v>
      </c>
      <c r="V455" s="362">
        <f>V454-V441</f>
        <v>-9.9999999999909051E-3</v>
      </c>
    </row>
    <row r="457" spans="1:23" ht="13.5" thickBot="1" x14ac:dyDescent="0.25"/>
    <row r="458" spans="1:23" s="560" customFormat="1" ht="13.5" thickBot="1" x14ac:dyDescent="0.25">
      <c r="A458" s="300" t="s">
        <v>165</v>
      </c>
      <c r="B458" s="671" t="s">
        <v>110</v>
      </c>
      <c r="C458" s="672"/>
      <c r="D458" s="672"/>
      <c r="E458" s="672"/>
      <c r="F458" s="672"/>
      <c r="G458" s="673"/>
      <c r="H458" s="671" t="s">
        <v>111</v>
      </c>
      <c r="I458" s="672"/>
      <c r="J458" s="672"/>
      <c r="K458" s="672"/>
      <c r="L458" s="672"/>
      <c r="M458" s="673"/>
      <c r="N458" s="671" t="s">
        <v>53</v>
      </c>
      <c r="O458" s="672"/>
      <c r="P458" s="672"/>
      <c r="Q458" s="672"/>
      <c r="R458" s="672"/>
      <c r="S458" s="672"/>
      <c r="T458" s="329" t="s">
        <v>55</v>
      </c>
    </row>
    <row r="459" spans="1:23" s="560" customFormat="1" x14ac:dyDescent="0.2">
      <c r="A459" s="226" t="s">
        <v>54</v>
      </c>
      <c r="B459" s="451">
        <v>1</v>
      </c>
      <c r="C459" s="252">
        <v>2</v>
      </c>
      <c r="D459" s="439" t="s">
        <v>131</v>
      </c>
      <c r="E459" s="252">
        <v>4</v>
      </c>
      <c r="F459" s="484">
        <v>5</v>
      </c>
      <c r="G459" s="432">
        <v>6</v>
      </c>
      <c r="H459" s="251">
        <v>7</v>
      </c>
      <c r="I459" s="252">
        <v>8</v>
      </c>
      <c r="J459" s="252" t="s">
        <v>137</v>
      </c>
      <c r="K459" s="252">
        <v>10</v>
      </c>
      <c r="L459" s="252">
        <v>11</v>
      </c>
      <c r="M459" s="252">
        <v>12</v>
      </c>
      <c r="N459" s="330">
        <v>13</v>
      </c>
      <c r="O459" s="253">
        <v>14</v>
      </c>
      <c r="P459" s="253" t="s">
        <v>138</v>
      </c>
      <c r="Q459" s="253">
        <v>16</v>
      </c>
      <c r="R459" s="253">
        <v>17</v>
      </c>
      <c r="S459" s="331">
        <v>18</v>
      </c>
      <c r="T459" s="418"/>
    </row>
    <row r="460" spans="1:23" s="560" customFormat="1" x14ac:dyDescent="0.2">
      <c r="A460" s="307" t="s">
        <v>3</v>
      </c>
      <c r="B460" s="452">
        <v>4235</v>
      </c>
      <c r="C460" s="259">
        <v>4235</v>
      </c>
      <c r="D460" s="440">
        <v>4235</v>
      </c>
      <c r="E460" s="259">
        <v>4235</v>
      </c>
      <c r="F460" s="390">
        <v>4235</v>
      </c>
      <c r="G460" s="260">
        <v>4235</v>
      </c>
      <c r="H460" s="258">
        <v>4235</v>
      </c>
      <c r="I460" s="259">
        <v>4235</v>
      </c>
      <c r="J460" s="259">
        <v>4235</v>
      </c>
      <c r="K460" s="259">
        <v>4235</v>
      </c>
      <c r="L460" s="259">
        <v>4235</v>
      </c>
      <c r="M460" s="259">
        <v>4235</v>
      </c>
      <c r="N460" s="258">
        <v>4235</v>
      </c>
      <c r="O460" s="259">
        <v>4235</v>
      </c>
      <c r="P460" s="259">
        <v>4235</v>
      </c>
      <c r="Q460" s="259">
        <v>4235</v>
      </c>
      <c r="R460" s="259">
        <v>4235</v>
      </c>
      <c r="S460" s="260">
        <v>4235</v>
      </c>
      <c r="T460" s="420">
        <v>4235</v>
      </c>
    </row>
    <row r="461" spans="1:23" s="560" customFormat="1" x14ac:dyDescent="0.2">
      <c r="A461" s="310" t="s">
        <v>6</v>
      </c>
      <c r="B461" s="453">
        <v>4528</v>
      </c>
      <c r="C461" s="264">
        <v>4524</v>
      </c>
      <c r="D461" s="264">
        <v>4556</v>
      </c>
      <c r="E461" s="264">
        <v>4475</v>
      </c>
      <c r="F461" s="311">
        <v>4337</v>
      </c>
      <c r="G461" s="265">
        <v>4404</v>
      </c>
      <c r="H461" s="263">
        <v>4516</v>
      </c>
      <c r="I461" s="264">
        <v>4364</v>
      </c>
      <c r="J461" s="264">
        <v>4322.5</v>
      </c>
      <c r="K461" s="264">
        <v>4620</v>
      </c>
      <c r="L461" s="264">
        <v>4414.6153846153848</v>
      </c>
      <c r="M461" s="264">
        <v>4330.909090909091</v>
      </c>
      <c r="N461" s="263">
        <v>4609</v>
      </c>
      <c r="O461" s="264">
        <v>4259</v>
      </c>
      <c r="P461" s="264">
        <v>4342.5</v>
      </c>
      <c r="Q461" s="264">
        <v>4434.545454545455</v>
      </c>
      <c r="R461" s="264">
        <v>4476</v>
      </c>
      <c r="S461" s="265">
        <v>4334.545454545455</v>
      </c>
      <c r="T461" s="421">
        <v>4438.165680473373</v>
      </c>
    </row>
    <row r="462" spans="1:23" s="560" customFormat="1" x14ac:dyDescent="0.2">
      <c r="A462" s="226" t="s">
        <v>7</v>
      </c>
      <c r="B462" s="454">
        <v>90</v>
      </c>
      <c r="C462" s="268">
        <v>100</v>
      </c>
      <c r="D462" s="268">
        <v>100</v>
      </c>
      <c r="E462" s="268">
        <v>90</v>
      </c>
      <c r="F462" s="314">
        <v>100</v>
      </c>
      <c r="G462" s="269">
        <v>90</v>
      </c>
      <c r="H462" s="267">
        <v>100</v>
      </c>
      <c r="I462" s="268">
        <v>80</v>
      </c>
      <c r="J462" s="268">
        <v>75</v>
      </c>
      <c r="K462" s="268">
        <v>90</v>
      </c>
      <c r="L462" s="268">
        <v>92.307692307692307</v>
      </c>
      <c r="M462" s="268">
        <v>72.727272727272734</v>
      </c>
      <c r="N462" s="267">
        <v>90</v>
      </c>
      <c r="O462" s="268">
        <v>100</v>
      </c>
      <c r="P462" s="268">
        <v>100</v>
      </c>
      <c r="Q462" s="268">
        <v>100</v>
      </c>
      <c r="R462" s="268">
        <v>100</v>
      </c>
      <c r="S462" s="269">
        <v>100</v>
      </c>
      <c r="T462" s="422">
        <v>89.349112426035504</v>
      </c>
      <c r="V462" s="227"/>
    </row>
    <row r="463" spans="1:23" s="560" customFormat="1" x14ac:dyDescent="0.2">
      <c r="A463" s="226" t="s">
        <v>8</v>
      </c>
      <c r="B463" s="455">
        <v>9.09872551121335E-2</v>
      </c>
      <c r="C463" s="272">
        <v>3.9196410518687649E-2</v>
      </c>
      <c r="D463" s="272">
        <v>1.9856335167512978E-2</v>
      </c>
      <c r="E463" s="272">
        <v>5.0684894415336641E-2</v>
      </c>
      <c r="F463" s="317">
        <v>5.8002571031644128E-2</v>
      </c>
      <c r="G463" s="273">
        <v>5.1701356827269521E-2</v>
      </c>
      <c r="H463" s="271">
        <v>4.2997160903525136E-2</v>
      </c>
      <c r="I463" s="272">
        <v>7.135436071669557E-2</v>
      </c>
      <c r="J463" s="272">
        <v>7.9544137941716206E-2</v>
      </c>
      <c r="K463" s="272">
        <v>6.8768519502486164E-2</v>
      </c>
      <c r="L463" s="272">
        <v>5.3748725614870645E-2</v>
      </c>
      <c r="M463" s="272">
        <v>7.0781528722032722E-2</v>
      </c>
      <c r="N463" s="271">
        <v>5.5268646941587847E-2</v>
      </c>
      <c r="O463" s="272">
        <v>4.2774943392978812E-2</v>
      </c>
      <c r="P463" s="272">
        <v>6.1303823080518967E-2</v>
      </c>
      <c r="Q463" s="272">
        <v>4.9117567126912121E-2</v>
      </c>
      <c r="R463" s="272">
        <v>5.1918589643147252E-2</v>
      </c>
      <c r="S463" s="273">
        <v>4.4304516531915306E-2</v>
      </c>
      <c r="T463" s="423">
        <v>6.2037894338551017E-2</v>
      </c>
      <c r="V463" s="227"/>
    </row>
    <row r="464" spans="1:23" s="560" customFormat="1" x14ac:dyDescent="0.2">
      <c r="A464" s="310" t="s">
        <v>1</v>
      </c>
      <c r="B464" s="456">
        <f>B461/B460*100-100</f>
        <v>6.9185360094450914</v>
      </c>
      <c r="C464" s="276">
        <f>C461/C460*100-100</f>
        <v>6.8240850059031857</v>
      </c>
      <c r="D464" s="276">
        <f t="shared" ref="D464:H464" si="126">D461/D460*100-100</f>
        <v>7.5796930342384883</v>
      </c>
      <c r="E464" s="276">
        <f t="shared" si="126"/>
        <v>5.6670602125147553</v>
      </c>
      <c r="F464" s="276">
        <f t="shared" si="126"/>
        <v>2.4085005903187664</v>
      </c>
      <c r="G464" s="277">
        <f t="shared" si="126"/>
        <v>3.9905548996458151</v>
      </c>
      <c r="H464" s="275">
        <f t="shared" si="126"/>
        <v>6.63518299881936</v>
      </c>
      <c r="I464" s="276">
        <f>I461/I460*100-100</f>
        <v>3.0460448642266869</v>
      </c>
      <c r="J464" s="276">
        <f t="shared" ref="J464:P464" si="127">J461/J460*100-100</f>
        <v>2.0661157024793368</v>
      </c>
      <c r="K464" s="276">
        <f t="shared" si="127"/>
        <v>9.0909090909090793</v>
      </c>
      <c r="L464" s="276">
        <f t="shared" si="127"/>
        <v>4.2412133321224132</v>
      </c>
      <c r="M464" s="276">
        <f t="shared" si="127"/>
        <v>2.2646774712890476</v>
      </c>
      <c r="N464" s="275">
        <f t="shared" si="127"/>
        <v>8.8311688311688386</v>
      </c>
      <c r="O464" s="276">
        <f t="shared" si="127"/>
        <v>0.56670602125149117</v>
      </c>
      <c r="P464" s="276">
        <f t="shared" si="127"/>
        <v>2.5383707201888939</v>
      </c>
      <c r="Q464" s="276">
        <f>Q461/Q460*100-100</f>
        <v>4.7118171085113403</v>
      </c>
      <c r="R464" s="276">
        <f t="shared" ref="R464:T464" si="128">R461/R460*100-100</f>
        <v>5.690672963400246</v>
      </c>
      <c r="S464" s="277">
        <f t="shared" si="128"/>
        <v>2.3505420199635125</v>
      </c>
      <c r="T464" s="424">
        <f t="shared" si="128"/>
        <v>4.797300601496417</v>
      </c>
      <c r="V464" s="227"/>
    </row>
    <row r="465" spans="1:24" s="560" customFormat="1" ht="13.5" thickBot="1" x14ac:dyDescent="0.25">
      <c r="A465" s="429" t="s">
        <v>27</v>
      </c>
      <c r="B465" s="457">
        <f t="shared" ref="B465:T465" si="129">B461-B448</f>
        <v>78.909090909090992</v>
      </c>
      <c r="C465" s="281">
        <f t="shared" si="129"/>
        <v>110.66666666666697</v>
      </c>
      <c r="D465" s="281">
        <f t="shared" si="129"/>
        <v>334</v>
      </c>
      <c r="E465" s="281">
        <f t="shared" si="129"/>
        <v>202.69230769230762</v>
      </c>
      <c r="F465" s="281">
        <f t="shared" si="129"/>
        <v>229.85714285714312</v>
      </c>
      <c r="G465" s="282">
        <f t="shared" si="129"/>
        <v>-154.46153846153811</v>
      </c>
      <c r="H465" s="280">
        <f t="shared" si="129"/>
        <v>313.77777777777737</v>
      </c>
      <c r="I465" s="281">
        <f t="shared" si="129"/>
        <v>-47.818181818181984</v>
      </c>
      <c r="J465" s="281">
        <f t="shared" si="129"/>
        <v>-220</v>
      </c>
      <c r="K465" s="281">
        <f t="shared" si="129"/>
        <v>150</v>
      </c>
      <c r="L465" s="281">
        <f t="shared" si="129"/>
        <v>-180.38461538461524</v>
      </c>
      <c r="M465" s="281">
        <f t="shared" si="129"/>
        <v>-105.45454545454504</v>
      </c>
      <c r="N465" s="280">
        <f t="shared" si="129"/>
        <v>107.57142857142844</v>
      </c>
      <c r="O465" s="281">
        <f t="shared" si="129"/>
        <v>-196</v>
      </c>
      <c r="P465" s="281">
        <f t="shared" si="129"/>
        <v>96.5</v>
      </c>
      <c r="Q465" s="281">
        <f t="shared" si="129"/>
        <v>-27.272727272727025</v>
      </c>
      <c r="R465" s="281">
        <f t="shared" si="129"/>
        <v>-29</v>
      </c>
      <c r="S465" s="282">
        <f t="shared" si="129"/>
        <v>-218.18181818181802</v>
      </c>
      <c r="T465" s="425">
        <f t="shared" si="129"/>
        <v>7.9494642571571603</v>
      </c>
      <c r="V465" s="227"/>
    </row>
    <row r="466" spans="1:24" s="560" customFormat="1" x14ac:dyDescent="0.2">
      <c r="A466" s="430" t="s">
        <v>51</v>
      </c>
      <c r="B466" s="486">
        <v>65</v>
      </c>
      <c r="C466" s="286">
        <v>63</v>
      </c>
      <c r="D466" s="444">
        <v>17</v>
      </c>
      <c r="E466" s="286">
        <v>65</v>
      </c>
      <c r="F466" s="391">
        <v>65</v>
      </c>
      <c r="G466" s="287">
        <v>64</v>
      </c>
      <c r="H466" s="285">
        <v>65</v>
      </c>
      <c r="I466" s="286">
        <v>64</v>
      </c>
      <c r="J466" s="286">
        <v>18</v>
      </c>
      <c r="K466" s="286">
        <v>65</v>
      </c>
      <c r="L466" s="286">
        <v>65</v>
      </c>
      <c r="M466" s="286">
        <v>64</v>
      </c>
      <c r="N466" s="285">
        <v>65</v>
      </c>
      <c r="O466" s="286">
        <v>63</v>
      </c>
      <c r="P466" s="286">
        <v>18</v>
      </c>
      <c r="Q466" s="286">
        <v>65</v>
      </c>
      <c r="R466" s="286">
        <v>64</v>
      </c>
      <c r="S466" s="287">
        <v>64</v>
      </c>
      <c r="T466" s="426">
        <f>SUM(B466:S466)</f>
        <v>1019</v>
      </c>
      <c r="U466" s="227" t="s">
        <v>56</v>
      </c>
      <c r="V466" s="289">
        <f>T453-T466</f>
        <v>2</v>
      </c>
      <c r="W466" s="290">
        <f>V466/T453</f>
        <v>1.9588638589618022E-3</v>
      </c>
    </row>
    <row r="467" spans="1:24" s="560" customFormat="1" x14ac:dyDescent="0.2">
      <c r="A467" s="324" t="s">
        <v>28</v>
      </c>
      <c r="B467" s="458">
        <v>137</v>
      </c>
      <c r="C467" s="562">
        <v>138</v>
      </c>
      <c r="D467" s="445">
        <v>136</v>
      </c>
      <c r="E467" s="562">
        <v>137</v>
      </c>
      <c r="F467" s="392">
        <v>137</v>
      </c>
      <c r="G467" s="561">
        <v>135.5</v>
      </c>
      <c r="H467" s="563">
        <v>136</v>
      </c>
      <c r="I467" s="562">
        <v>135.5</v>
      </c>
      <c r="J467" s="562">
        <v>137</v>
      </c>
      <c r="K467" s="562">
        <v>134</v>
      </c>
      <c r="L467" s="562">
        <v>134</v>
      </c>
      <c r="M467" s="562">
        <v>134</v>
      </c>
      <c r="N467" s="563">
        <v>135</v>
      </c>
      <c r="O467" s="569">
        <v>135.5</v>
      </c>
      <c r="P467" s="562">
        <v>137.5</v>
      </c>
      <c r="Q467" s="562">
        <v>134.5</v>
      </c>
      <c r="R467" s="562">
        <v>135</v>
      </c>
      <c r="S467" s="561">
        <v>134.5</v>
      </c>
      <c r="T467" s="427"/>
      <c r="U467" s="227" t="s">
        <v>57</v>
      </c>
      <c r="V467" s="227">
        <v>134.55000000000001</v>
      </c>
    </row>
    <row r="468" spans="1:24" s="560" customFormat="1" ht="13.5" thickBot="1" x14ac:dyDescent="0.25">
      <c r="A468" s="327" t="s">
        <v>26</v>
      </c>
      <c r="B468" s="487">
        <f t="shared" ref="B468:S468" si="130">B467-B454</f>
        <v>1</v>
      </c>
      <c r="C468" s="488">
        <f t="shared" si="130"/>
        <v>1</v>
      </c>
      <c r="D468" s="488">
        <f t="shared" si="130"/>
        <v>1</v>
      </c>
      <c r="E468" s="488">
        <f t="shared" si="130"/>
        <v>1</v>
      </c>
      <c r="F468" s="488">
        <f t="shared" si="130"/>
        <v>1</v>
      </c>
      <c r="G468" s="489">
        <f t="shared" si="130"/>
        <v>1</v>
      </c>
      <c r="H468" s="490">
        <f t="shared" si="130"/>
        <v>1</v>
      </c>
      <c r="I468" s="488">
        <f t="shared" si="130"/>
        <v>1</v>
      </c>
      <c r="J468" s="488">
        <f t="shared" si="130"/>
        <v>1</v>
      </c>
      <c r="K468" s="488">
        <f t="shared" si="130"/>
        <v>1</v>
      </c>
      <c r="L468" s="488">
        <f t="shared" si="130"/>
        <v>1</v>
      </c>
      <c r="M468" s="488">
        <f t="shared" si="130"/>
        <v>1</v>
      </c>
      <c r="N468" s="490">
        <f t="shared" si="130"/>
        <v>1</v>
      </c>
      <c r="O468" s="488">
        <f t="shared" si="130"/>
        <v>1</v>
      </c>
      <c r="P468" s="488">
        <f t="shared" si="130"/>
        <v>1</v>
      </c>
      <c r="Q468" s="488">
        <f t="shared" si="130"/>
        <v>1</v>
      </c>
      <c r="R468" s="488">
        <f t="shared" si="130"/>
        <v>1</v>
      </c>
      <c r="S468" s="489">
        <f t="shared" si="130"/>
        <v>1</v>
      </c>
      <c r="T468" s="428"/>
      <c r="U468" s="227" t="s">
        <v>26</v>
      </c>
      <c r="V468" s="362">
        <f>V467-V454</f>
        <v>2.0000000000010232E-2</v>
      </c>
    </row>
    <row r="469" spans="1:24" x14ac:dyDescent="0.2">
      <c r="C469" s="564"/>
      <c r="D469" s="564"/>
      <c r="E469" s="564"/>
      <c r="F469" s="564"/>
      <c r="G469" s="564"/>
      <c r="H469" s="564"/>
      <c r="I469" s="564"/>
      <c r="J469" s="564"/>
      <c r="K469" s="564"/>
      <c r="L469" s="564"/>
      <c r="M469" s="564"/>
      <c r="N469" s="564"/>
      <c r="O469" s="564"/>
      <c r="P469" s="564"/>
      <c r="Q469" s="564"/>
      <c r="R469" s="564"/>
      <c r="S469" s="564"/>
    </row>
    <row r="470" spans="1:24" ht="13.5" thickBot="1" x14ac:dyDescent="0.25"/>
    <row r="471" spans="1:24" s="565" customFormat="1" ht="13.5" thickBot="1" x14ac:dyDescent="0.25">
      <c r="A471" s="300" t="s">
        <v>167</v>
      </c>
      <c r="B471" s="671" t="s">
        <v>110</v>
      </c>
      <c r="C471" s="672"/>
      <c r="D471" s="672"/>
      <c r="E471" s="672"/>
      <c r="F471" s="672"/>
      <c r="G471" s="673"/>
      <c r="H471" s="671" t="s">
        <v>111</v>
      </c>
      <c r="I471" s="672"/>
      <c r="J471" s="672"/>
      <c r="K471" s="672"/>
      <c r="L471" s="672"/>
      <c r="M471" s="673"/>
      <c r="N471" s="671" t="s">
        <v>53</v>
      </c>
      <c r="O471" s="672"/>
      <c r="P471" s="672"/>
      <c r="Q471" s="672"/>
      <c r="R471" s="672"/>
      <c r="S471" s="672"/>
      <c r="T471" s="329" t="s">
        <v>55</v>
      </c>
    </row>
    <row r="472" spans="1:24" s="565" customFormat="1" x14ac:dyDescent="0.2">
      <c r="A472" s="226" t="s">
        <v>54</v>
      </c>
      <c r="B472" s="451">
        <v>1</v>
      </c>
      <c r="C472" s="252">
        <v>2</v>
      </c>
      <c r="D472" s="439" t="s">
        <v>131</v>
      </c>
      <c r="E472" s="252">
        <v>4</v>
      </c>
      <c r="F472" s="484">
        <v>5</v>
      </c>
      <c r="G472" s="432">
        <v>6</v>
      </c>
      <c r="H472" s="251">
        <v>7</v>
      </c>
      <c r="I472" s="252">
        <v>8</v>
      </c>
      <c r="J472" s="252" t="s">
        <v>137</v>
      </c>
      <c r="K472" s="252">
        <v>10</v>
      </c>
      <c r="L472" s="252">
        <v>11</v>
      </c>
      <c r="M472" s="252">
        <v>12</v>
      </c>
      <c r="N472" s="330">
        <v>13</v>
      </c>
      <c r="O472" s="253">
        <v>14</v>
      </c>
      <c r="P472" s="253" t="s">
        <v>138</v>
      </c>
      <c r="Q472" s="253">
        <v>16</v>
      </c>
      <c r="R472" s="253">
        <v>17</v>
      </c>
      <c r="S472" s="331">
        <v>18</v>
      </c>
      <c r="T472" s="418"/>
    </row>
    <row r="473" spans="1:24" s="565" customFormat="1" x14ac:dyDescent="0.2">
      <c r="A473" s="307" t="s">
        <v>3</v>
      </c>
      <c r="B473" s="452">
        <v>4250</v>
      </c>
      <c r="C473" s="259">
        <v>4250</v>
      </c>
      <c r="D473" s="440">
        <v>4250</v>
      </c>
      <c r="E473" s="259">
        <v>4250</v>
      </c>
      <c r="F473" s="390">
        <v>4250</v>
      </c>
      <c r="G473" s="260">
        <v>4250</v>
      </c>
      <c r="H473" s="258">
        <v>4250</v>
      </c>
      <c r="I473" s="259">
        <v>4250</v>
      </c>
      <c r="J473" s="259">
        <v>4250</v>
      </c>
      <c r="K473" s="259">
        <v>4250</v>
      </c>
      <c r="L473" s="259">
        <v>4250</v>
      </c>
      <c r="M473" s="259">
        <v>4250</v>
      </c>
      <c r="N473" s="258">
        <v>4250</v>
      </c>
      <c r="O473" s="259">
        <v>4250</v>
      </c>
      <c r="P473" s="259">
        <v>4250</v>
      </c>
      <c r="Q473" s="259">
        <v>4250</v>
      </c>
      <c r="R473" s="259">
        <v>4250</v>
      </c>
      <c r="S473" s="260">
        <v>4250</v>
      </c>
      <c r="T473" s="420">
        <v>4250</v>
      </c>
    </row>
    <row r="474" spans="1:24" s="565" customFormat="1" x14ac:dyDescent="0.2">
      <c r="A474" s="310" t="s">
        <v>6</v>
      </c>
      <c r="B474" s="453">
        <v>4601.5384615384619</v>
      </c>
      <c r="C474" s="264">
        <v>4440</v>
      </c>
      <c r="D474" s="264">
        <v>4132.5</v>
      </c>
      <c r="E474" s="264">
        <v>4289.166666666667</v>
      </c>
      <c r="F474" s="311">
        <v>4270.7142857142853</v>
      </c>
      <c r="G474" s="265">
        <v>4560</v>
      </c>
      <c r="H474" s="263">
        <v>4569.090909090909</v>
      </c>
      <c r="I474" s="264">
        <v>4392.5</v>
      </c>
      <c r="J474" s="264">
        <v>4834</v>
      </c>
      <c r="K474" s="264">
        <v>4744.166666666667</v>
      </c>
      <c r="L474" s="264">
        <v>4675.833333333333</v>
      </c>
      <c r="M474" s="264">
        <v>4540</v>
      </c>
      <c r="N474" s="263">
        <v>4313.333333333333</v>
      </c>
      <c r="O474" s="264">
        <v>4282.666666666667</v>
      </c>
      <c r="P474" s="264">
        <v>4357.5</v>
      </c>
      <c r="Q474" s="264">
        <v>4537.333333333333</v>
      </c>
      <c r="R474" s="264">
        <v>4724.666666666667</v>
      </c>
      <c r="S474" s="265">
        <v>4831.666666666667</v>
      </c>
      <c r="T474" s="421">
        <v>4509.7044334975371</v>
      </c>
    </row>
    <row r="475" spans="1:24" s="565" customFormat="1" x14ac:dyDescent="0.2">
      <c r="A475" s="226" t="s">
        <v>7</v>
      </c>
      <c r="B475" s="454">
        <v>100</v>
      </c>
      <c r="C475" s="268">
        <v>81.818181818181813</v>
      </c>
      <c r="D475" s="268">
        <v>100</v>
      </c>
      <c r="E475" s="268">
        <v>75</v>
      </c>
      <c r="F475" s="314">
        <v>85.714285714285708</v>
      </c>
      <c r="G475" s="269">
        <v>81.818181818181813</v>
      </c>
      <c r="H475" s="267">
        <v>100</v>
      </c>
      <c r="I475" s="268">
        <v>100</v>
      </c>
      <c r="J475" s="268">
        <v>100</v>
      </c>
      <c r="K475" s="268">
        <v>91.666666666666671</v>
      </c>
      <c r="L475" s="268">
        <v>66.666666666666671</v>
      </c>
      <c r="M475" s="268">
        <v>90</v>
      </c>
      <c r="N475" s="267">
        <v>100</v>
      </c>
      <c r="O475" s="268">
        <v>86.666666666666671</v>
      </c>
      <c r="P475" s="268">
        <v>100</v>
      </c>
      <c r="Q475" s="268">
        <v>100</v>
      </c>
      <c r="R475" s="268">
        <v>100</v>
      </c>
      <c r="S475" s="269">
        <v>100</v>
      </c>
      <c r="T475" s="422">
        <v>81.2807881773399</v>
      </c>
      <c r="V475" s="227"/>
    </row>
    <row r="476" spans="1:24" s="565" customFormat="1" x14ac:dyDescent="0.2">
      <c r="A476" s="226" t="s">
        <v>8</v>
      </c>
      <c r="B476" s="455">
        <v>6.4449346462361445E-2</v>
      </c>
      <c r="C476" s="272">
        <v>6.9126167807309943E-2</v>
      </c>
      <c r="D476" s="272">
        <v>2.6693782786340239E-2</v>
      </c>
      <c r="E476" s="272">
        <v>8.8520917788186423E-2</v>
      </c>
      <c r="F476" s="317">
        <v>7.1705110133797587E-2</v>
      </c>
      <c r="G476" s="273">
        <v>6.1146648905975848E-2</v>
      </c>
      <c r="H476" s="271">
        <v>4.7972529533001025E-2</v>
      </c>
      <c r="I476" s="272">
        <v>5.4258822186095318E-2</v>
      </c>
      <c r="J476" s="272">
        <v>5.5162046545300644E-2</v>
      </c>
      <c r="K476" s="272">
        <v>5.9764556726414841E-2</v>
      </c>
      <c r="L476" s="272">
        <v>9.2046971315763948E-2</v>
      </c>
      <c r="M476" s="272">
        <v>5.819314895869121E-2</v>
      </c>
      <c r="N476" s="271">
        <v>3.9595599376172332E-2</v>
      </c>
      <c r="O476" s="272">
        <v>5.3419613564444524E-2</v>
      </c>
      <c r="P476" s="272">
        <v>2.0292299694581063E-2</v>
      </c>
      <c r="Q476" s="272">
        <v>1.7118352995519982E-2</v>
      </c>
      <c r="R476" s="272">
        <v>4.3841178211834933E-2</v>
      </c>
      <c r="S476" s="273">
        <v>2.4296090587018131E-2</v>
      </c>
      <c r="T476" s="423">
        <v>7.131422016379034E-2</v>
      </c>
      <c r="V476" s="227"/>
    </row>
    <row r="477" spans="1:24" s="565" customFormat="1" x14ac:dyDescent="0.2">
      <c r="A477" s="310" t="s">
        <v>1</v>
      </c>
      <c r="B477" s="456">
        <f>B474/B473*100-100</f>
        <v>8.2714932126696965</v>
      </c>
      <c r="C477" s="276">
        <f>C474/C473*100-100</f>
        <v>4.470588235294116</v>
      </c>
      <c r="D477" s="276">
        <f t="shared" ref="D477:H477" si="131">D474/D473*100-100</f>
        <v>-2.764705882352942</v>
      </c>
      <c r="E477" s="276">
        <f t="shared" si="131"/>
        <v>0.92156862745098067</v>
      </c>
      <c r="F477" s="276">
        <f t="shared" si="131"/>
        <v>0.48739495798318444</v>
      </c>
      <c r="G477" s="277">
        <f t="shared" si="131"/>
        <v>7.294117647058826</v>
      </c>
      <c r="H477" s="275">
        <f t="shared" si="131"/>
        <v>7.5080213903743243</v>
      </c>
      <c r="I477" s="276">
        <f>I474/I473*100-100</f>
        <v>3.3529411764705799</v>
      </c>
      <c r="J477" s="276">
        <f t="shared" ref="J477:P477" si="132">J474/J473*100-100</f>
        <v>13.741176470588229</v>
      </c>
      <c r="K477" s="276">
        <f t="shared" si="132"/>
        <v>11.627450980392169</v>
      </c>
      <c r="L477" s="276">
        <f t="shared" si="132"/>
        <v>10.019607843137251</v>
      </c>
      <c r="M477" s="276">
        <f t="shared" si="132"/>
        <v>6.8235294117646959</v>
      </c>
      <c r="N477" s="275">
        <f t="shared" si="132"/>
        <v>1.4901960784313673</v>
      </c>
      <c r="O477" s="276">
        <f t="shared" si="132"/>
        <v>0.76862745098040364</v>
      </c>
      <c r="P477" s="276">
        <f t="shared" si="132"/>
        <v>2.529411764705884</v>
      </c>
      <c r="Q477" s="276">
        <f>Q474/Q473*100-100</f>
        <v>6.7607843137254804</v>
      </c>
      <c r="R477" s="276">
        <f t="shared" ref="R477:T477" si="133">R474/R473*100-100</f>
        <v>11.168627450980395</v>
      </c>
      <c r="S477" s="277">
        <f t="shared" si="133"/>
        <v>13.686274509803937</v>
      </c>
      <c r="T477" s="424">
        <f t="shared" si="133"/>
        <v>6.1106925528832363</v>
      </c>
      <c r="V477" s="227"/>
    </row>
    <row r="478" spans="1:24" s="565" customFormat="1" ht="13.5" thickBot="1" x14ac:dyDescent="0.25">
      <c r="A478" s="429" t="s">
        <v>27</v>
      </c>
      <c r="B478" s="457">
        <f t="shared" ref="B478:T478" si="134">B474-B461</f>
        <v>73.538461538461888</v>
      </c>
      <c r="C478" s="281">
        <f t="shared" si="134"/>
        <v>-84</v>
      </c>
      <c r="D478" s="281">
        <f t="shared" si="134"/>
        <v>-423.5</v>
      </c>
      <c r="E478" s="281">
        <f t="shared" si="134"/>
        <v>-185.83333333333303</v>
      </c>
      <c r="F478" s="281">
        <f t="shared" si="134"/>
        <v>-66.285714285714675</v>
      </c>
      <c r="G478" s="282">
        <f t="shared" si="134"/>
        <v>156</v>
      </c>
      <c r="H478" s="280">
        <f t="shared" si="134"/>
        <v>53.090909090909008</v>
      </c>
      <c r="I478" s="281">
        <f t="shared" si="134"/>
        <v>28.5</v>
      </c>
      <c r="J478" s="281">
        <f t="shared" si="134"/>
        <v>511.5</v>
      </c>
      <c r="K478" s="281">
        <f t="shared" si="134"/>
        <v>124.16666666666697</v>
      </c>
      <c r="L478" s="281">
        <f t="shared" si="134"/>
        <v>261.21794871794827</v>
      </c>
      <c r="M478" s="281">
        <f t="shared" si="134"/>
        <v>209.09090909090901</v>
      </c>
      <c r="N478" s="280">
        <f t="shared" si="134"/>
        <v>-295.66666666666697</v>
      </c>
      <c r="O478" s="281">
        <f t="shared" si="134"/>
        <v>23.66666666666697</v>
      </c>
      <c r="P478" s="281">
        <f t="shared" si="134"/>
        <v>15</v>
      </c>
      <c r="Q478" s="281">
        <f t="shared" si="134"/>
        <v>102.78787878787807</v>
      </c>
      <c r="R478" s="281">
        <f t="shared" si="134"/>
        <v>248.66666666666697</v>
      </c>
      <c r="S478" s="282">
        <f t="shared" si="134"/>
        <v>497.12121212121201</v>
      </c>
      <c r="T478" s="425">
        <f t="shared" si="134"/>
        <v>71.53875302416418</v>
      </c>
      <c r="V478" s="227"/>
    </row>
    <row r="479" spans="1:24" s="565" customFormat="1" x14ac:dyDescent="0.2">
      <c r="A479" s="430" t="s">
        <v>51</v>
      </c>
      <c r="B479" s="486">
        <v>68</v>
      </c>
      <c r="C479" s="286">
        <v>60</v>
      </c>
      <c r="D479" s="444">
        <v>16</v>
      </c>
      <c r="E479" s="286">
        <v>61</v>
      </c>
      <c r="F479" s="391">
        <v>61</v>
      </c>
      <c r="G479" s="287">
        <v>69</v>
      </c>
      <c r="H479" s="285">
        <v>65</v>
      </c>
      <c r="I479" s="286">
        <v>62</v>
      </c>
      <c r="J479" s="286">
        <v>15</v>
      </c>
      <c r="K479" s="286">
        <v>60</v>
      </c>
      <c r="L479" s="286">
        <v>64</v>
      </c>
      <c r="M479" s="286">
        <v>72</v>
      </c>
      <c r="N479" s="285">
        <v>69</v>
      </c>
      <c r="O479" s="286">
        <v>69</v>
      </c>
      <c r="P479" s="286">
        <v>17</v>
      </c>
      <c r="Q479" s="286">
        <v>61</v>
      </c>
      <c r="R479" s="286">
        <v>61</v>
      </c>
      <c r="S479" s="287">
        <v>61</v>
      </c>
      <c r="T479" s="426">
        <f>SUM(B479:S479)</f>
        <v>1011</v>
      </c>
      <c r="U479" s="227" t="s">
        <v>56</v>
      </c>
      <c r="V479" s="289">
        <f>T466-T479</f>
        <v>8</v>
      </c>
      <c r="W479" s="290">
        <f>V479/T466</f>
        <v>7.8508341511285568E-3</v>
      </c>
      <c r="X479" s="356" t="s">
        <v>170</v>
      </c>
    </row>
    <row r="480" spans="1:24" s="565" customFormat="1" x14ac:dyDescent="0.2">
      <c r="A480" s="324" t="s">
        <v>28</v>
      </c>
      <c r="B480" s="458">
        <v>137</v>
      </c>
      <c r="C480" s="567">
        <v>138</v>
      </c>
      <c r="D480" s="445">
        <v>136</v>
      </c>
      <c r="E480" s="567">
        <v>137</v>
      </c>
      <c r="F480" s="392">
        <v>137</v>
      </c>
      <c r="G480" s="568">
        <v>135.5</v>
      </c>
      <c r="H480" s="566">
        <v>136</v>
      </c>
      <c r="I480" s="567">
        <v>135.5</v>
      </c>
      <c r="J480" s="567">
        <v>137</v>
      </c>
      <c r="K480" s="567">
        <v>134</v>
      </c>
      <c r="L480" s="567">
        <v>134</v>
      </c>
      <c r="M480" s="567">
        <v>134</v>
      </c>
      <c r="N480" s="566">
        <v>136</v>
      </c>
      <c r="O480" s="567">
        <v>136</v>
      </c>
      <c r="P480" s="567">
        <v>136</v>
      </c>
      <c r="Q480" s="567">
        <v>135</v>
      </c>
      <c r="R480" s="567">
        <v>135</v>
      </c>
      <c r="S480" s="568">
        <v>133.5</v>
      </c>
      <c r="T480" s="427"/>
      <c r="U480" s="227" t="s">
        <v>57</v>
      </c>
      <c r="V480" s="227">
        <v>135.53</v>
      </c>
      <c r="X480" s="434" t="s">
        <v>169</v>
      </c>
    </row>
    <row r="481" spans="1:24" s="565" customFormat="1" ht="13.5" thickBot="1" x14ac:dyDescent="0.25">
      <c r="A481" s="327" t="s">
        <v>26</v>
      </c>
      <c r="B481" s="487">
        <f t="shared" ref="B481:S481" si="135">B480-B467</f>
        <v>0</v>
      </c>
      <c r="C481" s="488">
        <f t="shared" si="135"/>
        <v>0</v>
      </c>
      <c r="D481" s="488">
        <f t="shared" si="135"/>
        <v>0</v>
      </c>
      <c r="E481" s="488">
        <f t="shared" si="135"/>
        <v>0</v>
      </c>
      <c r="F481" s="488">
        <f t="shared" si="135"/>
        <v>0</v>
      </c>
      <c r="G481" s="489">
        <f t="shared" si="135"/>
        <v>0</v>
      </c>
      <c r="H481" s="490">
        <f t="shared" si="135"/>
        <v>0</v>
      </c>
      <c r="I481" s="488">
        <f t="shared" si="135"/>
        <v>0</v>
      </c>
      <c r="J481" s="488">
        <f t="shared" si="135"/>
        <v>0</v>
      </c>
      <c r="K481" s="488">
        <f t="shared" si="135"/>
        <v>0</v>
      </c>
      <c r="L481" s="488">
        <f t="shared" si="135"/>
        <v>0</v>
      </c>
      <c r="M481" s="488">
        <f t="shared" si="135"/>
        <v>0</v>
      </c>
      <c r="N481" s="490">
        <f t="shared" si="135"/>
        <v>1</v>
      </c>
      <c r="O481" s="488">
        <f t="shared" si="135"/>
        <v>0.5</v>
      </c>
      <c r="P481" s="488">
        <f t="shared" si="135"/>
        <v>-1.5</v>
      </c>
      <c r="Q481" s="488">
        <f t="shared" si="135"/>
        <v>0.5</v>
      </c>
      <c r="R481" s="488">
        <f t="shared" si="135"/>
        <v>0</v>
      </c>
      <c r="S481" s="489">
        <f t="shared" si="135"/>
        <v>-1</v>
      </c>
      <c r="T481" s="428"/>
      <c r="U481" s="227" t="s">
        <v>26</v>
      </c>
      <c r="V481" s="362">
        <f>V480-V467</f>
        <v>0.97999999999998977</v>
      </c>
    </row>
    <row r="483" spans="1:24" ht="13.5" thickBot="1" x14ac:dyDescent="0.25"/>
    <row r="484" spans="1:24" ht="13.5" thickBot="1" x14ac:dyDescent="0.25">
      <c r="A484" s="300" t="s">
        <v>171</v>
      </c>
      <c r="B484" s="671" t="s">
        <v>110</v>
      </c>
      <c r="C484" s="672"/>
      <c r="D484" s="672"/>
      <c r="E484" s="672"/>
      <c r="F484" s="672"/>
      <c r="G484" s="673"/>
      <c r="H484" s="671" t="s">
        <v>111</v>
      </c>
      <c r="I484" s="672"/>
      <c r="J484" s="672"/>
      <c r="K484" s="672"/>
      <c r="L484" s="672"/>
      <c r="M484" s="673"/>
      <c r="N484" s="671" t="s">
        <v>53</v>
      </c>
      <c r="O484" s="672"/>
      <c r="P484" s="672"/>
      <c r="Q484" s="672"/>
      <c r="R484" s="672"/>
      <c r="S484" s="672"/>
      <c r="T484" s="329" t="s">
        <v>55</v>
      </c>
      <c r="U484" s="570"/>
      <c r="V484" s="570"/>
      <c r="W484" s="570"/>
    </row>
    <row r="485" spans="1:24" x14ac:dyDescent="0.2">
      <c r="A485" s="226" t="s">
        <v>54</v>
      </c>
      <c r="B485" s="451">
        <v>1</v>
      </c>
      <c r="C485" s="252">
        <v>2</v>
      </c>
      <c r="D485" s="439" t="s">
        <v>131</v>
      </c>
      <c r="E485" s="252">
        <v>4</v>
      </c>
      <c r="F485" s="484">
        <v>5</v>
      </c>
      <c r="G485" s="432">
        <v>6</v>
      </c>
      <c r="H485" s="251">
        <v>7</v>
      </c>
      <c r="I485" s="252">
        <v>8</v>
      </c>
      <c r="J485" s="252" t="s">
        <v>137</v>
      </c>
      <c r="K485" s="252">
        <v>10</v>
      </c>
      <c r="L485" s="252">
        <v>11</v>
      </c>
      <c r="M485" s="252">
        <v>12</v>
      </c>
      <c r="N485" s="330">
        <v>13</v>
      </c>
      <c r="O485" s="253">
        <v>14</v>
      </c>
      <c r="P485" s="253" t="s">
        <v>138</v>
      </c>
      <c r="Q485" s="253">
        <v>16</v>
      </c>
      <c r="R485" s="253">
        <v>17</v>
      </c>
      <c r="S485" s="331">
        <v>18</v>
      </c>
      <c r="T485" s="418"/>
      <c r="U485" s="570"/>
      <c r="V485" s="570"/>
      <c r="W485" s="570"/>
    </row>
    <row r="486" spans="1:24" x14ac:dyDescent="0.2">
      <c r="A486" s="307" t="s">
        <v>3</v>
      </c>
      <c r="B486" s="452">
        <v>4265</v>
      </c>
      <c r="C486" s="259">
        <v>4265</v>
      </c>
      <c r="D486" s="440">
        <v>4265</v>
      </c>
      <c r="E486" s="259">
        <v>4265</v>
      </c>
      <c r="F486" s="390">
        <v>4265</v>
      </c>
      <c r="G486" s="260">
        <v>4265</v>
      </c>
      <c r="H486" s="258">
        <v>4265</v>
      </c>
      <c r="I486" s="259">
        <v>4265</v>
      </c>
      <c r="J486" s="259">
        <v>4265</v>
      </c>
      <c r="K486" s="259">
        <v>4265</v>
      </c>
      <c r="L486" s="259">
        <v>4265</v>
      </c>
      <c r="M486" s="259">
        <v>4265</v>
      </c>
      <c r="N486" s="258">
        <v>4265</v>
      </c>
      <c r="O486" s="259">
        <v>4265</v>
      </c>
      <c r="P486" s="259">
        <v>4265</v>
      </c>
      <c r="Q486" s="259">
        <v>4265</v>
      </c>
      <c r="R486" s="259">
        <v>4265</v>
      </c>
      <c r="S486" s="260">
        <v>4265</v>
      </c>
      <c r="T486" s="420">
        <v>4265</v>
      </c>
      <c r="U486" s="570"/>
      <c r="V486" s="570"/>
      <c r="W486" s="570"/>
    </row>
    <row r="487" spans="1:24" x14ac:dyDescent="0.2">
      <c r="A487" s="310" t="s">
        <v>6</v>
      </c>
      <c r="B487" s="453">
        <v>4148.333333333333</v>
      </c>
      <c r="C487" s="264">
        <v>4544.375</v>
      </c>
      <c r="D487" s="264">
        <v>4262.8571428571431</v>
      </c>
      <c r="E487" s="264">
        <v>4469.090909090909</v>
      </c>
      <c r="F487" s="311">
        <v>4634.375</v>
      </c>
      <c r="G487" s="265">
        <v>4739.2307692307695</v>
      </c>
      <c r="H487" s="263">
        <v>4138.333333333333</v>
      </c>
      <c r="I487" s="264">
        <v>4718.666666666667</v>
      </c>
      <c r="J487" s="264">
        <v>4314</v>
      </c>
      <c r="K487" s="264">
        <v>4708.4615384615381</v>
      </c>
      <c r="L487" s="264">
        <v>4598</v>
      </c>
      <c r="M487" s="264">
        <v>5011.4285714285716</v>
      </c>
      <c r="N487" s="263">
        <v>4276.1538461538457</v>
      </c>
      <c r="O487" s="264">
        <v>4326</v>
      </c>
      <c r="P487" s="264">
        <v>4262.5</v>
      </c>
      <c r="Q487" s="264">
        <v>4538.181818181818</v>
      </c>
      <c r="R487" s="264">
        <v>4822.3076923076924</v>
      </c>
      <c r="S487" s="265">
        <v>4817.6923076923076</v>
      </c>
      <c r="T487" s="421">
        <v>4552.1559633027518</v>
      </c>
      <c r="U487" s="570"/>
      <c r="V487" s="570"/>
      <c r="W487" s="570"/>
    </row>
    <row r="488" spans="1:24" x14ac:dyDescent="0.2">
      <c r="A488" s="226" t="s">
        <v>7</v>
      </c>
      <c r="B488" s="454">
        <v>100</v>
      </c>
      <c r="C488" s="268">
        <v>100</v>
      </c>
      <c r="D488" s="268">
        <v>57.142857142857146</v>
      </c>
      <c r="E488" s="268">
        <v>100</v>
      </c>
      <c r="F488" s="314">
        <v>100</v>
      </c>
      <c r="G488" s="269">
        <v>100</v>
      </c>
      <c r="H488" s="267">
        <v>100</v>
      </c>
      <c r="I488" s="268">
        <v>100</v>
      </c>
      <c r="J488" s="268">
        <v>100</v>
      </c>
      <c r="K488" s="268">
        <v>100</v>
      </c>
      <c r="L488" s="268">
        <v>100</v>
      </c>
      <c r="M488" s="268">
        <v>100</v>
      </c>
      <c r="N488" s="267">
        <v>100</v>
      </c>
      <c r="O488" s="268">
        <v>100</v>
      </c>
      <c r="P488" s="268">
        <v>100</v>
      </c>
      <c r="Q488" s="268">
        <v>100</v>
      </c>
      <c r="R488" s="268">
        <v>100</v>
      </c>
      <c r="S488" s="269">
        <v>100</v>
      </c>
      <c r="T488" s="422">
        <v>85.321100917431195</v>
      </c>
      <c r="U488" s="570"/>
      <c r="V488" s="227"/>
      <c r="W488" s="570"/>
    </row>
    <row r="489" spans="1:24" x14ac:dyDescent="0.2">
      <c r="A489" s="226" t="s">
        <v>8</v>
      </c>
      <c r="B489" s="455">
        <v>3.7095591226635333E-2</v>
      </c>
      <c r="C489" s="272">
        <v>3.3526108189234835E-2</v>
      </c>
      <c r="D489" s="272">
        <v>7.3422783950793213E-2</v>
      </c>
      <c r="E489" s="272">
        <v>2.8294769811863213E-2</v>
      </c>
      <c r="F489" s="317">
        <v>2.6613595205977638E-2</v>
      </c>
      <c r="G489" s="273">
        <v>4.5038976584479112E-2</v>
      </c>
      <c r="H489" s="271">
        <v>5.2478248850133899E-2</v>
      </c>
      <c r="I489" s="272">
        <v>3.0913513706300584E-2</v>
      </c>
      <c r="J489" s="272">
        <v>2.2598159679098638E-2</v>
      </c>
      <c r="K489" s="272">
        <v>2.3083486307700407E-2</v>
      </c>
      <c r="L489" s="272">
        <v>4.2782294235534757E-2</v>
      </c>
      <c r="M489" s="272">
        <v>2.5306441413871072E-2</v>
      </c>
      <c r="N489" s="271">
        <v>2.9630858200226536E-2</v>
      </c>
      <c r="O489" s="272">
        <v>4.3939131905405687E-2</v>
      </c>
      <c r="P489" s="272">
        <v>2.2948970729048508E-2</v>
      </c>
      <c r="Q489" s="272">
        <v>2.8511738995726631E-2</v>
      </c>
      <c r="R489" s="272">
        <v>3.4201757955411041E-2</v>
      </c>
      <c r="S489" s="273">
        <v>4.1967452971095123E-2</v>
      </c>
      <c r="T489" s="423">
        <v>6.5368083275329586E-2</v>
      </c>
      <c r="U489" s="570"/>
      <c r="V489" s="227"/>
      <c r="W489" s="570"/>
    </row>
    <row r="490" spans="1:24" x14ac:dyDescent="0.2">
      <c r="A490" s="310" t="s">
        <v>1</v>
      </c>
      <c r="B490" s="456">
        <f>B487/B486*100-100</f>
        <v>-2.7354435326299438</v>
      </c>
      <c r="C490" s="276">
        <f>C487/C486*100-100</f>
        <v>6.5504103165298915</v>
      </c>
      <c r="D490" s="276">
        <f t="shared" ref="D490:H490" si="136">D487/D486*100-100</f>
        <v>-5.0242840395242183E-2</v>
      </c>
      <c r="E490" s="276">
        <f t="shared" si="136"/>
        <v>4.7852499200682104</v>
      </c>
      <c r="F490" s="276">
        <f t="shared" si="136"/>
        <v>8.6606096131301342</v>
      </c>
      <c r="G490" s="277">
        <f t="shared" si="136"/>
        <v>11.1191270628551</v>
      </c>
      <c r="H490" s="275">
        <f t="shared" si="136"/>
        <v>-2.9699101211410692</v>
      </c>
      <c r="I490" s="276">
        <f>I487/I486*100-100</f>
        <v>10.636967565455265</v>
      </c>
      <c r="J490" s="276">
        <f t="shared" ref="J490:P490" si="137">J487/J486*100-100</f>
        <v>1.1488862837045701</v>
      </c>
      <c r="K490" s="276">
        <f t="shared" si="137"/>
        <v>10.397691405897717</v>
      </c>
      <c r="L490" s="276">
        <f t="shared" si="137"/>
        <v>7.8077373974208655</v>
      </c>
      <c r="M490" s="276">
        <f t="shared" si="137"/>
        <v>17.501256071009877</v>
      </c>
      <c r="N490" s="275">
        <f t="shared" si="137"/>
        <v>0.26152042564702072</v>
      </c>
      <c r="O490" s="276">
        <f t="shared" si="137"/>
        <v>1.4302461899179377</v>
      </c>
      <c r="P490" s="276">
        <f t="shared" si="137"/>
        <v>-5.8616647127792021E-2</v>
      </c>
      <c r="Q490" s="276">
        <f>Q487/Q486*100-100</f>
        <v>6.4052008952360637</v>
      </c>
      <c r="R490" s="276">
        <f t="shared" ref="R490:T490" si="138">R487/R486*100-100</f>
        <v>13.0670033366399</v>
      </c>
      <c r="S490" s="277">
        <f t="shared" si="138"/>
        <v>12.958787988096304</v>
      </c>
      <c r="T490" s="424">
        <f t="shared" si="138"/>
        <v>6.7328479086225457</v>
      </c>
      <c r="U490" s="570"/>
      <c r="V490" s="227"/>
      <c r="W490" s="570"/>
    </row>
    <row r="491" spans="1:24" ht="13.5" thickBot="1" x14ac:dyDescent="0.25">
      <c r="A491" s="429" t="s">
        <v>27</v>
      </c>
      <c r="B491" s="457">
        <f t="shared" ref="B491:T491" si="139">B487-B474</f>
        <v>-453.20512820512886</v>
      </c>
      <c r="C491" s="281">
        <f t="shared" si="139"/>
        <v>104.375</v>
      </c>
      <c r="D491" s="281">
        <f t="shared" si="139"/>
        <v>130.35714285714312</v>
      </c>
      <c r="E491" s="281">
        <f t="shared" si="139"/>
        <v>179.92424242424204</v>
      </c>
      <c r="F491" s="281">
        <f t="shared" si="139"/>
        <v>363.66071428571468</v>
      </c>
      <c r="G491" s="282">
        <f t="shared" si="139"/>
        <v>179.23076923076951</v>
      </c>
      <c r="H491" s="280">
        <f t="shared" si="139"/>
        <v>-430.75757575757598</v>
      </c>
      <c r="I491" s="281">
        <f t="shared" si="139"/>
        <v>326.16666666666697</v>
      </c>
      <c r="J491" s="281">
        <f t="shared" si="139"/>
        <v>-520</v>
      </c>
      <c r="K491" s="281">
        <f t="shared" si="139"/>
        <v>-35.705128205128858</v>
      </c>
      <c r="L491" s="281">
        <f t="shared" si="139"/>
        <v>-77.83333333333303</v>
      </c>
      <c r="M491" s="281">
        <f t="shared" si="139"/>
        <v>471.42857142857156</v>
      </c>
      <c r="N491" s="280">
        <f t="shared" si="139"/>
        <v>-37.179487179487296</v>
      </c>
      <c r="O491" s="281">
        <f t="shared" si="139"/>
        <v>43.33333333333303</v>
      </c>
      <c r="P491" s="281">
        <f t="shared" si="139"/>
        <v>-95</v>
      </c>
      <c r="Q491" s="281">
        <f t="shared" si="139"/>
        <v>0.84848484848498629</v>
      </c>
      <c r="R491" s="281">
        <f t="shared" si="139"/>
        <v>97.641025641025408</v>
      </c>
      <c r="S491" s="282">
        <f t="shared" si="139"/>
        <v>-13.974358974359347</v>
      </c>
      <c r="T491" s="425">
        <f t="shared" si="139"/>
        <v>42.451529805214705</v>
      </c>
      <c r="U491" s="570"/>
      <c r="V491" s="227"/>
      <c r="W491" s="570"/>
    </row>
    <row r="492" spans="1:24" x14ac:dyDescent="0.2">
      <c r="A492" s="430" t="s">
        <v>51</v>
      </c>
      <c r="B492" s="486">
        <v>60</v>
      </c>
      <c r="C492" s="286">
        <v>60</v>
      </c>
      <c r="D492" s="444">
        <v>16</v>
      </c>
      <c r="E492" s="286">
        <v>61</v>
      </c>
      <c r="F492" s="391">
        <v>61</v>
      </c>
      <c r="G492" s="287">
        <v>61</v>
      </c>
      <c r="H492" s="285">
        <v>62</v>
      </c>
      <c r="I492" s="286">
        <v>62</v>
      </c>
      <c r="J492" s="286">
        <v>15</v>
      </c>
      <c r="K492" s="286">
        <v>60</v>
      </c>
      <c r="L492" s="286">
        <v>60</v>
      </c>
      <c r="M492" s="286">
        <v>62</v>
      </c>
      <c r="N492" s="285">
        <v>62</v>
      </c>
      <c r="O492" s="286">
        <v>62</v>
      </c>
      <c r="P492" s="286">
        <v>17</v>
      </c>
      <c r="Q492" s="286">
        <v>61</v>
      </c>
      <c r="R492" s="286">
        <v>61</v>
      </c>
      <c r="S492" s="287">
        <v>61</v>
      </c>
      <c r="T492" s="426">
        <f>SUM(B492:S492)</f>
        <v>964</v>
      </c>
      <c r="U492" s="227" t="s">
        <v>56</v>
      </c>
      <c r="V492" s="289">
        <f>T479-T492</f>
        <v>47</v>
      </c>
      <c r="W492" s="290">
        <f>V492/T479</f>
        <v>4.6488625123639958E-2</v>
      </c>
      <c r="X492" s="356" t="s">
        <v>172</v>
      </c>
    </row>
    <row r="493" spans="1:24" x14ac:dyDescent="0.2">
      <c r="A493" s="324" t="s">
        <v>28</v>
      </c>
      <c r="B493" s="458">
        <v>137</v>
      </c>
      <c r="C493" s="572">
        <v>138</v>
      </c>
      <c r="D493" s="445">
        <v>136</v>
      </c>
      <c r="E493" s="572">
        <v>137</v>
      </c>
      <c r="F493" s="392">
        <v>137</v>
      </c>
      <c r="G493" s="573">
        <v>135.5</v>
      </c>
      <c r="H493" s="571">
        <v>136</v>
      </c>
      <c r="I493" s="572">
        <v>135.5</v>
      </c>
      <c r="J493" s="572">
        <v>137</v>
      </c>
      <c r="K493" s="572">
        <v>134</v>
      </c>
      <c r="L493" s="572">
        <v>134</v>
      </c>
      <c r="M493" s="572">
        <v>134</v>
      </c>
      <c r="N493" s="571">
        <v>136</v>
      </c>
      <c r="O493" s="572">
        <v>136</v>
      </c>
      <c r="P493" s="572">
        <v>136</v>
      </c>
      <c r="Q493" s="572">
        <v>135</v>
      </c>
      <c r="R493" s="572">
        <v>135</v>
      </c>
      <c r="S493" s="573">
        <v>133.5</v>
      </c>
      <c r="T493" s="427"/>
      <c r="U493" s="227" t="s">
        <v>57</v>
      </c>
      <c r="V493" s="227">
        <v>135.29</v>
      </c>
      <c r="W493" s="570"/>
    </row>
    <row r="494" spans="1:24" ht="13.5" thickBot="1" x14ac:dyDescent="0.25">
      <c r="A494" s="327" t="s">
        <v>26</v>
      </c>
      <c r="B494" s="487">
        <f t="shared" ref="B494:S494" si="140">B493-B480</f>
        <v>0</v>
      </c>
      <c r="C494" s="488">
        <f t="shared" si="140"/>
        <v>0</v>
      </c>
      <c r="D494" s="488">
        <f t="shared" si="140"/>
        <v>0</v>
      </c>
      <c r="E494" s="488">
        <f t="shared" si="140"/>
        <v>0</v>
      </c>
      <c r="F494" s="488">
        <f t="shared" si="140"/>
        <v>0</v>
      </c>
      <c r="G494" s="489">
        <f t="shared" si="140"/>
        <v>0</v>
      </c>
      <c r="H494" s="490">
        <f t="shared" si="140"/>
        <v>0</v>
      </c>
      <c r="I494" s="488">
        <f t="shared" si="140"/>
        <v>0</v>
      </c>
      <c r="J494" s="488">
        <f t="shared" si="140"/>
        <v>0</v>
      </c>
      <c r="K494" s="488">
        <f t="shared" si="140"/>
        <v>0</v>
      </c>
      <c r="L494" s="488">
        <f t="shared" si="140"/>
        <v>0</v>
      </c>
      <c r="M494" s="488">
        <f t="shared" si="140"/>
        <v>0</v>
      </c>
      <c r="N494" s="490">
        <f t="shared" si="140"/>
        <v>0</v>
      </c>
      <c r="O494" s="488">
        <f t="shared" si="140"/>
        <v>0</v>
      </c>
      <c r="P494" s="488">
        <f t="shared" si="140"/>
        <v>0</v>
      </c>
      <c r="Q494" s="488">
        <f t="shared" si="140"/>
        <v>0</v>
      </c>
      <c r="R494" s="488">
        <f t="shared" si="140"/>
        <v>0</v>
      </c>
      <c r="S494" s="489">
        <f t="shared" si="140"/>
        <v>0</v>
      </c>
      <c r="T494" s="428"/>
      <c r="U494" s="227" t="s">
        <v>26</v>
      </c>
      <c r="V494" s="362">
        <f>V493-V480</f>
        <v>-0.24000000000000909</v>
      </c>
      <c r="W494" s="570"/>
    </row>
    <row r="496" spans="1:24" ht="13.5" thickBot="1" x14ac:dyDescent="0.25"/>
    <row r="497" spans="1:23" ht="13.5" thickBot="1" x14ac:dyDescent="0.25">
      <c r="A497" s="300" t="s">
        <v>173</v>
      </c>
      <c r="B497" s="671" t="s">
        <v>110</v>
      </c>
      <c r="C497" s="672"/>
      <c r="D497" s="672"/>
      <c r="E497" s="672"/>
      <c r="F497" s="672"/>
      <c r="G497" s="673"/>
      <c r="H497" s="671" t="s">
        <v>111</v>
      </c>
      <c r="I497" s="672"/>
      <c r="J497" s="672"/>
      <c r="K497" s="672"/>
      <c r="L497" s="672"/>
      <c r="M497" s="673"/>
      <c r="N497" s="671" t="s">
        <v>53</v>
      </c>
      <c r="O497" s="672"/>
      <c r="P497" s="672"/>
      <c r="Q497" s="672"/>
      <c r="R497" s="672"/>
      <c r="S497" s="672"/>
      <c r="T497" s="329" t="s">
        <v>55</v>
      </c>
      <c r="U497" s="574"/>
      <c r="V497" s="574"/>
      <c r="W497" s="574"/>
    </row>
    <row r="498" spans="1:23" x14ac:dyDescent="0.2">
      <c r="A498" s="226" t="s">
        <v>54</v>
      </c>
      <c r="B498" s="451">
        <v>1</v>
      </c>
      <c r="C498" s="252">
        <v>2</v>
      </c>
      <c r="D498" s="439" t="s">
        <v>131</v>
      </c>
      <c r="E498" s="252">
        <v>4</v>
      </c>
      <c r="F498" s="484">
        <v>5</v>
      </c>
      <c r="G498" s="432">
        <v>6</v>
      </c>
      <c r="H498" s="251">
        <v>7</v>
      </c>
      <c r="I498" s="252">
        <v>8</v>
      </c>
      <c r="J498" s="252" t="s">
        <v>137</v>
      </c>
      <c r="K498" s="252">
        <v>10</v>
      </c>
      <c r="L498" s="252">
        <v>11</v>
      </c>
      <c r="M498" s="252">
        <v>12</v>
      </c>
      <c r="N498" s="330">
        <v>13</v>
      </c>
      <c r="O498" s="253">
        <v>14</v>
      </c>
      <c r="P498" s="253" t="s">
        <v>138</v>
      </c>
      <c r="Q498" s="253">
        <v>16</v>
      </c>
      <c r="R498" s="253">
        <v>17</v>
      </c>
      <c r="S498" s="331">
        <v>18</v>
      </c>
      <c r="T498" s="418"/>
      <c r="U498" s="574"/>
      <c r="V498" s="574"/>
      <c r="W498" s="574"/>
    </row>
    <row r="499" spans="1:23" x14ac:dyDescent="0.2">
      <c r="A499" s="307" t="s">
        <v>3</v>
      </c>
      <c r="B499" s="452">
        <v>4280</v>
      </c>
      <c r="C499" s="259">
        <v>4280</v>
      </c>
      <c r="D499" s="440">
        <v>4280</v>
      </c>
      <c r="E499" s="259">
        <v>4280</v>
      </c>
      <c r="F499" s="390">
        <v>4280</v>
      </c>
      <c r="G499" s="260">
        <v>4280</v>
      </c>
      <c r="H499" s="258">
        <v>4280</v>
      </c>
      <c r="I499" s="259">
        <v>4280</v>
      </c>
      <c r="J499" s="259">
        <v>4280</v>
      </c>
      <c r="K499" s="259">
        <v>4280</v>
      </c>
      <c r="L499" s="259">
        <v>4280</v>
      </c>
      <c r="M499" s="259">
        <v>4280</v>
      </c>
      <c r="N499" s="258">
        <v>4280</v>
      </c>
      <c r="O499" s="259">
        <v>4280</v>
      </c>
      <c r="P499" s="259">
        <v>4280</v>
      </c>
      <c r="Q499" s="259">
        <v>4280</v>
      </c>
      <c r="R499" s="259">
        <v>4280</v>
      </c>
      <c r="S499" s="260">
        <v>4280</v>
      </c>
      <c r="T499" s="420">
        <v>4280</v>
      </c>
      <c r="U499" s="574"/>
      <c r="V499" s="574"/>
      <c r="W499" s="574"/>
    </row>
    <row r="500" spans="1:23" x14ac:dyDescent="0.2">
      <c r="A500" s="310" t="s">
        <v>6</v>
      </c>
      <c r="B500" s="453">
        <v>4178.2352941176468</v>
      </c>
      <c r="C500" s="264">
        <v>4297.5</v>
      </c>
      <c r="D500" s="264">
        <v>3870</v>
      </c>
      <c r="E500" s="264">
        <v>4400.909090909091</v>
      </c>
      <c r="F500" s="311">
        <v>4542.727272727273</v>
      </c>
      <c r="G500" s="265">
        <v>4705.333333333333</v>
      </c>
      <c r="H500" s="263">
        <v>4096.875</v>
      </c>
      <c r="I500" s="264">
        <v>4696.875</v>
      </c>
      <c r="J500" s="264">
        <v>4210</v>
      </c>
      <c r="K500" s="264">
        <v>4659.2857142857147</v>
      </c>
      <c r="L500" s="264">
        <v>4633.333333333333</v>
      </c>
      <c r="M500" s="264">
        <v>4914.1176470588234</v>
      </c>
      <c r="N500" s="263">
        <v>4214</v>
      </c>
      <c r="O500" s="264">
        <v>4412.666666666667</v>
      </c>
      <c r="P500" s="264">
        <v>4222.8571428571431</v>
      </c>
      <c r="Q500" s="264">
        <v>4483.0769230769229</v>
      </c>
      <c r="R500" s="264">
        <v>4721.818181818182</v>
      </c>
      <c r="S500" s="265">
        <v>4805.7142857142853</v>
      </c>
      <c r="T500" s="421">
        <v>4476.510638297872</v>
      </c>
      <c r="U500" s="574"/>
      <c r="V500" s="574"/>
      <c r="W500" s="574"/>
    </row>
    <row r="501" spans="1:23" x14ac:dyDescent="0.2">
      <c r="A501" s="226" t="s">
        <v>7</v>
      </c>
      <c r="B501" s="454">
        <v>100</v>
      </c>
      <c r="C501" s="268">
        <v>100</v>
      </c>
      <c r="D501" s="268">
        <v>100</v>
      </c>
      <c r="E501" s="268">
        <v>100</v>
      </c>
      <c r="F501" s="314">
        <v>100</v>
      </c>
      <c r="G501" s="269">
        <v>86.666666666666671</v>
      </c>
      <c r="H501" s="267">
        <v>93.75</v>
      </c>
      <c r="I501" s="268">
        <v>100</v>
      </c>
      <c r="J501" s="268">
        <v>100</v>
      </c>
      <c r="K501" s="268">
        <v>100</v>
      </c>
      <c r="L501" s="268">
        <v>100</v>
      </c>
      <c r="M501" s="268">
        <v>100</v>
      </c>
      <c r="N501" s="267">
        <v>86.666666666666671</v>
      </c>
      <c r="O501" s="268">
        <v>93.333333333333329</v>
      </c>
      <c r="P501" s="268">
        <v>85.714285714285708</v>
      </c>
      <c r="Q501" s="268">
        <v>84.615384615384613</v>
      </c>
      <c r="R501" s="268">
        <v>100</v>
      </c>
      <c r="S501" s="269">
        <v>100</v>
      </c>
      <c r="T501" s="422">
        <v>80.425531914893611</v>
      </c>
      <c r="U501" s="574"/>
      <c r="V501" s="227"/>
      <c r="W501" s="574"/>
    </row>
    <row r="502" spans="1:23" x14ac:dyDescent="0.2">
      <c r="A502" s="226" t="s">
        <v>8</v>
      </c>
      <c r="B502" s="455">
        <v>3.6484387725739746E-2</v>
      </c>
      <c r="C502" s="272">
        <v>2.9220170691970589E-2</v>
      </c>
      <c r="D502" s="272">
        <v>1.950861611181072E-2</v>
      </c>
      <c r="E502" s="272">
        <v>5.0785708527695504E-2</v>
      </c>
      <c r="F502" s="317">
        <v>3.5084421854410783E-2</v>
      </c>
      <c r="G502" s="273">
        <v>5.8936803746654776E-2</v>
      </c>
      <c r="H502" s="271">
        <v>5.156075799903332E-2</v>
      </c>
      <c r="I502" s="272">
        <v>3.3929526467458004E-2</v>
      </c>
      <c r="J502" s="272">
        <v>3.2263842534931413E-2</v>
      </c>
      <c r="K502" s="272">
        <v>3.4026859279785111E-2</v>
      </c>
      <c r="L502" s="272">
        <v>4.8579000183592423E-2</v>
      </c>
      <c r="M502" s="272">
        <v>3.2656805793845133E-2</v>
      </c>
      <c r="N502" s="271">
        <v>5.5502815020574157E-2</v>
      </c>
      <c r="O502" s="272">
        <v>5.9720466404731609E-2</v>
      </c>
      <c r="P502" s="272">
        <v>5.7446434498314457E-2</v>
      </c>
      <c r="Q502" s="272">
        <v>4.8083741713136001E-2</v>
      </c>
      <c r="R502" s="272">
        <v>4.4440625479409621E-2</v>
      </c>
      <c r="S502" s="273">
        <v>4.1211716588878726E-2</v>
      </c>
      <c r="T502" s="423">
        <v>7.4844526728305563E-2</v>
      </c>
      <c r="U502" s="574"/>
      <c r="V502" s="227"/>
      <c r="W502" s="574"/>
    </row>
    <row r="503" spans="1:23" x14ac:dyDescent="0.2">
      <c r="A503" s="310" t="s">
        <v>1</v>
      </c>
      <c r="B503" s="456">
        <f>B500/B499*100-100</f>
        <v>-2.3776800439802059</v>
      </c>
      <c r="C503" s="276">
        <f>C500/C499*100-100</f>
        <v>0.40887850467289866</v>
      </c>
      <c r="D503" s="276">
        <f t="shared" ref="D503:H503" si="141">D500/D499*100-100</f>
        <v>-9.5794392523364564</v>
      </c>
      <c r="E503" s="276">
        <f t="shared" si="141"/>
        <v>2.8249787595582063</v>
      </c>
      <c r="F503" s="276">
        <f t="shared" si="141"/>
        <v>6.1384876805437756</v>
      </c>
      <c r="G503" s="277">
        <f t="shared" si="141"/>
        <v>9.9376947040498322</v>
      </c>
      <c r="H503" s="275">
        <f t="shared" si="141"/>
        <v>-4.2786214953271013</v>
      </c>
      <c r="I503" s="276">
        <f>I500/I499*100-100</f>
        <v>9.7400700934579447</v>
      </c>
      <c r="J503" s="276">
        <f t="shared" ref="J503:P503" si="142">J500/J499*100-100</f>
        <v>-1.6355140186915804</v>
      </c>
      <c r="K503" s="276">
        <f t="shared" si="142"/>
        <v>8.8618157543391334</v>
      </c>
      <c r="L503" s="276">
        <f t="shared" si="142"/>
        <v>8.2554517133956296</v>
      </c>
      <c r="M503" s="276">
        <f t="shared" si="142"/>
        <v>14.815832875206155</v>
      </c>
      <c r="N503" s="275">
        <f t="shared" si="142"/>
        <v>-1.5420560747663501</v>
      </c>
      <c r="O503" s="276">
        <f t="shared" si="142"/>
        <v>3.0996884735202457</v>
      </c>
      <c r="P503" s="276">
        <f t="shared" si="142"/>
        <v>-1.3351134846461861</v>
      </c>
      <c r="Q503" s="276">
        <f>Q500/Q499*100-100</f>
        <v>4.7447879223580145</v>
      </c>
      <c r="R503" s="276">
        <f t="shared" ref="R503:T503" si="143">R500/R499*100-100</f>
        <v>10.322854715378085</v>
      </c>
      <c r="S503" s="277">
        <f t="shared" si="143"/>
        <v>12.283044058744991</v>
      </c>
      <c r="T503" s="424">
        <f t="shared" si="143"/>
        <v>4.5913700536885926</v>
      </c>
      <c r="U503" s="574"/>
      <c r="V503" s="227"/>
      <c r="W503" s="574"/>
    </row>
    <row r="504" spans="1:23" ht="13.5" thickBot="1" x14ac:dyDescent="0.25">
      <c r="A504" s="429" t="s">
        <v>27</v>
      </c>
      <c r="B504" s="457">
        <f t="shared" ref="B504:T504" si="144">B500-B487</f>
        <v>29.901960784313815</v>
      </c>
      <c r="C504" s="281">
        <f t="shared" si="144"/>
        <v>-246.875</v>
      </c>
      <c r="D504" s="281">
        <f t="shared" si="144"/>
        <v>-392.85714285714312</v>
      </c>
      <c r="E504" s="281">
        <f t="shared" si="144"/>
        <v>-68.181818181818016</v>
      </c>
      <c r="F504" s="281">
        <f t="shared" si="144"/>
        <v>-91.647727272727025</v>
      </c>
      <c r="G504" s="282">
        <f t="shared" si="144"/>
        <v>-33.89743589743648</v>
      </c>
      <c r="H504" s="280">
        <f t="shared" si="144"/>
        <v>-41.45833333333303</v>
      </c>
      <c r="I504" s="281">
        <f t="shared" si="144"/>
        <v>-21.79166666666697</v>
      </c>
      <c r="J504" s="281">
        <f t="shared" si="144"/>
        <v>-104</v>
      </c>
      <c r="K504" s="281">
        <f t="shared" si="144"/>
        <v>-49.175824175823436</v>
      </c>
      <c r="L504" s="281">
        <f t="shared" si="144"/>
        <v>35.33333333333303</v>
      </c>
      <c r="M504" s="281">
        <f t="shared" si="144"/>
        <v>-97.310924369748136</v>
      </c>
      <c r="N504" s="280">
        <f t="shared" si="144"/>
        <v>-62.153846153845734</v>
      </c>
      <c r="O504" s="281">
        <f t="shared" si="144"/>
        <v>86.66666666666697</v>
      </c>
      <c r="P504" s="281">
        <f t="shared" si="144"/>
        <v>-39.642857142856883</v>
      </c>
      <c r="Q504" s="281">
        <f t="shared" si="144"/>
        <v>-55.104895104895149</v>
      </c>
      <c r="R504" s="281">
        <f t="shared" si="144"/>
        <v>-100.48951048951039</v>
      </c>
      <c r="S504" s="282">
        <f t="shared" si="144"/>
        <v>-11.978021978022298</v>
      </c>
      <c r="T504" s="425">
        <f t="shared" si="144"/>
        <v>-75.645325004879851</v>
      </c>
      <c r="U504" s="574"/>
      <c r="V504" s="227"/>
      <c r="W504" s="574"/>
    </row>
    <row r="505" spans="1:23" x14ac:dyDescent="0.2">
      <c r="A505" s="430" t="s">
        <v>51</v>
      </c>
      <c r="B505" s="486">
        <v>60</v>
      </c>
      <c r="C505" s="286">
        <v>60</v>
      </c>
      <c r="D505" s="444">
        <v>15</v>
      </c>
      <c r="E505" s="286">
        <v>61</v>
      </c>
      <c r="F505" s="391">
        <v>61</v>
      </c>
      <c r="G505" s="287">
        <v>61</v>
      </c>
      <c r="H505" s="285">
        <v>62</v>
      </c>
      <c r="I505" s="286">
        <v>62</v>
      </c>
      <c r="J505" s="286">
        <v>15</v>
      </c>
      <c r="K505" s="286">
        <v>60</v>
      </c>
      <c r="L505" s="286">
        <v>60</v>
      </c>
      <c r="M505" s="286">
        <v>62</v>
      </c>
      <c r="N505" s="285">
        <v>62</v>
      </c>
      <c r="O505" s="286">
        <v>62</v>
      </c>
      <c r="P505" s="286">
        <v>17</v>
      </c>
      <c r="Q505" s="286">
        <v>61</v>
      </c>
      <c r="R505" s="286">
        <v>61</v>
      </c>
      <c r="S505" s="287">
        <v>61</v>
      </c>
      <c r="T505" s="426">
        <f>SUM(B505:S505)</f>
        <v>963</v>
      </c>
      <c r="U505" s="227" t="s">
        <v>56</v>
      </c>
      <c r="V505" s="289">
        <f>T492-T505</f>
        <v>1</v>
      </c>
      <c r="W505" s="290">
        <f>V505/T492</f>
        <v>1.037344398340249E-3</v>
      </c>
    </row>
    <row r="506" spans="1:23" x14ac:dyDescent="0.2">
      <c r="A506" s="324" t="s">
        <v>28</v>
      </c>
      <c r="B506" s="458">
        <v>138</v>
      </c>
      <c r="C506" s="576">
        <v>139</v>
      </c>
      <c r="D506" s="445">
        <v>137</v>
      </c>
      <c r="E506" s="576">
        <v>138</v>
      </c>
      <c r="F506" s="392">
        <v>138</v>
      </c>
      <c r="G506" s="575">
        <v>136.5</v>
      </c>
      <c r="H506" s="577">
        <v>137</v>
      </c>
      <c r="I506" s="576">
        <v>136.5</v>
      </c>
      <c r="J506" s="576">
        <v>138</v>
      </c>
      <c r="K506" s="576">
        <v>135</v>
      </c>
      <c r="L506" s="576">
        <v>135</v>
      </c>
      <c r="M506" s="576">
        <v>135</v>
      </c>
      <c r="N506" s="577">
        <v>137</v>
      </c>
      <c r="O506" s="576">
        <v>137</v>
      </c>
      <c r="P506" s="576">
        <v>137</v>
      </c>
      <c r="Q506" s="576">
        <v>136</v>
      </c>
      <c r="R506" s="576">
        <v>136</v>
      </c>
      <c r="S506" s="575">
        <v>134.5</v>
      </c>
      <c r="T506" s="427"/>
      <c r="U506" s="227" t="s">
        <v>57</v>
      </c>
      <c r="V506" s="227">
        <v>135.30000000000001</v>
      </c>
      <c r="W506" s="574"/>
    </row>
    <row r="507" spans="1:23" ht="13.5" thickBot="1" x14ac:dyDescent="0.25">
      <c r="A507" s="327" t="s">
        <v>26</v>
      </c>
      <c r="B507" s="487">
        <f t="shared" ref="B507:S507" si="145">B506-B493</f>
        <v>1</v>
      </c>
      <c r="C507" s="488">
        <f t="shared" si="145"/>
        <v>1</v>
      </c>
      <c r="D507" s="488">
        <f t="shared" si="145"/>
        <v>1</v>
      </c>
      <c r="E507" s="488">
        <f t="shared" si="145"/>
        <v>1</v>
      </c>
      <c r="F507" s="488">
        <f t="shared" si="145"/>
        <v>1</v>
      </c>
      <c r="G507" s="489">
        <f t="shared" si="145"/>
        <v>1</v>
      </c>
      <c r="H507" s="490">
        <f t="shared" si="145"/>
        <v>1</v>
      </c>
      <c r="I507" s="488">
        <f t="shared" si="145"/>
        <v>1</v>
      </c>
      <c r="J507" s="488">
        <f t="shared" si="145"/>
        <v>1</v>
      </c>
      <c r="K507" s="488">
        <f t="shared" si="145"/>
        <v>1</v>
      </c>
      <c r="L507" s="488">
        <f t="shared" si="145"/>
        <v>1</v>
      </c>
      <c r="M507" s="488">
        <f t="shared" si="145"/>
        <v>1</v>
      </c>
      <c r="N507" s="490">
        <f t="shared" si="145"/>
        <v>1</v>
      </c>
      <c r="O507" s="488">
        <f t="shared" si="145"/>
        <v>1</v>
      </c>
      <c r="P507" s="488">
        <f t="shared" si="145"/>
        <v>1</v>
      </c>
      <c r="Q507" s="488">
        <f t="shared" si="145"/>
        <v>1</v>
      </c>
      <c r="R507" s="488">
        <f t="shared" si="145"/>
        <v>1</v>
      </c>
      <c r="S507" s="489">
        <f t="shared" si="145"/>
        <v>1</v>
      </c>
      <c r="T507" s="428"/>
      <c r="U507" s="227" t="s">
        <v>26</v>
      </c>
      <c r="V507" s="362">
        <f>V506-V493</f>
        <v>1.0000000000019327E-2</v>
      </c>
      <c r="W507" s="574"/>
    </row>
    <row r="509" spans="1:23" ht="13.5" thickBot="1" x14ac:dyDescent="0.25"/>
    <row r="510" spans="1:23" s="578" customFormat="1" ht="13.5" thickBot="1" x14ac:dyDescent="0.25">
      <c r="A510" s="300" t="s">
        <v>174</v>
      </c>
      <c r="B510" s="671" t="s">
        <v>110</v>
      </c>
      <c r="C510" s="672"/>
      <c r="D510" s="672"/>
      <c r="E510" s="672"/>
      <c r="F510" s="672"/>
      <c r="G510" s="673"/>
      <c r="H510" s="671" t="s">
        <v>111</v>
      </c>
      <c r="I510" s="672"/>
      <c r="J510" s="672"/>
      <c r="K510" s="672"/>
      <c r="L510" s="672"/>
      <c r="M510" s="673"/>
      <c r="N510" s="671" t="s">
        <v>53</v>
      </c>
      <c r="O510" s="672"/>
      <c r="P510" s="672"/>
      <c r="Q510" s="672"/>
      <c r="R510" s="672"/>
      <c r="S510" s="672"/>
      <c r="T510" s="329" t="s">
        <v>55</v>
      </c>
    </row>
    <row r="511" spans="1:23" s="578" customFormat="1" x14ac:dyDescent="0.2">
      <c r="A511" s="226" t="s">
        <v>54</v>
      </c>
      <c r="B511" s="451">
        <v>1</v>
      </c>
      <c r="C511" s="252">
        <v>2</v>
      </c>
      <c r="D511" s="439" t="s">
        <v>131</v>
      </c>
      <c r="E511" s="252">
        <v>4</v>
      </c>
      <c r="F511" s="484">
        <v>5</v>
      </c>
      <c r="G511" s="432">
        <v>6</v>
      </c>
      <c r="H511" s="251">
        <v>7</v>
      </c>
      <c r="I511" s="252">
        <v>8</v>
      </c>
      <c r="J511" s="252" t="s">
        <v>137</v>
      </c>
      <c r="K511" s="252">
        <v>10</v>
      </c>
      <c r="L511" s="252">
        <v>11</v>
      </c>
      <c r="M511" s="252">
        <v>12</v>
      </c>
      <c r="N511" s="330">
        <v>13</v>
      </c>
      <c r="O511" s="253">
        <v>14</v>
      </c>
      <c r="P511" s="253" t="s">
        <v>138</v>
      </c>
      <c r="Q511" s="253">
        <v>16</v>
      </c>
      <c r="R511" s="253">
        <v>17</v>
      </c>
      <c r="S511" s="331">
        <v>18</v>
      </c>
      <c r="T511" s="418"/>
    </row>
    <row r="512" spans="1:23" s="578" customFormat="1" x14ac:dyDescent="0.2">
      <c r="A512" s="307" t="s">
        <v>3</v>
      </c>
      <c r="B512" s="452">
        <v>4295</v>
      </c>
      <c r="C512" s="259">
        <v>4295</v>
      </c>
      <c r="D512" s="440">
        <v>4295</v>
      </c>
      <c r="E512" s="259">
        <v>4295</v>
      </c>
      <c r="F512" s="390">
        <v>4295</v>
      </c>
      <c r="G512" s="260">
        <v>4295</v>
      </c>
      <c r="H512" s="258">
        <v>4295</v>
      </c>
      <c r="I512" s="259">
        <v>4295</v>
      </c>
      <c r="J512" s="259">
        <v>4295</v>
      </c>
      <c r="K512" s="259">
        <v>4295</v>
      </c>
      <c r="L512" s="259">
        <v>4295</v>
      </c>
      <c r="M512" s="259">
        <v>4295</v>
      </c>
      <c r="N512" s="258">
        <v>4295</v>
      </c>
      <c r="O512" s="259">
        <v>4295</v>
      </c>
      <c r="P512" s="259">
        <v>4295</v>
      </c>
      <c r="Q512" s="259">
        <v>4295</v>
      </c>
      <c r="R512" s="259">
        <v>4295</v>
      </c>
      <c r="S512" s="260">
        <v>4295</v>
      </c>
      <c r="T512" s="420">
        <v>4295</v>
      </c>
    </row>
    <row r="513" spans="1:23" s="578" customFormat="1" x14ac:dyDescent="0.2">
      <c r="A513" s="310" t="s">
        <v>6</v>
      </c>
      <c r="B513" s="453">
        <v>4262</v>
      </c>
      <c r="C513" s="264">
        <v>4362</v>
      </c>
      <c r="D513" s="264">
        <v>4047.5</v>
      </c>
      <c r="E513" s="264">
        <v>4389.333333333333</v>
      </c>
      <c r="F513" s="311">
        <v>4611.333333333333</v>
      </c>
      <c r="G513" s="265">
        <v>4802.666666666667</v>
      </c>
      <c r="H513" s="263">
        <v>4387.333333333333</v>
      </c>
      <c r="I513" s="264">
        <v>4704</v>
      </c>
      <c r="J513" s="264">
        <v>4386.666666666667</v>
      </c>
      <c r="K513" s="264">
        <v>4596.666666666667</v>
      </c>
      <c r="L513" s="264">
        <v>4608</v>
      </c>
      <c r="M513" s="264">
        <v>4921.875</v>
      </c>
      <c r="N513" s="263">
        <v>4356</v>
      </c>
      <c r="O513" s="264">
        <v>4313.333333333333</v>
      </c>
      <c r="P513" s="264">
        <v>4265</v>
      </c>
      <c r="Q513" s="264">
        <v>4600.666666666667</v>
      </c>
      <c r="R513" s="264">
        <v>4762</v>
      </c>
      <c r="S513" s="265">
        <v>4807.333333333333</v>
      </c>
      <c r="T513" s="421">
        <v>4549</v>
      </c>
    </row>
    <row r="514" spans="1:23" s="578" customFormat="1" x14ac:dyDescent="0.2">
      <c r="A514" s="226" t="s">
        <v>7</v>
      </c>
      <c r="B514" s="454">
        <v>100</v>
      </c>
      <c r="C514" s="268">
        <v>100</v>
      </c>
      <c r="D514" s="268">
        <v>100</v>
      </c>
      <c r="E514" s="268">
        <v>100</v>
      </c>
      <c r="F514" s="314">
        <v>93.333333333333329</v>
      </c>
      <c r="G514" s="269">
        <v>86.666666666666671</v>
      </c>
      <c r="H514" s="267">
        <v>100</v>
      </c>
      <c r="I514" s="268">
        <v>93.333333333333329</v>
      </c>
      <c r="J514" s="268">
        <v>100</v>
      </c>
      <c r="K514" s="268">
        <v>100</v>
      </c>
      <c r="L514" s="268">
        <v>100</v>
      </c>
      <c r="M514" s="268">
        <v>100</v>
      </c>
      <c r="N514" s="267">
        <v>100</v>
      </c>
      <c r="O514" s="268">
        <v>93.333333333333329</v>
      </c>
      <c r="P514" s="268">
        <v>100</v>
      </c>
      <c r="Q514" s="268">
        <v>100</v>
      </c>
      <c r="R514" s="268">
        <v>100</v>
      </c>
      <c r="S514" s="269">
        <v>100</v>
      </c>
      <c r="T514" s="422">
        <v>91.666666666666671</v>
      </c>
      <c r="V514" s="227"/>
    </row>
    <row r="515" spans="1:23" s="578" customFormat="1" x14ac:dyDescent="0.2">
      <c r="A515" s="226" t="s">
        <v>8</v>
      </c>
      <c r="B515" s="455">
        <v>3.6431676371490702E-2</v>
      </c>
      <c r="C515" s="272">
        <v>2.0712397379063833E-2</v>
      </c>
      <c r="D515" s="272">
        <v>3.0075920503866215E-2</v>
      </c>
      <c r="E515" s="272">
        <v>2.9394040002349034E-2</v>
      </c>
      <c r="F515" s="317">
        <v>4.3269119426155869E-2</v>
      </c>
      <c r="G515" s="273">
        <v>5.2137449966546089E-2</v>
      </c>
      <c r="H515" s="271">
        <v>3.2908876040434298E-2</v>
      </c>
      <c r="I515" s="272">
        <v>5.578646077162152E-2</v>
      </c>
      <c r="J515" s="272">
        <v>3.577082764723289E-2</v>
      </c>
      <c r="K515" s="272">
        <v>2.169195633443714E-2</v>
      </c>
      <c r="L515" s="272">
        <v>2.3867581744561668E-2</v>
      </c>
      <c r="M515" s="272">
        <v>5.1725889545583797E-2</v>
      </c>
      <c r="N515" s="271">
        <v>4.3644571674255811E-2</v>
      </c>
      <c r="O515" s="272">
        <v>3.9167952544826461E-2</v>
      </c>
      <c r="P515" s="272">
        <v>4.5841066344706104E-2</v>
      </c>
      <c r="Q515" s="272">
        <v>1.699426877447056E-2</v>
      </c>
      <c r="R515" s="272">
        <v>3.4165053922051984E-2</v>
      </c>
      <c r="S515" s="273">
        <v>1.9207643537017826E-2</v>
      </c>
      <c r="T515" s="423">
        <v>5.9801442563547851E-2</v>
      </c>
      <c r="V515" s="227"/>
    </row>
    <row r="516" spans="1:23" s="578" customFormat="1" x14ac:dyDescent="0.2">
      <c r="A516" s="310" t="s">
        <v>1</v>
      </c>
      <c r="B516" s="456">
        <f>B513/B512*100-100</f>
        <v>-0.76833527357392484</v>
      </c>
      <c r="C516" s="276">
        <f>C513/C512*100-100</f>
        <v>1.5599534342258323</v>
      </c>
      <c r="D516" s="276">
        <f t="shared" ref="D516:H516" si="146">D513/D512*100-100</f>
        <v>-5.762514551804415</v>
      </c>
      <c r="E516" s="276">
        <f t="shared" si="146"/>
        <v>2.1963523476911178</v>
      </c>
      <c r="F516" s="276">
        <f t="shared" si="146"/>
        <v>7.3651532790065914</v>
      </c>
      <c r="G516" s="277">
        <f t="shared" si="146"/>
        <v>11.819945673263504</v>
      </c>
      <c r="H516" s="275">
        <f t="shared" si="146"/>
        <v>2.1497865735351098</v>
      </c>
      <c r="I516" s="276">
        <f>I513/I512*100-100</f>
        <v>9.5227008149010572</v>
      </c>
      <c r="J516" s="276">
        <f t="shared" ref="J516:P516" si="147">J513/J512*100-100</f>
        <v>2.1342646488164547</v>
      </c>
      <c r="K516" s="276">
        <f t="shared" si="147"/>
        <v>7.0236709351959803</v>
      </c>
      <c r="L516" s="276">
        <f t="shared" si="147"/>
        <v>7.2875436554132591</v>
      </c>
      <c r="M516" s="276">
        <f t="shared" si="147"/>
        <v>14.595459837019803</v>
      </c>
      <c r="N516" s="275">
        <f t="shared" si="147"/>
        <v>1.4202561117578654</v>
      </c>
      <c r="O516" s="276">
        <f t="shared" si="147"/>
        <v>0.42685292976327105</v>
      </c>
      <c r="P516" s="276">
        <f t="shared" si="147"/>
        <v>-0.69848661233993425</v>
      </c>
      <c r="Q516" s="276">
        <f>Q513/Q512*100-100</f>
        <v>7.1168024835079677</v>
      </c>
      <c r="R516" s="276">
        <f t="shared" ref="R516:T516" si="148">R513/R512*100-100</f>
        <v>10.873108265424918</v>
      </c>
      <c r="S516" s="277">
        <f t="shared" si="148"/>
        <v>11.928599146294133</v>
      </c>
      <c r="T516" s="424">
        <f t="shared" si="148"/>
        <v>5.9138533178114017</v>
      </c>
      <c r="V516" s="227"/>
    </row>
    <row r="517" spans="1:23" s="578" customFormat="1" ht="13.5" thickBot="1" x14ac:dyDescent="0.25">
      <c r="A517" s="429" t="s">
        <v>27</v>
      </c>
      <c r="B517" s="457">
        <f t="shared" ref="B517:T517" si="149">B513-B500</f>
        <v>83.764705882353155</v>
      </c>
      <c r="C517" s="281">
        <f t="shared" si="149"/>
        <v>64.5</v>
      </c>
      <c r="D517" s="281">
        <f t="shared" si="149"/>
        <v>177.5</v>
      </c>
      <c r="E517" s="281">
        <f t="shared" si="149"/>
        <v>-11.575757575757962</v>
      </c>
      <c r="F517" s="281">
        <f t="shared" si="149"/>
        <v>68.606060606060055</v>
      </c>
      <c r="G517" s="282">
        <f t="shared" si="149"/>
        <v>97.33333333333394</v>
      </c>
      <c r="H517" s="280">
        <f t="shared" si="149"/>
        <v>290.45833333333303</v>
      </c>
      <c r="I517" s="281">
        <f t="shared" si="149"/>
        <v>7.125</v>
      </c>
      <c r="J517" s="281">
        <f t="shared" si="149"/>
        <v>176.66666666666697</v>
      </c>
      <c r="K517" s="281">
        <f t="shared" si="149"/>
        <v>-62.619047619047706</v>
      </c>
      <c r="L517" s="281">
        <f t="shared" si="149"/>
        <v>-25.33333333333303</v>
      </c>
      <c r="M517" s="281">
        <f t="shared" si="149"/>
        <v>7.7573529411765776</v>
      </c>
      <c r="N517" s="280">
        <f t="shared" si="149"/>
        <v>142</v>
      </c>
      <c r="O517" s="281">
        <f t="shared" si="149"/>
        <v>-99.33333333333394</v>
      </c>
      <c r="P517" s="281">
        <f t="shared" si="149"/>
        <v>42.142857142856883</v>
      </c>
      <c r="Q517" s="281">
        <f t="shared" si="149"/>
        <v>117.5897435897441</v>
      </c>
      <c r="R517" s="281">
        <f t="shared" si="149"/>
        <v>40.181818181818016</v>
      </c>
      <c r="S517" s="282">
        <f t="shared" si="149"/>
        <v>1.6190476190477057</v>
      </c>
      <c r="T517" s="425">
        <f t="shared" si="149"/>
        <v>72.489361702128008</v>
      </c>
      <c r="V517" s="227"/>
    </row>
    <row r="518" spans="1:23" s="578" customFormat="1" x14ac:dyDescent="0.2">
      <c r="A518" s="430" t="s">
        <v>51</v>
      </c>
      <c r="B518" s="486">
        <v>60</v>
      </c>
      <c r="C518" s="286">
        <v>60</v>
      </c>
      <c r="D518" s="444">
        <v>15</v>
      </c>
      <c r="E518" s="286">
        <v>61</v>
      </c>
      <c r="F518" s="391">
        <v>61</v>
      </c>
      <c r="G518" s="287">
        <v>61</v>
      </c>
      <c r="H518" s="285">
        <v>62</v>
      </c>
      <c r="I518" s="286">
        <v>62</v>
      </c>
      <c r="J518" s="286">
        <v>15</v>
      </c>
      <c r="K518" s="286">
        <v>60</v>
      </c>
      <c r="L518" s="286">
        <v>60</v>
      </c>
      <c r="M518" s="286">
        <v>62</v>
      </c>
      <c r="N518" s="285">
        <v>62</v>
      </c>
      <c r="O518" s="286">
        <v>62</v>
      </c>
      <c r="P518" s="286">
        <v>17</v>
      </c>
      <c r="Q518" s="286">
        <v>61</v>
      </c>
      <c r="R518" s="286">
        <v>61</v>
      </c>
      <c r="S518" s="287">
        <v>61</v>
      </c>
      <c r="T518" s="426">
        <f>SUM(B518:S518)</f>
        <v>963</v>
      </c>
      <c r="U518" s="227" t="s">
        <v>56</v>
      </c>
      <c r="V518" s="289">
        <f>T505-T518</f>
        <v>0</v>
      </c>
      <c r="W518" s="290">
        <f>V518/T505</f>
        <v>0</v>
      </c>
    </row>
    <row r="519" spans="1:23" s="578" customFormat="1" x14ac:dyDescent="0.2">
      <c r="A519" s="324" t="s">
        <v>28</v>
      </c>
      <c r="B519" s="458">
        <v>138</v>
      </c>
      <c r="C519" s="580">
        <v>139</v>
      </c>
      <c r="D519" s="445">
        <v>137</v>
      </c>
      <c r="E519" s="580">
        <v>138</v>
      </c>
      <c r="F519" s="392">
        <v>138</v>
      </c>
      <c r="G519" s="581">
        <v>136.5</v>
      </c>
      <c r="H519" s="579">
        <v>137</v>
      </c>
      <c r="I519" s="580">
        <v>136.5</v>
      </c>
      <c r="J519" s="580">
        <v>138</v>
      </c>
      <c r="K519" s="580">
        <v>135</v>
      </c>
      <c r="L519" s="580">
        <v>135</v>
      </c>
      <c r="M519" s="580">
        <v>135</v>
      </c>
      <c r="N519" s="579">
        <v>137</v>
      </c>
      <c r="O519" s="580">
        <v>137</v>
      </c>
      <c r="P519" s="580">
        <v>137</v>
      </c>
      <c r="Q519" s="580">
        <v>136</v>
      </c>
      <c r="R519" s="580">
        <v>136</v>
      </c>
      <c r="S519" s="581">
        <v>134.5</v>
      </c>
      <c r="T519" s="427"/>
      <c r="U519" s="227" t="s">
        <v>57</v>
      </c>
      <c r="V519" s="227">
        <v>136.55000000000001</v>
      </c>
    </row>
    <row r="520" spans="1:23" s="578" customFormat="1" ht="13.5" thickBot="1" x14ac:dyDescent="0.25">
      <c r="A520" s="327" t="s">
        <v>26</v>
      </c>
      <c r="B520" s="487">
        <f t="shared" ref="B520:S520" si="150">B519-B506</f>
        <v>0</v>
      </c>
      <c r="C520" s="488">
        <f t="shared" si="150"/>
        <v>0</v>
      </c>
      <c r="D520" s="488">
        <f t="shared" si="150"/>
        <v>0</v>
      </c>
      <c r="E520" s="488">
        <f t="shared" si="150"/>
        <v>0</v>
      </c>
      <c r="F520" s="488">
        <f t="shared" si="150"/>
        <v>0</v>
      </c>
      <c r="G520" s="489">
        <f t="shared" si="150"/>
        <v>0</v>
      </c>
      <c r="H520" s="490">
        <f t="shared" si="150"/>
        <v>0</v>
      </c>
      <c r="I520" s="488">
        <f t="shared" si="150"/>
        <v>0</v>
      </c>
      <c r="J520" s="488">
        <f t="shared" si="150"/>
        <v>0</v>
      </c>
      <c r="K520" s="488">
        <f t="shared" si="150"/>
        <v>0</v>
      </c>
      <c r="L520" s="488">
        <f t="shared" si="150"/>
        <v>0</v>
      </c>
      <c r="M520" s="488">
        <f t="shared" si="150"/>
        <v>0</v>
      </c>
      <c r="N520" s="490">
        <f t="shared" si="150"/>
        <v>0</v>
      </c>
      <c r="O520" s="488">
        <f t="shared" si="150"/>
        <v>0</v>
      </c>
      <c r="P520" s="488">
        <f t="shared" si="150"/>
        <v>0</v>
      </c>
      <c r="Q520" s="488">
        <f t="shared" si="150"/>
        <v>0</v>
      </c>
      <c r="R520" s="488">
        <f t="shared" si="150"/>
        <v>0</v>
      </c>
      <c r="S520" s="489">
        <f t="shared" si="150"/>
        <v>0</v>
      </c>
      <c r="T520" s="428"/>
      <c r="U520" s="227" t="s">
        <v>26</v>
      </c>
      <c r="V520" s="362">
        <f>V519-V506</f>
        <v>1.25</v>
      </c>
    </row>
    <row r="522" spans="1:23" ht="13.5" thickBot="1" x14ac:dyDescent="0.25"/>
    <row r="523" spans="1:23" s="582" customFormat="1" ht="13.5" thickBot="1" x14ac:dyDescent="0.25">
      <c r="A523" s="300" t="s">
        <v>175</v>
      </c>
      <c r="B523" s="671" t="s">
        <v>110</v>
      </c>
      <c r="C523" s="672"/>
      <c r="D523" s="672"/>
      <c r="E523" s="672"/>
      <c r="F523" s="672"/>
      <c r="G523" s="673"/>
      <c r="H523" s="671" t="s">
        <v>111</v>
      </c>
      <c r="I523" s="672"/>
      <c r="J523" s="672"/>
      <c r="K523" s="672"/>
      <c r="L523" s="672"/>
      <c r="M523" s="673"/>
      <c r="N523" s="671" t="s">
        <v>53</v>
      </c>
      <c r="O523" s="672"/>
      <c r="P523" s="672"/>
      <c r="Q523" s="672"/>
      <c r="R523" s="672"/>
      <c r="S523" s="672"/>
      <c r="T523" s="329" t="s">
        <v>55</v>
      </c>
    </row>
    <row r="524" spans="1:23" s="582" customFormat="1" x14ac:dyDescent="0.2">
      <c r="A524" s="226" t="s">
        <v>54</v>
      </c>
      <c r="B524" s="451">
        <v>1</v>
      </c>
      <c r="C524" s="252">
        <v>2</v>
      </c>
      <c r="D524" s="439" t="s">
        <v>131</v>
      </c>
      <c r="E524" s="252">
        <v>4</v>
      </c>
      <c r="F524" s="484">
        <v>5</v>
      </c>
      <c r="G524" s="432">
        <v>6</v>
      </c>
      <c r="H524" s="251">
        <v>7</v>
      </c>
      <c r="I524" s="252">
        <v>8</v>
      </c>
      <c r="J524" s="252" t="s">
        <v>137</v>
      </c>
      <c r="K524" s="252">
        <v>10</v>
      </c>
      <c r="L524" s="252">
        <v>11</v>
      </c>
      <c r="M524" s="252">
        <v>12</v>
      </c>
      <c r="N524" s="330">
        <v>13</v>
      </c>
      <c r="O524" s="253">
        <v>14</v>
      </c>
      <c r="P524" s="253" t="s">
        <v>138</v>
      </c>
      <c r="Q524" s="253">
        <v>16</v>
      </c>
      <c r="R524" s="253">
        <v>17</v>
      </c>
      <c r="S524" s="331">
        <v>18</v>
      </c>
      <c r="T524" s="418"/>
    </row>
    <row r="525" spans="1:23" s="582" customFormat="1" x14ac:dyDescent="0.2">
      <c r="A525" s="307" t="s">
        <v>3</v>
      </c>
      <c r="B525" s="452">
        <v>4310</v>
      </c>
      <c r="C525" s="259">
        <v>4310</v>
      </c>
      <c r="D525" s="440">
        <v>4310</v>
      </c>
      <c r="E525" s="259">
        <v>4310</v>
      </c>
      <c r="F525" s="390">
        <v>4310</v>
      </c>
      <c r="G525" s="260">
        <v>4310</v>
      </c>
      <c r="H525" s="258">
        <v>4310</v>
      </c>
      <c r="I525" s="259">
        <v>4310</v>
      </c>
      <c r="J525" s="259">
        <v>4310</v>
      </c>
      <c r="K525" s="259">
        <v>4310</v>
      </c>
      <c r="L525" s="259">
        <v>4310</v>
      </c>
      <c r="M525" s="259">
        <v>4310</v>
      </c>
      <c r="N525" s="258">
        <v>4310</v>
      </c>
      <c r="O525" s="259">
        <v>4310</v>
      </c>
      <c r="P525" s="259">
        <v>4310</v>
      </c>
      <c r="Q525" s="259">
        <v>4310</v>
      </c>
      <c r="R525" s="259">
        <v>4310</v>
      </c>
      <c r="S525" s="260">
        <v>4310</v>
      </c>
      <c r="T525" s="420">
        <v>4310</v>
      </c>
    </row>
    <row r="526" spans="1:23" s="582" customFormat="1" x14ac:dyDescent="0.2">
      <c r="A526" s="310" t="s">
        <v>6</v>
      </c>
      <c r="B526" s="453">
        <v>4122</v>
      </c>
      <c r="C526" s="264">
        <v>4410</v>
      </c>
      <c r="D526" s="264">
        <v>4206.666666666667</v>
      </c>
      <c r="E526" s="264">
        <v>4460</v>
      </c>
      <c r="F526" s="311">
        <v>4554.2857142857147</v>
      </c>
      <c r="G526" s="265">
        <v>4815.333333333333</v>
      </c>
      <c r="H526" s="263">
        <v>4223.333333333333</v>
      </c>
      <c r="I526" s="264">
        <v>4524</v>
      </c>
      <c r="J526" s="264">
        <v>4328</v>
      </c>
      <c r="K526" s="264">
        <v>4649.333333333333</v>
      </c>
      <c r="L526" s="264">
        <v>4692.5</v>
      </c>
      <c r="M526" s="264">
        <v>4782.8571428571431</v>
      </c>
      <c r="N526" s="263">
        <v>4250.7692307692305</v>
      </c>
      <c r="O526" s="264">
        <v>4298.333333333333</v>
      </c>
      <c r="P526" s="264">
        <v>4320</v>
      </c>
      <c r="Q526" s="264">
        <v>4534.6153846153848</v>
      </c>
      <c r="R526" s="264">
        <v>4565.652173913043</v>
      </c>
      <c r="S526" s="265">
        <v>4850</v>
      </c>
      <c r="T526" s="421">
        <v>4501.0344827586205</v>
      </c>
    </row>
    <row r="527" spans="1:23" s="582" customFormat="1" x14ac:dyDescent="0.2">
      <c r="A527" s="226" t="s">
        <v>7</v>
      </c>
      <c r="B527" s="454">
        <v>100</v>
      </c>
      <c r="C527" s="268">
        <v>100</v>
      </c>
      <c r="D527" s="268">
        <v>100</v>
      </c>
      <c r="E527" s="268">
        <v>100</v>
      </c>
      <c r="F527" s="314">
        <v>100</v>
      </c>
      <c r="G527" s="269">
        <v>86.666666666666671</v>
      </c>
      <c r="H527" s="267">
        <v>100</v>
      </c>
      <c r="I527" s="268">
        <v>93.333333333333329</v>
      </c>
      <c r="J527" s="268">
        <v>100</v>
      </c>
      <c r="K527" s="268">
        <v>93.333333333333329</v>
      </c>
      <c r="L527" s="268">
        <v>100</v>
      </c>
      <c r="M527" s="268">
        <v>100</v>
      </c>
      <c r="N527" s="267">
        <v>100</v>
      </c>
      <c r="O527" s="268">
        <v>100</v>
      </c>
      <c r="P527" s="268">
        <v>100</v>
      </c>
      <c r="Q527" s="268">
        <v>100</v>
      </c>
      <c r="R527" s="268">
        <v>91.304347826086953</v>
      </c>
      <c r="S527" s="269">
        <v>100</v>
      </c>
      <c r="T527" s="422">
        <v>86.206896551724142</v>
      </c>
      <c r="V527" s="227"/>
    </row>
    <row r="528" spans="1:23" s="582" customFormat="1" x14ac:dyDescent="0.2">
      <c r="A528" s="226" t="s">
        <v>8</v>
      </c>
      <c r="B528" s="455">
        <v>2.1648174519491675E-2</v>
      </c>
      <c r="C528" s="272">
        <v>3.3979230895303303E-2</v>
      </c>
      <c r="D528" s="272">
        <v>3.182422445011527E-2</v>
      </c>
      <c r="E528" s="272">
        <v>2.6588657456572698E-2</v>
      </c>
      <c r="F528" s="317">
        <v>3.4833606805274545E-2</v>
      </c>
      <c r="G528" s="273">
        <v>5.6226378795092506E-2</v>
      </c>
      <c r="H528" s="271">
        <v>3.6545657151666577E-2</v>
      </c>
      <c r="I528" s="272">
        <v>6.3593924998583656E-2</v>
      </c>
      <c r="J528" s="272">
        <v>4.0533941330107924E-2</v>
      </c>
      <c r="K528" s="272">
        <v>5.1742439076820398E-2</v>
      </c>
      <c r="L528" s="272">
        <v>3.9574319669038092E-2</v>
      </c>
      <c r="M528" s="272">
        <v>2.2510685401932809E-2</v>
      </c>
      <c r="N528" s="271">
        <v>2.7472978232861323E-2</v>
      </c>
      <c r="O528" s="272">
        <v>4.7459052107585074E-2</v>
      </c>
      <c r="P528" s="272">
        <v>6.1645391725478178E-2</v>
      </c>
      <c r="Q528" s="272">
        <v>2.6401049444588501E-2</v>
      </c>
      <c r="R528" s="272">
        <v>5.227527092202789E-2</v>
      </c>
      <c r="S528" s="273">
        <v>5.0705270625518412E-2</v>
      </c>
      <c r="T528" s="423">
        <v>6.4141951008786141E-2</v>
      </c>
      <c r="V528" s="227"/>
    </row>
    <row r="529" spans="1:23" s="582" customFormat="1" x14ac:dyDescent="0.2">
      <c r="A529" s="310" t="s">
        <v>1</v>
      </c>
      <c r="B529" s="456">
        <f>B526/B525*100-100</f>
        <v>-4.3619489559164748</v>
      </c>
      <c r="C529" s="276">
        <f>C526/C525*100-100</f>
        <v>2.3201856148491942</v>
      </c>
      <c r="D529" s="276">
        <f t="shared" ref="D529:H529" si="151">D526/D525*100-100</f>
        <v>-2.3975251353441536</v>
      </c>
      <c r="E529" s="276">
        <f t="shared" si="151"/>
        <v>3.4802784222737841</v>
      </c>
      <c r="F529" s="276">
        <f t="shared" si="151"/>
        <v>5.6678820019887297</v>
      </c>
      <c r="G529" s="277">
        <f t="shared" si="151"/>
        <v>11.724671307037895</v>
      </c>
      <c r="H529" s="275">
        <f t="shared" si="151"/>
        <v>-2.0108275328693139</v>
      </c>
      <c r="I529" s="276">
        <f>I526/I525*100-100</f>
        <v>4.9651972157772661</v>
      </c>
      <c r="J529" s="276">
        <f t="shared" ref="J529:P529" si="152">J526/J525*100-100</f>
        <v>0.41763341067284898</v>
      </c>
      <c r="K529" s="276">
        <f t="shared" si="152"/>
        <v>7.8731631863882399</v>
      </c>
      <c r="L529" s="276">
        <f t="shared" si="152"/>
        <v>8.8747099767981297</v>
      </c>
      <c r="M529" s="276">
        <f t="shared" si="152"/>
        <v>10.971163407358304</v>
      </c>
      <c r="N529" s="275">
        <f t="shared" si="152"/>
        <v>-1.3742637872568366</v>
      </c>
      <c r="O529" s="276">
        <f t="shared" si="152"/>
        <v>-0.27068832173242185</v>
      </c>
      <c r="P529" s="276">
        <f t="shared" si="152"/>
        <v>0.23201856148492084</v>
      </c>
      <c r="Q529" s="276">
        <f>Q526/Q525*100-100</f>
        <v>5.211493842584332</v>
      </c>
      <c r="R529" s="276">
        <f t="shared" ref="R529:T529" si="153">R526/R525*100-100</f>
        <v>5.9316049631796659</v>
      </c>
      <c r="S529" s="277">
        <f t="shared" si="153"/>
        <v>12.529002320185612</v>
      </c>
      <c r="T529" s="424">
        <f t="shared" si="153"/>
        <v>4.4323545883670619</v>
      </c>
      <c r="V529" s="227"/>
    </row>
    <row r="530" spans="1:23" s="582" customFormat="1" ht="13.5" thickBot="1" x14ac:dyDescent="0.25">
      <c r="A530" s="429" t="s">
        <v>27</v>
      </c>
      <c r="B530" s="457">
        <f t="shared" ref="B530:T530" si="154">B526-B513</f>
        <v>-140</v>
      </c>
      <c r="C530" s="281">
        <f t="shared" si="154"/>
        <v>48</v>
      </c>
      <c r="D530" s="281">
        <f t="shared" si="154"/>
        <v>159.16666666666697</v>
      </c>
      <c r="E530" s="281">
        <f t="shared" si="154"/>
        <v>70.66666666666697</v>
      </c>
      <c r="F530" s="281">
        <f t="shared" si="154"/>
        <v>-57.047619047618355</v>
      </c>
      <c r="G530" s="282">
        <f t="shared" si="154"/>
        <v>12.66666666666606</v>
      </c>
      <c r="H530" s="280">
        <f t="shared" si="154"/>
        <v>-164</v>
      </c>
      <c r="I530" s="281">
        <f t="shared" si="154"/>
        <v>-180</v>
      </c>
      <c r="J530" s="281">
        <f t="shared" si="154"/>
        <v>-58.66666666666697</v>
      </c>
      <c r="K530" s="281">
        <f t="shared" si="154"/>
        <v>52.66666666666606</v>
      </c>
      <c r="L530" s="281">
        <f t="shared" si="154"/>
        <v>84.5</v>
      </c>
      <c r="M530" s="281">
        <f t="shared" si="154"/>
        <v>-139.01785714285688</v>
      </c>
      <c r="N530" s="280">
        <f t="shared" si="154"/>
        <v>-105.23076923076951</v>
      </c>
      <c r="O530" s="281">
        <f t="shared" si="154"/>
        <v>-15</v>
      </c>
      <c r="P530" s="281">
        <f t="shared" si="154"/>
        <v>55</v>
      </c>
      <c r="Q530" s="281">
        <f t="shared" si="154"/>
        <v>-66.051282051282215</v>
      </c>
      <c r="R530" s="281">
        <f t="shared" si="154"/>
        <v>-196.34782608695696</v>
      </c>
      <c r="S530" s="282">
        <f t="shared" si="154"/>
        <v>42.66666666666697</v>
      </c>
      <c r="T530" s="425">
        <f t="shared" si="154"/>
        <v>-47.96551724137953</v>
      </c>
      <c r="V530" s="227"/>
    </row>
    <row r="531" spans="1:23" s="582" customFormat="1" x14ac:dyDescent="0.2">
      <c r="A531" s="430" t="s">
        <v>51</v>
      </c>
      <c r="B531" s="486">
        <v>60</v>
      </c>
      <c r="C531" s="286">
        <v>60</v>
      </c>
      <c r="D531" s="444">
        <v>15</v>
      </c>
      <c r="E531" s="286">
        <v>61</v>
      </c>
      <c r="F531" s="391">
        <v>61</v>
      </c>
      <c r="G531" s="287">
        <v>61</v>
      </c>
      <c r="H531" s="285">
        <v>62</v>
      </c>
      <c r="I531" s="286">
        <v>62</v>
      </c>
      <c r="J531" s="286">
        <v>15</v>
      </c>
      <c r="K531" s="286">
        <v>60</v>
      </c>
      <c r="L531" s="286">
        <v>60</v>
      </c>
      <c r="M531" s="286">
        <v>61</v>
      </c>
      <c r="N531" s="285">
        <v>62</v>
      </c>
      <c r="O531" s="286">
        <v>62</v>
      </c>
      <c r="P531" s="286">
        <v>17</v>
      </c>
      <c r="Q531" s="286">
        <v>61</v>
      </c>
      <c r="R531" s="286">
        <v>60</v>
      </c>
      <c r="S531" s="287">
        <v>61</v>
      </c>
      <c r="T531" s="426">
        <f>SUM(B531:S531)</f>
        <v>961</v>
      </c>
      <c r="U531" s="227" t="s">
        <v>56</v>
      </c>
      <c r="V531" s="289">
        <f>T518-T531</f>
        <v>2</v>
      </c>
      <c r="W531" s="290">
        <f>V531/T518</f>
        <v>2.0768431983385254E-3</v>
      </c>
    </row>
    <row r="532" spans="1:23" s="582" customFormat="1" x14ac:dyDescent="0.2">
      <c r="A532" s="324" t="s">
        <v>28</v>
      </c>
      <c r="B532" s="458">
        <v>138</v>
      </c>
      <c r="C532" s="584">
        <v>139</v>
      </c>
      <c r="D532" s="445">
        <v>137</v>
      </c>
      <c r="E532" s="584">
        <v>138</v>
      </c>
      <c r="F532" s="392">
        <v>138</v>
      </c>
      <c r="G532" s="583">
        <v>136.5</v>
      </c>
      <c r="H532" s="585">
        <v>137</v>
      </c>
      <c r="I532" s="584">
        <v>136.5</v>
      </c>
      <c r="J532" s="584">
        <v>138</v>
      </c>
      <c r="K532" s="584">
        <v>135</v>
      </c>
      <c r="L532" s="584">
        <v>135</v>
      </c>
      <c r="M532" s="584">
        <v>135</v>
      </c>
      <c r="N532" s="585">
        <v>137</v>
      </c>
      <c r="O532" s="584">
        <v>137</v>
      </c>
      <c r="P532" s="584">
        <v>137</v>
      </c>
      <c r="Q532" s="584">
        <v>136</v>
      </c>
      <c r="R532" s="584">
        <v>136</v>
      </c>
      <c r="S532" s="583">
        <v>134.5</v>
      </c>
      <c r="T532" s="427"/>
      <c r="U532" s="227" t="s">
        <v>57</v>
      </c>
      <c r="V532" s="227">
        <v>136.57</v>
      </c>
    </row>
    <row r="533" spans="1:23" s="582" customFormat="1" ht="13.5" thickBot="1" x14ac:dyDescent="0.25">
      <c r="A533" s="327" t="s">
        <v>26</v>
      </c>
      <c r="B533" s="487">
        <f t="shared" ref="B533:S533" si="155">B532-B519</f>
        <v>0</v>
      </c>
      <c r="C533" s="488">
        <f t="shared" si="155"/>
        <v>0</v>
      </c>
      <c r="D533" s="488">
        <f t="shared" si="155"/>
        <v>0</v>
      </c>
      <c r="E533" s="488">
        <f t="shared" si="155"/>
        <v>0</v>
      </c>
      <c r="F533" s="488">
        <f t="shared" si="155"/>
        <v>0</v>
      </c>
      <c r="G533" s="489">
        <f t="shared" si="155"/>
        <v>0</v>
      </c>
      <c r="H533" s="490">
        <f t="shared" si="155"/>
        <v>0</v>
      </c>
      <c r="I533" s="488">
        <f t="shared" si="155"/>
        <v>0</v>
      </c>
      <c r="J533" s="488">
        <f t="shared" si="155"/>
        <v>0</v>
      </c>
      <c r="K533" s="488">
        <f t="shared" si="155"/>
        <v>0</v>
      </c>
      <c r="L533" s="488">
        <f t="shared" si="155"/>
        <v>0</v>
      </c>
      <c r="M533" s="488">
        <f t="shared" si="155"/>
        <v>0</v>
      </c>
      <c r="N533" s="490">
        <f t="shared" si="155"/>
        <v>0</v>
      </c>
      <c r="O533" s="488">
        <f t="shared" si="155"/>
        <v>0</v>
      </c>
      <c r="P533" s="488">
        <f t="shared" si="155"/>
        <v>0</v>
      </c>
      <c r="Q533" s="488">
        <f t="shared" si="155"/>
        <v>0</v>
      </c>
      <c r="R533" s="488">
        <f t="shared" si="155"/>
        <v>0</v>
      </c>
      <c r="S533" s="489">
        <f t="shared" si="155"/>
        <v>0</v>
      </c>
      <c r="T533" s="428"/>
      <c r="U533" s="227" t="s">
        <v>26</v>
      </c>
      <c r="V533" s="362">
        <f>V532-V519</f>
        <v>1.999999999998181E-2</v>
      </c>
    </row>
    <row r="535" spans="1:23" ht="13.5" thickBot="1" x14ac:dyDescent="0.25"/>
    <row r="536" spans="1:23" s="586" customFormat="1" ht="13.5" thickBot="1" x14ac:dyDescent="0.25">
      <c r="A536" s="300" t="s">
        <v>176</v>
      </c>
      <c r="B536" s="671" t="s">
        <v>110</v>
      </c>
      <c r="C536" s="672"/>
      <c r="D536" s="672"/>
      <c r="E536" s="672"/>
      <c r="F536" s="672"/>
      <c r="G536" s="673"/>
      <c r="H536" s="671" t="s">
        <v>111</v>
      </c>
      <c r="I536" s="672"/>
      <c r="J536" s="672"/>
      <c r="K536" s="672"/>
      <c r="L536" s="672"/>
      <c r="M536" s="673"/>
      <c r="N536" s="671" t="s">
        <v>53</v>
      </c>
      <c r="O536" s="672"/>
      <c r="P536" s="672"/>
      <c r="Q536" s="672"/>
      <c r="R536" s="672"/>
      <c r="S536" s="672"/>
      <c r="T536" s="329" t="s">
        <v>55</v>
      </c>
    </row>
    <row r="537" spans="1:23" s="586" customFormat="1" x14ac:dyDescent="0.2">
      <c r="A537" s="226" t="s">
        <v>54</v>
      </c>
      <c r="B537" s="451">
        <v>1</v>
      </c>
      <c r="C537" s="252">
        <v>2</v>
      </c>
      <c r="D537" s="439" t="s">
        <v>131</v>
      </c>
      <c r="E537" s="252">
        <v>4</v>
      </c>
      <c r="F537" s="484">
        <v>5</v>
      </c>
      <c r="G537" s="432">
        <v>6</v>
      </c>
      <c r="H537" s="251">
        <v>7</v>
      </c>
      <c r="I537" s="252">
        <v>8</v>
      </c>
      <c r="J537" s="252" t="s">
        <v>137</v>
      </c>
      <c r="K537" s="252">
        <v>10</v>
      </c>
      <c r="L537" s="252">
        <v>11</v>
      </c>
      <c r="M537" s="252">
        <v>12</v>
      </c>
      <c r="N537" s="330">
        <v>13</v>
      </c>
      <c r="O537" s="253">
        <v>14</v>
      </c>
      <c r="P537" s="253" t="s">
        <v>138</v>
      </c>
      <c r="Q537" s="253">
        <v>16</v>
      </c>
      <c r="R537" s="253">
        <v>17</v>
      </c>
      <c r="S537" s="331">
        <v>18</v>
      </c>
      <c r="T537" s="418"/>
    </row>
    <row r="538" spans="1:23" s="586" customFormat="1" x14ac:dyDescent="0.2">
      <c r="A538" s="307" t="s">
        <v>3</v>
      </c>
      <c r="B538" s="452">
        <v>4325</v>
      </c>
      <c r="C538" s="259">
        <v>4325</v>
      </c>
      <c r="D538" s="440">
        <v>4325</v>
      </c>
      <c r="E538" s="259">
        <v>4325</v>
      </c>
      <c r="F538" s="390">
        <v>4325</v>
      </c>
      <c r="G538" s="260">
        <v>4325</v>
      </c>
      <c r="H538" s="258">
        <v>4325</v>
      </c>
      <c r="I538" s="259">
        <v>4325</v>
      </c>
      <c r="J538" s="259">
        <v>4325</v>
      </c>
      <c r="K538" s="259">
        <v>4325</v>
      </c>
      <c r="L538" s="259">
        <v>4325</v>
      </c>
      <c r="M538" s="259">
        <v>4325</v>
      </c>
      <c r="N538" s="258">
        <v>4325</v>
      </c>
      <c r="O538" s="259">
        <v>4325</v>
      </c>
      <c r="P538" s="259">
        <v>4325</v>
      </c>
      <c r="Q538" s="259">
        <v>4325</v>
      </c>
      <c r="R538" s="259">
        <v>4325</v>
      </c>
      <c r="S538" s="260">
        <v>4325</v>
      </c>
      <c r="T538" s="420">
        <v>4325</v>
      </c>
    </row>
    <row r="539" spans="1:23" s="586" customFormat="1" x14ac:dyDescent="0.2">
      <c r="A539" s="310" t="s">
        <v>6</v>
      </c>
      <c r="B539" s="453">
        <v>4464.666666666667</v>
      </c>
      <c r="C539" s="264">
        <v>4417.5</v>
      </c>
      <c r="D539" s="264">
        <v>4012.5</v>
      </c>
      <c r="E539" s="264">
        <v>4483.333333333333</v>
      </c>
      <c r="F539" s="311">
        <v>4432.5</v>
      </c>
      <c r="G539" s="265">
        <v>4837.2222222222226</v>
      </c>
      <c r="H539" s="263">
        <v>4308.333333333333</v>
      </c>
      <c r="I539" s="264">
        <v>4537.1428571428569</v>
      </c>
      <c r="J539" s="264">
        <v>4241.4285714285716</v>
      </c>
      <c r="K539" s="264">
        <v>4761.666666666667</v>
      </c>
      <c r="L539" s="264">
        <v>4646.666666666667</v>
      </c>
      <c r="M539" s="264">
        <v>4957.5</v>
      </c>
      <c r="N539" s="263">
        <v>4401.875</v>
      </c>
      <c r="O539" s="264">
        <v>4414.7058823529414</v>
      </c>
      <c r="P539" s="264">
        <v>4198.5714285714284</v>
      </c>
      <c r="Q539" s="264">
        <v>4586.4705882352937</v>
      </c>
      <c r="R539" s="264">
        <v>4720.5555555555557</v>
      </c>
      <c r="S539" s="265">
        <v>4874.7368421052633</v>
      </c>
      <c r="T539" s="421">
        <v>4574.9615384615381</v>
      </c>
    </row>
    <row r="540" spans="1:23" s="586" customFormat="1" x14ac:dyDescent="0.2">
      <c r="A540" s="226" t="s">
        <v>7</v>
      </c>
      <c r="B540" s="454">
        <v>100</v>
      </c>
      <c r="C540" s="268">
        <v>100</v>
      </c>
      <c r="D540" s="268">
        <v>100</v>
      </c>
      <c r="E540" s="268">
        <v>100</v>
      </c>
      <c r="F540" s="314">
        <v>100</v>
      </c>
      <c r="G540" s="269">
        <v>100</v>
      </c>
      <c r="H540" s="267">
        <v>100</v>
      </c>
      <c r="I540" s="268">
        <v>100</v>
      </c>
      <c r="J540" s="268">
        <v>100</v>
      </c>
      <c r="K540" s="268">
        <v>100</v>
      </c>
      <c r="L540" s="268">
        <v>100</v>
      </c>
      <c r="M540" s="268">
        <v>100</v>
      </c>
      <c r="N540" s="267">
        <v>81.25</v>
      </c>
      <c r="O540" s="268">
        <v>100</v>
      </c>
      <c r="P540" s="268">
        <v>100</v>
      </c>
      <c r="Q540" s="268">
        <v>88.235294117647058</v>
      </c>
      <c r="R540" s="268">
        <v>100</v>
      </c>
      <c r="S540" s="269">
        <v>100</v>
      </c>
      <c r="T540" s="422">
        <v>84.230769230769226</v>
      </c>
      <c r="V540" s="227"/>
    </row>
    <row r="541" spans="1:23" s="586" customFormat="1" x14ac:dyDescent="0.2">
      <c r="A541" s="226" t="s">
        <v>8</v>
      </c>
      <c r="B541" s="455">
        <v>5.9439349152273294E-2</v>
      </c>
      <c r="C541" s="272">
        <v>2.9094575968368879E-2</v>
      </c>
      <c r="D541" s="272">
        <v>8.2422159223195981E-3</v>
      </c>
      <c r="E541" s="272">
        <v>4.7334384324873316E-2</v>
      </c>
      <c r="F541" s="317">
        <v>2.8149982433091438E-2</v>
      </c>
      <c r="G541" s="273">
        <v>2.5410962279053515E-2</v>
      </c>
      <c r="H541" s="271">
        <v>3.596846891165225E-2</v>
      </c>
      <c r="I541" s="272">
        <v>4.809656968781871E-2</v>
      </c>
      <c r="J541" s="272">
        <v>3.0178210555206905E-2</v>
      </c>
      <c r="K541" s="272">
        <v>3.6065392941225786E-2</v>
      </c>
      <c r="L541" s="272">
        <v>2.543544923308623E-2</v>
      </c>
      <c r="M541" s="272">
        <v>4.1735301046039883E-2</v>
      </c>
      <c r="N541" s="271">
        <v>7.8290120107421854E-2</v>
      </c>
      <c r="O541" s="272">
        <v>6.033754865586332E-2</v>
      </c>
      <c r="P541" s="272">
        <v>4.3833094018885306E-2</v>
      </c>
      <c r="Q541" s="272">
        <v>5.681629010934236E-2</v>
      </c>
      <c r="R541" s="272">
        <v>3.9248926201219107E-2</v>
      </c>
      <c r="S541" s="273">
        <v>4.5639969735392368E-2</v>
      </c>
      <c r="T541" s="423">
        <v>6.7806896523958923E-2</v>
      </c>
      <c r="V541" s="227"/>
    </row>
    <row r="542" spans="1:23" s="586" customFormat="1" x14ac:dyDescent="0.2">
      <c r="A542" s="310" t="s">
        <v>1</v>
      </c>
      <c r="B542" s="456">
        <f>B539/B538*100-100</f>
        <v>3.2292870905587563</v>
      </c>
      <c r="C542" s="276">
        <f>C539/C538*100-100</f>
        <v>2.1387283236994108</v>
      </c>
      <c r="D542" s="276">
        <f t="shared" ref="D542:H542" si="156">D539/D538*100-100</f>
        <v>-7.2254335260115568</v>
      </c>
      <c r="E542" s="276">
        <f t="shared" si="156"/>
        <v>3.6608863198458437</v>
      </c>
      <c r="F542" s="276">
        <f t="shared" si="156"/>
        <v>2.4855491329479804</v>
      </c>
      <c r="G542" s="277">
        <f t="shared" si="156"/>
        <v>11.843288375080292</v>
      </c>
      <c r="H542" s="275">
        <f t="shared" si="156"/>
        <v>-0.38535645472062185</v>
      </c>
      <c r="I542" s="276">
        <f>I539/I538*100-100</f>
        <v>4.905037159372398</v>
      </c>
      <c r="J542" s="276">
        <f t="shared" ref="J542:P542" si="157">J539/J538*100-100</f>
        <v>-1.9322873658133801</v>
      </c>
      <c r="K542" s="276">
        <f t="shared" si="157"/>
        <v>10.096339113680159</v>
      </c>
      <c r="L542" s="276">
        <f t="shared" si="157"/>
        <v>7.4373795761079009</v>
      </c>
      <c r="M542" s="276">
        <f t="shared" si="157"/>
        <v>14.624277456647405</v>
      </c>
      <c r="N542" s="275">
        <f t="shared" si="157"/>
        <v>1.7774566473988358</v>
      </c>
      <c r="O542" s="276">
        <f t="shared" si="157"/>
        <v>2.0741244474668576</v>
      </c>
      <c r="P542" s="276">
        <f t="shared" si="157"/>
        <v>-2.9232039636663956</v>
      </c>
      <c r="Q542" s="276">
        <f>Q539/Q538*100-100</f>
        <v>6.0455627337640152</v>
      </c>
      <c r="R542" s="276">
        <f t="shared" ref="R542:T542" si="158">R539/R538*100-100</f>
        <v>9.145793192035967</v>
      </c>
      <c r="S542" s="277">
        <f t="shared" si="158"/>
        <v>12.710678430179499</v>
      </c>
      <c r="T542" s="424">
        <f t="shared" si="158"/>
        <v>5.779457536682969</v>
      </c>
      <c r="V542" s="227"/>
    </row>
    <row r="543" spans="1:23" s="586" customFormat="1" ht="13.5" thickBot="1" x14ac:dyDescent="0.25">
      <c r="A543" s="429" t="s">
        <v>27</v>
      </c>
      <c r="B543" s="457">
        <f t="shared" ref="B543:T543" si="159">B539-B526</f>
        <v>342.66666666666697</v>
      </c>
      <c r="C543" s="281">
        <f t="shared" si="159"/>
        <v>7.5</v>
      </c>
      <c r="D543" s="281">
        <f t="shared" si="159"/>
        <v>-194.16666666666697</v>
      </c>
      <c r="E543" s="281">
        <f t="shared" si="159"/>
        <v>23.33333333333303</v>
      </c>
      <c r="F543" s="281">
        <f t="shared" si="159"/>
        <v>-121.78571428571468</v>
      </c>
      <c r="G543" s="282">
        <f t="shared" si="159"/>
        <v>21.888888888889596</v>
      </c>
      <c r="H543" s="280">
        <f t="shared" si="159"/>
        <v>85</v>
      </c>
      <c r="I543" s="281">
        <f t="shared" si="159"/>
        <v>13.142857142856883</v>
      </c>
      <c r="J543" s="281">
        <f t="shared" si="159"/>
        <v>-86.571428571428442</v>
      </c>
      <c r="K543" s="281">
        <f t="shared" si="159"/>
        <v>112.33333333333394</v>
      </c>
      <c r="L543" s="281">
        <f t="shared" si="159"/>
        <v>-45.83333333333303</v>
      </c>
      <c r="M543" s="281">
        <f t="shared" si="159"/>
        <v>174.64285714285688</v>
      </c>
      <c r="N543" s="280">
        <f t="shared" si="159"/>
        <v>151.10576923076951</v>
      </c>
      <c r="O543" s="281">
        <f t="shared" si="159"/>
        <v>116.37254901960841</v>
      </c>
      <c r="P543" s="281">
        <f t="shared" si="159"/>
        <v>-121.42857142857156</v>
      </c>
      <c r="Q543" s="281">
        <f t="shared" si="159"/>
        <v>51.855203619908934</v>
      </c>
      <c r="R543" s="281">
        <f t="shared" si="159"/>
        <v>154.90338164251261</v>
      </c>
      <c r="S543" s="282">
        <f t="shared" si="159"/>
        <v>24.736842105263349</v>
      </c>
      <c r="T543" s="425">
        <f t="shared" si="159"/>
        <v>73.927055702917642</v>
      </c>
      <c r="V543" s="227"/>
    </row>
    <row r="544" spans="1:23" s="586" customFormat="1" x14ac:dyDescent="0.2">
      <c r="A544" s="430" t="s">
        <v>51</v>
      </c>
      <c r="B544" s="486">
        <v>60</v>
      </c>
      <c r="C544" s="286">
        <v>60</v>
      </c>
      <c r="D544" s="444">
        <v>15</v>
      </c>
      <c r="E544" s="286">
        <v>61</v>
      </c>
      <c r="F544" s="391">
        <v>61</v>
      </c>
      <c r="G544" s="287">
        <v>61</v>
      </c>
      <c r="H544" s="285">
        <v>62</v>
      </c>
      <c r="I544" s="286">
        <v>62</v>
      </c>
      <c r="J544" s="286">
        <v>15</v>
      </c>
      <c r="K544" s="286">
        <v>60</v>
      </c>
      <c r="L544" s="286">
        <v>60</v>
      </c>
      <c r="M544" s="286">
        <v>61</v>
      </c>
      <c r="N544" s="285">
        <v>62</v>
      </c>
      <c r="O544" s="286">
        <v>62</v>
      </c>
      <c r="P544" s="286">
        <v>17</v>
      </c>
      <c r="Q544" s="286">
        <v>61</v>
      </c>
      <c r="R544" s="286">
        <v>60</v>
      </c>
      <c r="S544" s="287">
        <v>61</v>
      </c>
      <c r="T544" s="426">
        <f>SUM(B544:S544)</f>
        <v>961</v>
      </c>
      <c r="U544" s="227" t="s">
        <v>56</v>
      </c>
      <c r="V544" s="289">
        <f>T531-T544</f>
        <v>0</v>
      </c>
      <c r="W544" s="290">
        <f>V544/T531</f>
        <v>0</v>
      </c>
    </row>
    <row r="545" spans="1:23" s="586" customFormat="1" x14ac:dyDescent="0.2">
      <c r="A545" s="324" t="s">
        <v>28</v>
      </c>
      <c r="B545" s="458">
        <v>139</v>
      </c>
      <c r="C545" s="588">
        <v>140</v>
      </c>
      <c r="D545" s="445">
        <v>138</v>
      </c>
      <c r="E545" s="588">
        <v>139</v>
      </c>
      <c r="F545" s="392">
        <v>139</v>
      </c>
      <c r="G545" s="589">
        <v>137</v>
      </c>
      <c r="H545" s="587">
        <v>138</v>
      </c>
      <c r="I545" s="588">
        <v>137.5</v>
      </c>
      <c r="J545" s="588">
        <v>139</v>
      </c>
      <c r="K545" s="588">
        <v>135.5</v>
      </c>
      <c r="L545" s="588">
        <v>136</v>
      </c>
      <c r="M545" s="588">
        <v>135</v>
      </c>
      <c r="N545" s="587">
        <v>138</v>
      </c>
      <c r="O545" s="588">
        <v>138</v>
      </c>
      <c r="P545" s="588">
        <v>138</v>
      </c>
      <c r="Q545" s="588">
        <v>137</v>
      </c>
      <c r="R545" s="588">
        <v>136.5</v>
      </c>
      <c r="S545" s="589">
        <v>135</v>
      </c>
      <c r="T545" s="427"/>
      <c r="U545" s="227" t="s">
        <v>57</v>
      </c>
      <c r="V545" s="227">
        <v>136.55000000000001</v>
      </c>
    </row>
    <row r="546" spans="1:23" s="586" customFormat="1" ht="13.5" thickBot="1" x14ac:dyDescent="0.25">
      <c r="A546" s="327" t="s">
        <v>26</v>
      </c>
      <c r="B546" s="487">
        <f t="shared" ref="B546:S546" si="160">B545-B532</f>
        <v>1</v>
      </c>
      <c r="C546" s="488">
        <f t="shared" si="160"/>
        <v>1</v>
      </c>
      <c r="D546" s="488">
        <f t="shared" si="160"/>
        <v>1</v>
      </c>
      <c r="E546" s="488">
        <f t="shared" si="160"/>
        <v>1</v>
      </c>
      <c r="F546" s="488">
        <f t="shared" si="160"/>
        <v>1</v>
      </c>
      <c r="G546" s="489">
        <f t="shared" si="160"/>
        <v>0.5</v>
      </c>
      <c r="H546" s="490">
        <f t="shared" si="160"/>
        <v>1</v>
      </c>
      <c r="I546" s="488">
        <f t="shared" si="160"/>
        <v>1</v>
      </c>
      <c r="J546" s="488">
        <f t="shared" si="160"/>
        <v>1</v>
      </c>
      <c r="K546" s="488">
        <f t="shared" si="160"/>
        <v>0.5</v>
      </c>
      <c r="L546" s="488">
        <f t="shared" si="160"/>
        <v>1</v>
      </c>
      <c r="M546" s="488">
        <f t="shared" si="160"/>
        <v>0</v>
      </c>
      <c r="N546" s="490">
        <f t="shared" si="160"/>
        <v>1</v>
      </c>
      <c r="O546" s="488">
        <f t="shared" si="160"/>
        <v>1</v>
      </c>
      <c r="P546" s="488">
        <f t="shared" si="160"/>
        <v>1</v>
      </c>
      <c r="Q546" s="488">
        <f t="shared" si="160"/>
        <v>1</v>
      </c>
      <c r="R546" s="488">
        <f t="shared" si="160"/>
        <v>0.5</v>
      </c>
      <c r="S546" s="489">
        <f t="shared" si="160"/>
        <v>0.5</v>
      </c>
      <c r="T546" s="428"/>
      <c r="U546" s="227" t="s">
        <v>26</v>
      </c>
      <c r="V546" s="362">
        <f>V545-V532</f>
        <v>-1.999999999998181E-2</v>
      </c>
    </row>
    <row r="547" spans="1:23" x14ac:dyDescent="0.2">
      <c r="C547" s="590"/>
      <c r="D547" s="590"/>
      <c r="E547" s="590"/>
      <c r="F547" s="590"/>
      <c r="G547" s="590"/>
      <c r="H547" s="590"/>
      <c r="I547" s="590"/>
      <c r="J547" s="590"/>
      <c r="K547" s="590"/>
      <c r="L547" s="590"/>
      <c r="M547" s="590"/>
      <c r="N547" s="590"/>
      <c r="O547" s="590"/>
      <c r="P547" s="590"/>
      <c r="Q547" s="590"/>
      <c r="R547" s="590"/>
      <c r="S547" s="590"/>
    </row>
    <row r="548" spans="1:23" ht="13.5" thickBot="1" x14ac:dyDescent="0.25"/>
    <row r="549" spans="1:23" s="591" customFormat="1" ht="13.5" thickBot="1" x14ac:dyDescent="0.25">
      <c r="A549" s="300" t="s">
        <v>177</v>
      </c>
      <c r="B549" s="671" t="s">
        <v>110</v>
      </c>
      <c r="C549" s="672"/>
      <c r="D549" s="672"/>
      <c r="E549" s="672"/>
      <c r="F549" s="672"/>
      <c r="G549" s="673"/>
      <c r="H549" s="671" t="s">
        <v>111</v>
      </c>
      <c r="I549" s="672"/>
      <c r="J549" s="672"/>
      <c r="K549" s="672"/>
      <c r="L549" s="672"/>
      <c r="M549" s="673"/>
      <c r="N549" s="671" t="s">
        <v>53</v>
      </c>
      <c r="O549" s="672"/>
      <c r="P549" s="672"/>
      <c r="Q549" s="672"/>
      <c r="R549" s="672"/>
      <c r="S549" s="672"/>
      <c r="T549" s="329" t="s">
        <v>55</v>
      </c>
    </row>
    <row r="550" spans="1:23" s="591" customFormat="1" x14ac:dyDescent="0.2">
      <c r="A550" s="226" t="s">
        <v>54</v>
      </c>
      <c r="B550" s="451">
        <v>1</v>
      </c>
      <c r="C550" s="252">
        <v>2</v>
      </c>
      <c r="D550" s="439" t="s">
        <v>131</v>
      </c>
      <c r="E550" s="252">
        <v>4</v>
      </c>
      <c r="F550" s="484">
        <v>5</v>
      </c>
      <c r="G550" s="432">
        <v>6</v>
      </c>
      <c r="H550" s="251">
        <v>7</v>
      </c>
      <c r="I550" s="252">
        <v>8</v>
      </c>
      <c r="J550" s="252" t="s">
        <v>137</v>
      </c>
      <c r="K550" s="252">
        <v>10</v>
      </c>
      <c r="L550" s="252">
        <v>11</v>
      </c>
      <c r="M550" s="252">
        <v>12</v>
      </c>
      <c r="N550" s="330">
        <v>13</v>
      </c>
      <c r="O550" s="253">
        <v>14</v>
      </c>
      <c r="P550" s="253" t="s">
        <v>138</v>
      </c>
      <c r="Q550" s="253">
        <v>16</v>
      </c>
      <c r="R550" s="253">
        <v>17</v>
      </c>
      <c r="S550" s="331">
        <v>18</v>
      </c>
      <c r="T550" s="418"/>
    </row>
    <row r="551" spans="1:23" s="591" customFormat="1" x14ac:dyDescent="0.2">
      <c r="A551" s="307" t="s">
        <v>3</v>
      </c>
      <c r="B551" s="452">
        <v>4340</v>
      </c>
      <c r="C551" s="259">
        <v>4340</v>
      </c>
      <c r="D551" s="440">
        <v>4340</v>
      </c>
      <c r="E551" s="259">
        <v>4340</v>
      </c>
      <c r="F551" s="390">
        <v>4340</v>
      </c>
      <c r="G551" s="260">
        <v>4340</v>
      </c>
      <c r="H551" s="258">
        <v>4340</v>
      </c>
      <c r="I551" s="259">
        <v>4340</v>
      </c>
      <c r="J551" s="259">
        <v>4340</v>
      </c>
      <c r="K551" s="259">
        <v>4340</v>
      </c>
      <c r="L551" s="259">
        <v>4340</v>
      </c>
      <c r="M551" s="259">
        <v>4340</v>
      </c>
      <c r="N551" s="258">
        <v>4340</v>
      </c>
      <c r="O551" s="259">
        <v>4340</v>
      </c>
      <c r="P551" s="259">
        <v>4340</v>
      </c>
      <c r="Q551" s="259">
        <v>4340</v>
      </c>
      <c r="R551" s="259">
        <v>4340</v>
      </c>
      <c r="S551" s="260">
        <v>4340</v>
      </c>
      <c r="T551" s="420">
        <v>4340</v>
      </c>
    </row>
    <row r="552" spans="1:23" s="591" customFormat="1" x14ac:dyDescent="0.2">
      <c r="A552" s="310" t="s">
        <v>6</v>
      </c>
      <c r="B552" s="453">
        <v>4373</v>
      </c>
      <c r="C552" s="264">
        <v>4330</v>
      </c>
      <c r="D552" s="264">
        <v>4254</v>
      </c>
      <c r="E552" s="264">
        <v>4498.333333333333</v>
      </c>
      <c r="F552" s="311">
        <v>4537.7777777777774</v>
      </c>
      <c r="G552" s="265">
        <v>4811</v>
      </c>
      <c r="H552" s="263">
        <v>4335.454545454545</v>
      </c>
      <c r="I552" s="264">
        <v>4520.7692307692305</v>
      </c>
      <c r="J552" s="264">
        <v>4495</v>
      </c>
      <c r="K552" s="264">
        <v>4571</v>
      </c>
      <c r="L552" s="264">
        <v>4507.5</v>
      </c>
      <c r="M552" s="264">
        <v>4894</v>
      </c>
      <c r="N552" s="263">
        <v>4291.666666666667</v>
      </c>
      <c r="O552" s="264">
        <v>4348.75</v>
      </c>
      <c r="P552" s="264">
        <v>4234</v>
      </c>
      <c r="Q552" s="264">
        <v>4421.818181818182</v>
      </c>
      <c r="R552" s="264">
        <v>4806</v>
      </c>
      <c r="S552" s="265">
        <v>4663</v>
      </c>
      <c r="T552" s="421">
        <v>4505.917159763314</v>
      </c>
    </row>
    <row r="553" spans="1:23" s="591" customFormat="1" x14ac:dyDescent="0.2">
      <c r="A553" s="226" t="s">
        <v>7</v>
      </c>
      <c r="B553" s="454">
        <v>100</v>
      </c>
      <c r="C553" s="268">
        <v>100</v>
      </c>
      <c r="D553" s="268">
        <v>100</v>
      </c>
      <c r="E553" s="268">
        <v>100</v>
      </c>
      <c r="F553" s="314">
        <v>100</v>
      </c>
      <c r="G553" s="269">
        <v>100</v>
      </c>
      <c r="H553" s="267">
        <v>100</v>
      </c>
      <c r="I553" s="268">
        <v>100</v>
      </c>
      <c r="J553" s="268">
        <v>100</v>
      </c>
      <c r="K553" s="268">
        <v>90</v>
      </c>
      <c r="L553" s="268">
        <v>100</v>
      </c>
      <c r="M553" s="268">
        <v>70</v>
      </c>
      <c r="N553" s="267">
        <v>100</v>
      </c>
      <c r="O553" s="268">
        <v>100</v>
      </c>
      <c r="P553" s="268">
        <v>100</v>
      </c>
      <c r="Q553" s="268">
        <v>100</v>
      </c>
      <c r="R553" s="268">
        <v>100</v>
      </c>
      <c r="S553" s="269">
        <v>90</v>
      </c>
      <c r="T553" s="422">
        <v>89.940828402366861</v>
      </c>
      <c r="V553" s="227"/>
    </row>
    <row r="554" spans="1:23" s="591" customFormat="1" x14ac:dyDescent="0.2">
      <c r="A554" s="226" t="s">
        <v>8</v>
      </c>
      <c r="B554" s="455">
        <v>5.2675447999114729E-2</v>
      </c>
      <c r="C554" s="272">
        <v>4.0912041817538547E-2</v>
      </c>
      <c r="D554" s="272">
        <v>6.1346363638484447E-2</v>
      </c>
      <c r="E554" s="272">
        <v>2.4008777827820439E-2</v>
      </c>
      <c r="F554" s="317">
        <v>4.3268560236837096E-2</v>
      </c>
      <c r="G554" s="273">
        <v>2.983960725545368E-2</v>
      </c>
      <c r="H554" s="271">
        <v>4.7396811796670164E-2</v>
      </c>
      <c r="I554" s="272">
        <v>3.3281695335458765E-2</v>
      </c>
      <c r="J554" s="272">
        <v>1.6979240848135426E-2</v>
      </c>
      <c r="K554" s="272">
        <v>5.3546959269604108E-2</v>
      </c>
      <c r="L554" s="272">
        <v>1.831962791449112E-2</v>
      </c>
      <c r="M554" s="272">
        <v>6.5093080273600085E-2</v>
      </c>
      <c r="N554" s="271">
        <v>4.1364236899277443E-2</v>
      </c>
      <c r="O554" s="272">
        <v>3.2751643630419956E-2</v>
      </c>
      <c r="P554" s="272">
        <v>1.8086149947167354E-2</v>
      </c>
      <c r="Q554" s="272">
        <v>3.0719340935396765E-2</v>
      </c>
      <c r="R554" s="272">
        <v>2.9340540552762917E-2</v>
      </c>
      <c r="S554" s="273">
        <v>5.846424650467838E-2</v>
      </c>
      <c r="T554" s="423">
        <v>5.9295836461312493E-2</v>
      </c>
      <c r="V554" s="227"/>
    </row>
    <row r="555" spans="1:23" s="591" customFormat="1" x14ac:dyDescent="0.2">
      <c r="A555" s="310" t="s">
        <v>1</v>
      </c>
      <c r="B555" s="456">
        <f>B552/B551*100-100</f>
        <v>0.76036866359447686</v>
      </c>
      <c r="C555" s="276">
        <f>C552/C551*100-100</f>
        <v>-0.23041474654378646</v>
      </c>
      <c r="D555" s="276">
        <f t="shared" ref="D555:H555" si="161">D552/D551*100-100</f>
        <v>-1.9815668202764982</v>
      </c>
      <c r="E555" s="276">
        <f t="shared" si="161"/>
        <v>3.6482334869431696</v>
      </c>
      <c r="F555" s="276">
        <f t="shared" si="161"/>
        <v>4.5570916538658395</v>
      </c>
      <c r="G555" s="277">
        <f t="shared" si="161"/>
        <v>10.852534562211986</v>
      </c>
      <c r="H555" s="275">
        <f t="shared" si="161"/>
        <v>-0.10473397570173404</v>
      </c>
      <c r="I555" s="276">
        <f>I552/I551*100-100</f>
        <v>4.1651896490606077</v>
      </c>
      <c r="J555" s="276">
        <f t="shared" ref="J555:P555" si="162">J552/J551*100-100</f>
        <v>3.5714285714285836</v>
      </c>
      <c r="K555" s="276">
        <f t="shared" si="162"/>
        <v>5.3225806451612954</v>
      </c>
      <c r="L555" s="276">
        <f t="shared" si="162"/>
        <v>3.8594470046082989</v>
      </c>
      <c r="M555" s="276">
        <f t="shared" si="162"/>
        <v>12.764976958525338</v>
      </c>
      <c r="N555" s="275">
        <f t="shared" si="162"/>
        <v>-1.1136712749615896</v>
      </c>
      <c r="O555" s="276">
        <f t="shared" si="162"/>
        <v>0.20161290322579362</v>
      </c>
      <c r="P555" s="276">
        <f t="shared" si="162"/>
        <v>-2.4423963133640569</v>
      </c>
      <c r="Q555" s="276">
        <f>Q552/Q551*100-100</f>
        <v>1.8852115626309285</v>
      </c>
      <c r="R555" s="276">
        <f t="shared" ref="R555:T555" si="163">R552/R551*100-100</f>
        <v>10.7373271889401</v>
      </c>
      <c r="S555" s="277">
        <f t="shared" si="163"/>
        <v>7.4423963133640569</v>
      </c>
      <c r="T555" s="424">
        <f t="shared" si="163"/>
        <v>3.8229760314127788</v>
      </c>
      <c r="V555" s="227"/>
    </row>
    <row r="556" spans="1:23" s="591" customFormat="1" ht="13.5" thickBot="1" x14ac:dyDescent="0.25">
      <c r="A556" s="429" t="s">
        <v>27</v>
      </c>
      <c r="B556" s="457">
        <f t="shared" ref="B556:T556" si="164">B552-B539</f>
        <v>-91.66666666666697</v>
      </c>
      <c r="C556" s="281">
        <f t="shared" si="164"/>
        <v>-87.5</v>
      </c>
      <c r="D556" s="281">
        <f t="shared" si="164"/>
        <v>241.5</v>
      </c>
      <c r="E556" s="281">
        <f t="shared" si="164"/>
        <v>15</v>
      </c>
      <c r="F556" s="281">
        <f t="shared" si="164"/>
        <v>105.27777777777737</v>
      </c>
      <c r="G556" s="282">
        <f t="shared" si="164"/>
        <v>-26.222222222222626</v>
      </c>
      <c r="H556" s="280">
        <f t="shared" si="164"/>
        <v>27.121212121212011</v>
      </c>
      <c r="I556" s="281">
        <f t="shared" si="164"/>
        <v>-16.373626373626394</v>
      </c>
      <c r="J556" s="281">
        <f t="shared" si="164"/>
        <v>253.57142857142844</v>
      </c>
      <c r="K556" s="281">
        <f t="shared" si="164"/>
        <v>-190.66666666666697</v>
      </c>
      <c r="L556" s="281">
        <f t="shared" si="164"/>
        <v>-139.16666666666697</v>
      </c>
      <c r="M556" s="281">
        <f t="shared" si="164"/>
        <v>-63.5</v>
      </c>
      <c r="N556" s="280">
        <f t="shared" si="164"/>
        <v>-110.20833333333303</v>
      </c>
      <c r="O556" s="281">
        <f t="shared" si="164"/>
        <v>-65.955882352941444</v>
      </c>
      <c r="P556" s="281">
        <f t="shared" si="164"/>
        <v>35.428571428571558</v>
      </c>
      <c r="Q556" s="281">
        <f t="shared" si="164"/>
        <v>-164.65240641711171</v>
      </c>
      <c r="R556" s="281">
        <f t="shared" si="164"/>
        <v>85.444444444444343</v>
      </c>
      <c r="S556" s="282">
        <f t="shared" si="164"/>
        <v>-211.73684210526335</v>
      </c>
      <c r="T556" s="425">
        <f t="shared" si="164"/>
        <v>-69.044378698224136</v>
      </c>
      <c r="V556" s="227"/>
    </row>
    <row r="557" spans="1:23" s="591" customFormat="1" x14ac:dyDescent="0.2">
      <c r="A557" s="430" t="s">
        <v>51</v>
      </c>
      <c r="B557" s="486">
        <v>60</v>
      </c>
      <c r="C557" s="286">
        <v>60</v>
      </c>
      <c r="D557" s="444">
        <v>15</v>
      </c>
      <c r="E557" s="286">
        <v>60</v>
      </c>
      <c r="F557" s="391">
        <v>61</v>
      </c>
      <c r="G557" s="287">
        <v>61</v>
      </c>
      <c r="H557" s="285">
        <v>62</v>
      </c>
      <c r="I557" s="286">
        <v>62</v>
      </c>
      <c r="J557" s="286">
        <v>14</v>
      </c>
      <c r="K557" s="286">
        <v>60</v>
      </c>
      <c r="L557" s="286">
        <v>60</v>
      </c>
      <c r="M557" s="286">
        <v>61</v>
      </c>
      <c r="N557" s="285">
        <v>62</v>
      </c>
      <c r="O557" s="286">
        <v>62</v>
      </c>
      <c r="P557" s="286">
        <v>17</v>
      </c>
      <c r="Q557" s="286">
        <v>61</v>
      </c>
      <c r="R557" s="286">
        <v>60</v>
      </c>
      <c r="S557" s="287">
        <v>61</v>
      </c>
      <c r="T557" s="426">
        <f>SUM(B557:S557)</f>
        <v>959</v>
      </c>
      <c r="U557" s="227" t="s">
        <v>56</v>
      </c>
      <c r="V557" s="289">
        <f>T544-T557</f>
        <v>2</v>
      </c>
      <c r="W557" s="290">
        <f>V557/T544</f>
        <v>2.0811654526534861E-3</v>
      </c>
    </row>
    <row r="558" spans="1:23" s="591" customFormat="1" x14ac:dyDescent="0.2">
      <c r="A558" s="324" t="s">
        <v>28</v>
      </c>
      <c r="B558" s="458">
        <v>139</v>
      </c>
      <c r="C558" s="593">
        <v>140</v>
      </c>
      <c r="D558" s="445">
        <v>138</v>
      </c>
      <c r="E558" s="593">
        <v>139</v>
      </c>
      <c r="F558" s="392">
        <v>139</v>
      </c>
      <c r="G558" s="592">
        <v>137</v>
      </c>
      <c r="H558" s="594">
        <v>138</v>
      </c>
      <c r="I558" s="593">
        <v>137.5</v>
      </c>
      <c r="J558" s="593">
        <v>139</v>
      </c>
      <c r="K558" s="593">
        <v>135.5</v>
      </c>
      <c r="L558" s="593">
        <v>136</v>
      </c>
      <c r="M558" s="593">
        <v>135</v>
      </c>
      <c r="N558" s="594">
        <v>138</v>
      </c>
      <c r="O558" s="593">
        <v>138</v>
      </c>
      <c r="P558" s="593">
        <v>138</v>
      </c>
      <c r="Q558" s="593">
        <v>137</v>
      </c>
      <c r="R558" s="593">
        <v>136.5</v>
      </c>
      <c r="S558" s="592">
        <v>135</v>
      </c>
      <c r="T558" s="427"/>
      <c r="U558" s="227" t="s">
        <v>57</v>
      </c>
      <c r="V558" s="227">
        <v>137.36000000000001</v>
      </c>
    </row>
    <row r="559" spans="1:23" s="591" customFormat="1" ht="13.5" thickBot="1" x14ac:dyDescent="0.25">
      <c r="A559" s="327" t="s">
        <v>26</v>
      </c>
      <c r="B559" s="487">
        <f t="shared" ref="B559:S559" si="165">B558-B545</f>
        <v>0</v>
      </c>
      <c r="C559" s="488">
        <f t="shared" si="165"/>
        <v>0</v>
      </c>
      <c r="D559" s="488">
        <f t="shared" si="165"/>
        <v>0</v>
      </c>
      <c r="E559" s="488">
        <f t="shared" si="165"/>
        <v>0</v>
      </c>
      <c r="F559" s="488">
        <f t="shared" si="165"/>
        <v>0</v>
      </c>
      <c r="G559" s="489">
        <f t="shared" si="165"/>
        <v>0</v>
      </c>
      <c r="H559" s="490">
        <f t="shared" si="165"/>
        <v>0</v>
      </c>
      <c r="I559" s="488">
        <f t="shared" si="165"/>
        <v>0</v>
      </c>
      <c r="J559" s="488">
        <f t="shared" si="165"/>
        <v>0</v>
      </c>
      <c r="K559" s="488">
        <f t="shared" si="165"/>
        <v>0</v>
      </c>
      <c r="L559" s="488">
        <f t="shared" si="165"/>
        <v>0</v>
      </c>
      <c r="M559" s="488">
        <f t="shared" si="165"/>
        <v>0</v>
      </c>
      <c r="N559" s="490">
        <f t="shared" si="165"/>
        <v>0</v>
      </c>
      <c r="O559" s="488">
        <f t="shared" si="165"/>
        <v>0</v>
      </c>
      <c r="P559" s="488">
        <f t="shared" si="165"/>
        <v>0</v>
      </c>
      <c r="Q559" s="488">
        <f t="shared" si="165"/>
        <v>0</v>
      </c>
      <c r="R559" s="488">
        <f t="shared" si="165"/>
        <v>0</v>
      </c>
      <c r="S559" s="489">
        <f t="shared" si="165"/>
        <v>0</v>
      </c>
      <c r="T559" s="428"/>
      <c r="U559" s="227" t="s">
        <v>26</v>
      </c>
      <c r="V559" s="362">
        <f>V558-V545</f>
        <v>0.81000000000000227</v>
      </c>
    </row>
    <row r="561" spans="1:23" ht="13.5" thickBot="1" x14ac:dyDescent="0.25"/>
    <row r="562" spans="1:23" s="595" customFormat="1" ht="13.5" thickBot="1" x14ac:dyDescent="0.25">
      <c r="A562" s="300" t="s">
        <v>178</v>
      </c>
      <c r="B562" s="671" t="s">
        <v>110</v>
      </c>
      <c r="C562" s="672"/>
      <c r="D562" s="672"/>
      <c r="E562" s="672"/>
      <c r="F562" s="672"/>
      <c r="G562" s="673"/>
      <c r="H562" s="671" t="s">
        <v>111</v>
      </c>
      <c r="I562" s="672"/>
      <c r="J562" s="672"/>
      <c r="K562" s="672"/>
      <c r="L562" s="672"/>
      <c r="M562" s="673"/>
      <c r="N562" s="671" t="s">
        <v>53</v>
      </c>
      <c r="O562" s="672"/>
      <c r="P562" s="672"/>
      <c r="Q562" s="672"/>
      <c r="R562" s="672"/>
      <c r="S562" s="672"/>
      <c r="T562" s="329" t="s">
        <v>55</v>
      </c>
    </row>
    <row r="563" spans="1:23" s="595" customFormat="1" x14ac:dyDescent="0.2">
      <c r="A563" s="226" t="s">
        <v>54</v>
      </c>
      <c r="B563" s="451">
        <v>1</v>
      </c>
      <c r="C563" s="252">
        <v>2</v>
      </c>
      <c r="D563" s="439" t="s">
        <v>131</v>
      </c>
      <c r="E563" s="252">
        <v>4</v>
      </c>
      <c r="F563" s="484">
        <v>5</v>
      </c>
      <c r="G563" s="432">
        <v>6</v>
      </c>
      <c r="H563" s="251">
        <v>7</v>
      </c>
      <c r="I563" s="252">
        <v>8</v>
      </c>
      <c r="J563" s="252" t="s">
        <v>137</v>
      </c>
      <c r="K563" s="252">
        <v>10</v>
      </c>
      <c r="L563" s="252">
        <v>11</v>
      </c>
      <c r="M563" s="252">
        <v>12</v>
      </c>
      <c r="N563" s="330">
        <v>13</v>
      </c>
      <c r="O563" s="253">
        <v>14</v>
      </c>
      <c r="P563" s="253" t="s">
        <v>138</v>
      </c>
      <c r="Q563" s="253">
        <v>16</v>
      </c>
      <c r="R563" s="253">
        <v>17</v>
      </c>
      <c r="S563" s="331">
        <v>18</v>
      </c>
      <c r="T563" s="418"/>
    </row>
    <row r="564" spans="1:23" s="595" customFormat="1" x14ac:dyDescent="0.2">
      <c r="A564" s="307" t="s">
        <v>3</v>
      </c>
      <c r="B564" s="452">
        <v>4355</v>
      </c>
      <c r="C564" s="259">
        <v>4355</v>
      </c>
      <c r="D564" s="440">
        <v>4355</v>
      </c>
      <c r="E564" s="259">
        <v>4355</v>
      </c>
      <c r="F564" s="390">
        <v>4355</v>
      </c>
      <c r="G564" s="260">
        <v>4355</v>
      </c>
      <c r="H564" s="258">
        <v>4355</v>
      </c>
      <c r="I564" s="259">
        <v>4355</v>
      </c>
      <c r="J564" s="259">
        <v>4355</v>
      </c>
      <c r="K564" s="259">
        <v>4355</v>
      </c>
      <c r="L564" s="259">
        <v>4355</v>
      </c>
      <c r="M564" s="259">
        <v>4355</v>
      </c>
      <c r="N564" s="258">
        <v>4355</v>
      </c>
      <c r="O564" s="259">
        <v>4355</v>
      </c>
      <c r="P564" s="259">
        <v>4355</v>
      </c>
      <c r="Q564" s="259">
        <v>4355</v>
      </c>
      <c r="R564" s="259">
        <v>4355</v>
      </c>
      <c r="S564" s="260">
        <v>4355</v>
      </c>
      <c r="T564" s="420">
        <v>4355</v>
      </c>
    </row>
    <row r="565" spans="1:23" s="595" customFormat="1" x14ac:dyDescent="0.2">
      <c r="A565" s="310" t="s">
        <v>6</v>
      </c>
      <c r="B565" s="453">
        <v>4487.5</v>
      </c>
      <c r="C565" s="264">
        <v>4423.333333333333</v>
      </c>
      <c r="D565" s="264">
        <v>4326</v>
      </c>
      <c r="E565" s="264">
        <v>4481.666666666667</v>
      </c>
      <c r="F565" s="311">
        <v>4550.7142857142853</v>
      </c>
      <c r="G565" s="265">
        <v>4854</v>
      </c>
      <c r="H565" s="263">
        <v>4378.333333333333</v>
      </c>
      <c r="I565" s="264">
        <v>4506.666666666667</v>
      </c>
      <c r="J565" s="264">
        <v>4394</v>
      </c>
      <c r="K565" s="264">
        <v>4809.2307692307695</v>
      </c>
      <c r="L565" s="264">
        <v>4585</v>
      </c>
      <c r="M565" s="264">
        <v>4793.333333333333</v>
      </c>
      <c r="N565" s="263">
        <v>4263.333333333333</v>
      </c>
      <c r="O565" s="264">
        <v>4384.166666666667</v>
      </c>
      <c r="P565" s="264">
        <v>4298</v>
      </c>
      <c r="Q565" s="264">
        <v>4491.666666666667</v>
      </c>
      <c r="R565" s="264">
        <v>4615.833333333333</v>
      </c>
      <c r="S565" s="265">
        <v>4691.666666666667</v>
      </c>
      <c r="T565" s="421">
        <v>4535.6701030927834</v>
      </c>
    </row>
    <row r="566" spans="1:23" s="595" customFormat="1" x14ac:dyDescent="0.2">
      <c r="A566" s="226" t="s">
        <v>7</v>
      </c>
      <c r="B566" s="454">
        <v>83.333333333333329</v>
      </c>
      <c r="C566" s="268">
        <v>100</v>
      </c>
      <c r="D566" s="268">
        <v>100</v>
      </c>
      <c r="E566" s="268">
        <v>100</v>
      </c>
      <c r="F566" s="314">
        <v>92.857142857142861</v>
      </c>
      <c r="G566" s="269">
        <v>100</v>
      </c>
      <c r="H566" s="267">
        <v>91.666666666666671</v>
      </c>
      <c r="I566" s="268">
        <v>100</v>
      </c>
      <c r="J566" s="268">
        <v>100</v>
      </c>
      <c r="K566" s="268">
        <v>100</v>
      </c>
      <c r="L566" s="268">
        <v>100</v>
      </c>
      <c r="M566" s="268">
        <v>100</v>
      </c>
      <c r="N566" s="267">
        <v>100</v>
      </c>
      <c r="O566" s="268">
        <v>100</v>
      </c>
      <c r="P566" s="268">
        <v>100</v>
      </c>
      <c r="Q566" s="268">
        <v>100</v>
      </c>
      <c r="R566" s="268">
        <v>100</v>
      </c>
      <c r="S566" s="269">
        <v>100</v>
      </c>
      <c r="T566" s="422">
        <v>95.876288659793815</v>
      </c>
      <c r="V566" s="227"/>
    </row>
    <row r="567" spans="1:23" s="595" customFormat="1" x14ac:dyDescent="0.2">
      <c r="A567" s="226" t="s">
        <v>8</v>
      </c>
      <c r="B567" s="455">
        <v>6.7720302110399422E-2</v>
      </c>
      <c r="C567" s="272">
        <v>4.4265980972724078E-2</v>
      </c>
      <c r="D567" s="272">
        <v>3.6654784360452698E-2</v>
      </c>
      <c r="E567" s="272">
        <v>5.1504457899256839E-2</v>
      </c>
      <c r="F567" s="317">
        <v>5.0864400209549694E-2</v>
      </c>
      <c r="G567" s="273">
        <v>4.4273718584799455E-2</v>
      </c>
      <c r="H567" s="271">
        <v>4.6066436161714859E-2</v>
      </c>
      <c r="I567" s="272">
        <v>4.3153704573416156E-2</v>
      </c>
      <c r="J567" s="272">
        <v>3.4079757027464512E-2</v>
      </c>
      <c r="K567" s="272">
        <v>3.9959043186875015E-2</v>
      </c>
      <c r="L567" s="272">
        <v>3.7119099039451278E-2</v>
      </c>
      <c r="M567" s="272">
        <v>3.0212356044825198E-2</v>
      </c>
      <c r="N567" s="271">
        <v>2.2402734608121585E-2</v>
      </c>
      <c r="O567" s="272">
        <v>3.1239352932357304E-2</v>
      </c>
      <c r="P567" s="272">
        <v>2.7029382468976466E-2</v>
      </c>
      <c r="Q567" s="272">
        <v>2.7923156556806966E-2</v>
      </c>
      <c r="R567" s="272">
        <v>4.4727903176029926E-2</v>
      </c>
      <c r="S567" s="273">
        <v>3.6274487692985267E-2</v>
      </c>
      <c r="T567" s="423">
        <v>5.6105277443587814E-2</v>
      </c>
      <c r="V567" s="227"/>
    </row>
    <row r="568" spans="1:23" s="595" customFormat="1" x14ac:dyDescent="0.2">
      <c r="A568" s="310" t="s">
        <v>1</v>
      </c>
      <c r="B568" s="456">
        <f>B565/B564*100-100</f>
        <v>3.0424799081515346</v>
      </c>
      <c r="C568" s="276">
        <f>C565/C564*100-100</f>
        <v>1.5690776884806752</v>
      </c>
      <c r="D568" s="276">
        <f t="shared" ref="D568:H568" si="166">D565/D564*100-100</f>
        <v>-0.66590126291619356</v>
      </c>
      <c r="E568" s="276">
        <f t="shared" si="166"/>
        <v>2.908534251817855</v>
      </c>
      <c r="F568" s="276">
        <f t="shared" si="166"/>
        <v>4.4940134492373147</v>
      </c>
      <c r="G568" s="277">
        <f t="shared" si="166"/>
        <v>11.458094144661302</v>
      </c>
      <c r="H568" s="275">
        <f t="shared" si="166"/>
        <v>0.53578262533484633</v>
      </c>
      <c r="I568" s="276">
        <f>I565/I564*100-100</f>
        <v>3.4825870646766361</v>
      </c>
      <c r="J568" s="276">
        <f t="shared" ref="J568:P568" si="167">J565/J564*100-100</f>
        <v>0.89552238805970319</v>
      </c>
      <c r="K568" s="276">
        <f t="shared" si="167"/>
        <v>10.430098030557275</v>
      </c>
      <c r="L568" s="276">
        <f t="shared" si="167"/>
        <v>5.2812858783008068</v>
      </c>
      <c r="M568" s="276">
        <f t="shared" si="167"/>
        <v>10.065059318790645</v>
      </c>
      <c r="N568" s="275">
        <f t="shared" si="167"/>
        <v>-2.1048603138155499</v>
      </c>
      <c r="O568" s="276">
        <f t="shared" si="167"/>
        <v>0.66972828166858278</v>
      </c>
      <c r="P568" s="276">
        <f t="shared" si="167"/>
        <v>-1.3088404133180234</v>
      </c>
      <c r="Q568" s="276">
        <f>Q565/Q564*100-100</f>
        <v>3.1381553769613646</v>
      </c>
      <c r="R568" s="276">
        <f t="shared" ref="R568:T568" si="168">R565/R564*100-100</f>
        <v>5.9892843474933102</v>
      </c>
      <c r="S568" s="277">
        <f t="shared" si="168"/>
        <v>7.7305778798316283</v>
      </c>
      <c r="T568" s="424">
        <f t="shared" si="168"/>
        <v>4.1485672351959408</v>
      </c>
      <c r="V568" s="227"/>
    </row>
    <row r="569" spans="1:23" s="595" customFormat="1" ht="13.5" thickBot="1" x14ac:dyDescent="0.25">
      <c r="A569" s="429" t="s">
        <v>27</v>
      </c>
      <c r="B569" s="457">
        <f t="shared" ref="B569:T569" si="169">B565-B552</f>
        <v>114.5</v>
      </c>
      <c r="C569" s="281">
        <f t="shared" si="169"/>
        <v>93.33333333333303</v>
      </c>
      <c r="D569" s="281">
        <f t="shared" si="169"/>
        <v>72</v>
      </c>
      <c r="E569" s="281">
        <f t="shared" si="169"/>
        <v>-16.66666666666606</v>
      </c>
      <c r="F569" s="281">
        <f t="shared" si="169"/>
        <v>12.936507936507951</v>
      </c>
      <c r="G569" s="282">
        <f t="shared" si="169"/>
        <v>43</v>
      </c>
      <c r="H569" s="280">
        <f t="shared" si="169"/>
        <v>42.878787878787989</v>
      </c>
      <c r="I569" s="281">
        <f t="shared" si="169"/>
        <v>-14.10256410256352</v>
      </c>
      <c r="J569" s="281">
        <f t="shared" si="169"/>
        <v>-101</v>
      </c>
      <c r="K569" s="281">
        <f t="shared" si="169"/>
        <v>238.23076923076951</v>
      </c>
      <c r="L569" s="281">
        <f t="shared" si="169"/>
        <v>77.5</v>
      </c>
      <c r="M569" s="281">
        <f t="shared" si="169"/>
        <v>-100.66666666666697</v>
      </c>
      <c r="N569" s="280">
        <f t="shared" si="169"/>
        <v>-28.33333333333394</v>
      </c>
      <c r="O569" s="281">
        <f t="shared" si="169"/>
        <v>35.41666666666697</v>
      </c>
      <c r="P569" s="281">
        <f t="shared" si="169"/>
        <v>64</v>
      </c>
      <c r="Q569" s="281">
        <f t="shared" si="169"/>
        <v>69.848484848484986</v>
      </c>
      <c r="R569" s="281">
        <f t="shared" si="169"/>
        <v>-190.16666666666697</v>
      </c>
      <c r="S569" s="282">
        <f t="shared" si="169"/>
        <v>28.66666666666697</v>
      </c>
      <c r="T569" s="425">
        <f t="shared" si="169"/>
        <v>29.752943329469417</v>
      </c>
      <c r="V569" s="227"/>
    </row>
    <row r="570" spans="1:23" s="595" customFormat="1" x14ac:dyDescent="0.2">
      <c r="A570" s="430" t="s">
        <v>51</v>
      </c>
      <c r="B570" s="486">
        <v>60</v>
      </c>
      <c r="C570" s="286">
        <v>60</v>
      </c>
      <c r="D570" s="444">
        <v>15</v>
      </c>
      <c r="E570" s="286">
        <v>60</v>
      </c>
      <c r="F570" s="391">
        <v>61</v>
      </c>
      <c r="G570" s="287">
        <v>61</v>
      </c>
      <c r="H570" s="285">
        <v>62</v>
      </c>
      <c r="I570" s="286">
        <v>62</v>
      </c>
      <c r="J570" s="286">
        <v>14</v>
      </c>
      <c r="K570" s="286">
        <v>60</v>
      </c>
      <c r="L570" s="286">
        <v>60</v>
      </c>
      <c r="M570" s="286">
        <v>61</v>
      </c>
      <c r="N570" s="285">
        <v>62</v>
      </c>
      <c r="O570" s="286">
        <v>62</v>
      </c>
      <c r="P570" s="286">
        <v>17</v>
      </c>
      <c r="Q570" s="286">
        <v>61</v>
      </c>
      <c r="R570" s="286">
        <v>60</v>
      </c>
      <c r="S570" s="287">
        <v>61</v>
      </c>
      <c r="T570" s="426">
        <f>SUM(B570:S570)</f>
        <v>959</v>
      </c>
      <c r="U570" s="227" t="s">
        <v>56</v>
      </c>
      <c r="V570" s="289">
        <f>T557-T570</f>
        <v>0</v>
      </c>
      <c r="W570" s="290">
        <f>V570/T557</f>
        <v>0</v>
      </c>
    </row>
    <row r="571" spans="1:23" s="595" customFormat="1" x14ac:dyDescent="0.2">
      <c r="A571" s="324" t="s">
        <v>28</v>
      </c>
      <c r="B571" s="458">
        <v>139</v>
      </c>
      <c r="C571" s="597">
        <v>140</v>
      </c>
      <c r="D571" s="445">
        <v>138</v>
      </c>
      <c r="E571" s="597">
        <v>139</v>
      </c>
      <c r="F571" s="392">
        <v>139</v>
      </c>
      <c r="G571" s="596">
        <v>137</v>
      </c>
      <c r="H571" s="598">
        <v>138</v>
      </c>
      <c r="I571" s="597">
        <v>137.5</v>
      </c>
      <c r="J571" s="597">
        <v>139</v>
      </c>
      <c r="K571" s="597">
        <v>135.5</v>
      </c>
      <c r="L571" s="597">
        <v>136</v>
      </c>
      <c r="M571" s="597">
        <v>135</v>
      </c>
      <c r="N571" s="598">
        <v>138</v>
      </c>
      <c r="O571" s="597">
        <v>138</v>
      </c>
      <c r="P571" s="597">
        <v>138</v>
      </c>
      <c r="Q571" s="597">
        <v>137</v>
      </c>
      <c r="R571" s="597">
        <v>136.5</v>
      </c>
      <c r="S571" s="596">
        <v>135</v>
      </c>
      <c r="T571" s="427"/>
      <c r="U571" s="227" t="s">
        <v>57</v>
      </c>
      <c r="V571" s="227">
        <v>137.38999999999999</v>
      </c>
    </row>
    <row r="572" spans="1:23" s="595" customFormat="1" ht="13.5" thickBot="1" x14ac:dyDescent="0.25">
      <c r="A572" s="327" t="s">
        <v>26</v>
      </c>
      <c r="B572" s="487">
        <f t="shared" ref="B572:S572" si="170">B571-B558</f>
        <v>0</v>
      </c>
      <c r="C572" s="488">
        <f t="shared" si="170"/>
        <v>0</v>
      </c>
      <c r="D572" s="488">
        <f t="shared" si="170"/>
        <v>0</v>
      </c>
      <c r="E572" s="488">
        <f t="shared" si="170"/>
        <v>0</v>
      </c>
      <c r="F572" s="488">
        <f t="shared" si="170"/>
        <v>0</v>
      </c>
      <c r="G572" s="489">
        <f t="shared" si="170"/>
        <v>0</v>
      </c>
      <c r="H572" s="490">
        <f t="shared" si="170"/>
        <v>0</v>
      </c>
      <c r="I572" s="488">
        <f t="shared" si="170"/>
        <v>0</v>
      </c>
      <c r="J572" s="488">
        <f t="shared" si="170"/>
        <v>0</v>
      </c>
      <c r="K572" s="488">
        <f t="shared" si="170"/>
        <v>0</v>
      </c>
      <c r="L572" s="488">
        <f t="shared" si="170"/>
        <v>0</v>
      </c>
      <c r="M572" s="488">
        <f t="shared" si="170"/>
        <v>0</v>
      </c>
      <c r="N572" s="490">
        <f t="shared" si="170"/>
        <v>0</v>
      </c>
      <c r="O572" s="488">
        <f t="shared" si="170"/>
        <v>0</v>
      </c>
      <c r="P572" s="488">
        <f t="shared" si="170"/>
        <v>0</v>
      </c>
      <c r="Q572" s="488">
        <f t="shared" si="170"/>
        <v>0</v>
      </c>
      <c r="R572" s="488">
        <f t="shared" si="170"/>
        <v>0</v>
      </c>
      <c r="S572" s="489">
        <f t="shared" si="170"/>
        <v>0</v>
      </c>
      <c r="T572" s="428"/>
      <c r="U572" s="227" t="s">
        <v>26</v>
      </c>
      <c r="V572" s="362">
        <f>V571-V558</f>
        <v>2.9999999999972715E-2</v>
      </c>
    </row>
    <row r="574" spans="1:23" ht="13.5" thickBot="1" x14ac:dyDescent="0.25"/>
    <row r="575" spans="1:23" s="599" customFormat="1" ht="12.75" customHeight="1" thickBot="1" x14ac:dyDescent="0.25">
      <c r="A575" s="300" t="s">
        <v>182</v>
      </c>
      <c r="B575" s="671" t="s">
        <v>110</v>
      </c>
      <c r="C575" s="672"/>
      <c r="D575" s="672"/>
      <c r="E575" s="672"/>
      <c r="F575" s="672"/>
      <c r="G575" s="673"/>
      <c r="H575" s="671" t="s">
        <v>111</v>
      </c>
      <c r="I575" s="672"/>
      <c r="J575" s="672"/>
      <c r="K575" s="672"/>
      <c r="L575" s="672"/>
      <c r="M575" s="673"/>
      <c r="N575" s="671" t="s">
        <v>53</v>
      </c>
      <c r="O575" s="672"/>
      <c r="P575" s="672"/>
      <c r="Q575" s="672"/>
      <c r="R575" s="672"/>
      <c r="S575" s="672"/>
      <c r="T575" s="329" t="s">
        <v>55</v>
      </c>
    </row>
    <row r="576" spans="1:23" s="599" customFormat="1" ht="12.75" customHeight="1" x14ac:dyDescent="0.2">
      <c r="A576" s="226" t="s">
        <v>54</v>
      </c>
      <c r="B576" s="451">
        <v>1</v>
      </c>
      <c r="C576" s="252">
        <v>2</v>
      </c>
      <c r="D576" s="439" t="s">
        <v>131</v>
      </c>
      <c r="E576" s="252">
        <v>4</v>
      </c>
      <c r="F576" s="484">
        <v>5</v>
      </c>
      <c r="G576" s="432">
        <v>6</v>
      </c>
      <c r="H576" s="251">
        <v>7</v>
      </c>
      <c r="I576" s="252">
        <v>8</v>
      </c>
      <c r="J576" s="252" t="s">
        <v>137</v>
      </c>
      <c r="K576" s="252">
        <v>10</v>
      </c>
      <c r="L576" s="252">
        <v>11</v>
      </c>
      <c r="M576" s="252">
        <v>12</v>
      </c>
      <c r="N576" s="330">
        <v>13</v>
      </c>
      <c r="O576" s="253">
        <v>14</v>
      </c>
      <c r="P576" s="253" t="s">
        <v>138</v>
      </c>
      <c r="Q576" s="253">
        <v>16</v>
      </c>
      <c r="R576" s="253">
        <v>17</v>
      </c>
      <c r="S576" s="331">
        <v>18</v>
      </c>
      <c r="T576" s="418"/>
    </row>
    <row r="577" spans="1:23" s="599" customFormat="1" ht="12.75" customHeight="1" x14ac:dyDescent="0.2">
      <c r="A577" s="307" t="s">
        <v>3</v>
      </c>
      <c r="B577" s="452">
        <v>4370</v>
      </c>
      <c r="C577" s="259">
        <v>4370</v>
      </c>
      <c r="D577" s="440">
        <v>4370</v>
      </c>
      <c r="E577" s="259">
        <v>4370</v>
      </c>
      <c r="F577" s="390">
        <v>4370</v>
      </c>
      <c r="G577" s="260">
        <v>4370</v>
      </c>
      <c r="H577" s="258">
        <v>4370</v>
      </c>
      <c r="I577" s="259">
        <v>4370</v>
      </c>
      <c r="J577" s="259">
        <v>4370</v>
      </c>
      <c r="K577" s="259">
        <v>4370</v>
      </c>
      <c r="L577" s="259">
        <v>4370</v>
      </c>
      <c r="M577" s="259">
        <v>4370</v>
      </c>
      <c r="N577" s="258">
        <v>4370</v>
      </c>
      <c r="O577" s="259">
        <v>4370</v>
      </c>
      <c r="P577" s="259">
        <v>4370</v>
      </c>
      <c r="Q577" s="259">
        <v>4370</v>
      </c>
      <c r="R577" s="259">
        <v>4370</v>
      </c>
      <c r="S577" s="260">
        <v>4370</v>
      </c>
      <c r="T577" s="420">
        <v>4370</v>
      </c>
    </row>
    <row r="578" spans="1:23" s="599" customFormat="1" ht="12.75" customHeight="1" x14ac:dyDescent="0.2">
      <c r="A578" s="310" t="s">
        <v>6</v>
      </c>
      <c r="B578" s="453">
        <v>4401</v>
      </c>
      <c r="C578" s="264">
        <v>4292.5</v>
      </c>
      <c r="D578" s="264">
        <v>4304</v>
      </c>
      <c r="E578" s="264">
        <v>4571.5384615384619</v>
      </c>
      <c r="F578" s="311">
        <v>4534.6153846153848</v>
      </c>
      <c r="G578" s="265">
        <v>4797.5</v>
      </c>
      <c r="H578" s="263">
        <v>4423.8461538461543</v>
      </c>
      <c r="I578" s="264">
        <v>4690</v>
      </c>
      <c r="J578" s="264">
        <v>4350</v>
      </c>
      <c r="K578" s="264">
        <v>4698.333333333333</v>
      </c>
      <c r="L578" s="264">
        <v>4696.666666666667</v>
      </c>
      <c r="M578" s="264">
        <v>4939.2307692307695</v>
      </c>
      <c r="N578" s="263">
        <v>4299.090909090909</v>
      </c>
      <c r="O578" s="264">
        <v>4434.166666666667</v>
      </c>
      <c r="P578" s="264">
        <v>4330</v>
      </c>
      <c r="Q578" s="264">
        <v>4551.666666666667</v>
      </c>
      <c r="R578" s="264">
        <v>4770.909090909091</v>
      </c>
      <c r="S578" s="265">
        <v>4797.5</v>
      </c>
      <c r="T578" s="421">
        <v>4575.2284263959391</v>
      </c>
    </row>
    <row r="579" spans="1:23" s="599" customFormat="1" ht="12.75" customHeight="1" x14ac:dyDescent="0.2">
      <c r="A579" s="226" t="s">
        <v>7</v>
      </c>
      <c r="B579" s="454">
        <v>100</v>
      </c>
      <c r="C579" s="268">
        <v>100</v>
      </c>
      <c r="D579" s="268">
        <v>100</v>
      </c>
      <c r="E579" s="268">
        <v>100</v>
      </c>
      <c r="F579" s="314">
        <v>92.307692307692307</v>
      </c>
      <c r="G579" s="269">
        <v>100</v>
      </c>
      <c r="H579" s="267">
        <v>100</v>
      </c>
      <c r="I579" s="268">
        <v>100</v>
      </c>
      <c r="J579" s="268">
        <v>100</v>
      </c>
      <c r="K579" s="268">
        <v>100</v>
      </c>
      <c r="L579" s="268">
        <v>100</v>
      </c>
      <c r="M579" s="268">
        <v>92.307692307692307</v>
      </c>
      <c r="N579" s="267">
        <v>100</v>
      </c>
      <c r="O579" s="268">
        <v>100</v>
      </c>
      <c r="P579" s="268">
        <v>100</v>
      </c>
      <c r="Q579" s="268">
        <v>100</v>
      </c>
      <c r="R579" s="268">
        <v>100</v>
      </c>
      <c r="S579" s="269">
        <v>100</v>
      </c>
      <c r="T579" s="422">
        <v>94.416243654822338</v>
      </c>
      <c r="V579" s="227"/>
    </row>
    <row r="580" spans="1:23" s="599" customFormat="1" ht="12.75" customHeight="1" x14ac:dyDescent="0.2">
      <c r="A580" s="226" t="s">
        <v>8</v>
      </c>
      <c r="B580" s="455">
        <v>3.6995193568412202E-2</v>
      </c>
      <c r="C580" s="272">
        <v>2.4250042516438301E-2</v>
      </c>
      <c r="D580" s="272">
        <v>2.4527217881778154E-2</v>
      </c>
      <c r="E580" s="272">
        <v>3.2804375800665121E-2</v>
      </c>
      <c r="F580" s="317">
        <v>3.8572542126862459E-2</v>
      </c>
      <c r="G580" s="273">
        <v>4.9758454266120467E-2</v>
      </c>
      <c r="H580" s="271">
        <v>5.3599356393884516E-2</v>
      </c>
      <c r="I580" s="272">
        <v>3.2840719682117311E-2</v>
      </c>
      <c r="J580" s="272">
        <v>2.4458733017508755E-2</v>
      </c>
      <c r="K580" s="272">
        <v>5.0291217458542765E-2</v>
      </c>
      <c r="L580" s="272">
        <v>4.5808770938551541E-2</v>
      </c>
      <c r="M580" s="272">
        <v>6.3942185119288272E-2</v>
      </c>
      <c r="N580" s="271">
        <v>2.2032592561016584E-2</v>
      </c>
      <c r="O580" s="272">
        <v>3.3316410449892211E-2</v>
      </c>
      <c r="P580" s="272">
        <v>4.0178563050654009E-2</v>
      </c>
      <c r="Q580" s="272">
        <v>1.9708453520025187E-2</v>
      </c>
      <c r="R580" s="272">
        <v>4.1628694525674789E-2</v>
      </c>
      <c r="S580" s="273">
        <v>2.6803566665242359E-2</v>
      </c>
      <c r="T580" s="423">
        <v>5.8726780642472678E-2</v>
      </c>
      <c r="V580" s="227"/>
    </row>
    <row r="581" spans="1:23" s="599" customFormat="1" ht="12.75" customHeight="1" x14ac:dyDescent="0.2">
      <c r="A581" s="310" t="s">
        <v>1</v>
      </c>
      <c r="B581" s="456">
        <f>B578/B577*100-100</f>
        <v>0.70938215102975732</v>
      </c>
      <c r="C581" s="276">
        <f>C578/C577*100-100</f>
        <v>-1.7734553775743791</v>
      </c>
      <c r="D581" s="276">
        <f t="shared" ref="D581:H581" si="171">D578/D577*100-100</f>
        <v>-1.5102974828375295</v>
      </c>
      <c r="E581" s="276">
        <f t="shared" si="171"/>
        <v>4.6118641084316181</v>
      </c>
      <c r="F581" s="276">
        <f t="shared" si="171"/>
        <v>3.7669424397113147</v>
      </c>
      <c r="G581" s="277">
        <f t="shared" si="171"/>
        <v>9.7826086956521721</v>
      </c>
      <c r="H581" s="275">
        <f t="shared" si="171"/>
        <v>1.2321774335504472</v>
      </c>
      <c r="I581" s="276">
        <f>I578/I577*100-100</f>
        <v>7.3226544622425678</v>
      </c>
      <c r="J581" s="276">
        <f t="shared" ref="J581:P581" si="172">J578/J577*100-100</f>
        <v>-0.4576659038901596</v>
      </c>
      <c r="K581" s="276">
        <f t="shared" si="172"/>
        <v>7.513348588863451</v>
      </c>
      <c r="L581" s="276">
        <f t="shared" si="172"/>
        <v>7.4752097635392829</v>
      </c>
      <c r="M581" s="276">
        <f t="shared" si="172"/>
        <v>13.025875726104559</v>
      </c>
      <c r="N581" s="275">
        <f t="shared" si="172"/>
        <v>-1.6226336592469295</v>
      </c>
      <c r="O581" s="276">
        <f t="shared" si="172"/>
        <v>1.4683447749809488</v>
      </c>
      <c r="P581" s="276">
        <f t="shared" si="172"/>
        <v>-0.9153318077803192</v>
      </c>
      <c r="Q581" s="276">
        <f>Q578/Q577*100-100</f>
        <v>4.1571319603356187</v>
      </c>
      <c r="R581" s="276">
        <f t="shared" ref="R581:T581" si="173">R578/R577*100-100</f>
        <v>9.1741210734345771</v>
      </c>
      <c r="S581" s="277">
        <f t="shared" si="173"/>
        <v>9.7826086956521721</v>
      </c>
      <c r="T581" s="424">
        <f t="shared" si="173"/>
        <v>4.6963026635226299</v>
      </c>
      <c r="V581" s="227"/>
    </row>
    <row r="582" spans="1:23" s="599" customFormat="1" ht="12.75" customHeight="1" thickBot="1" x14ac:dyDescent="0.25">
      <c r="A582" s="429" t="s">
        <v>27</v>
      </c>
      <c r="B582" s="457">
        <f t="shared" ref="B582:T582" si="174">B578-B565</f>
        <v>-86.5</v>
      </c>
      <c r="C582" s="281">
        <f t="shared" si="174"/>
        <v>-130.83333333333303</v>
      </c>
      <c r="D582" s="281">
        <f t="shared" si="174"/>
        <v>-22</v>
      </c>
      <c r="E582" s="281">
        <f t="shared" si="174"/>
        <v>89.871794871794918</v>
      </c>
      <c r="F582" s="281">
        <f t="shared" si="174"/>
        <v>-16.098901098900569</v>
      </c>
      <c r="G582" s="282">
        <f t="shared" si="174"/>
        <v>-56.5</v>
      </c>
      <c r="H582" s="280">
        <f t="shared" si="174"/>
        <v>45.512820512821236</v>
      </c>
      <c r="I582" s="281">
        <f t="shared" si="174"/>
        <v>183.33333333333303</v>
      </c>
      <c r="J582" s="281">
        <f t="shared" si="174"/>
        <v>-44</v>
      </c>
      <c r="K582" s="281">
        <f t="shared" si="174"/>
        <v>-110.89743589743648</v>
      </c>
      <c r="L582" s="281">
        <f t="shared" si="174"/>
        <v>111.66666666666697</v>
      </c>
      <c r="M582" s="281">
        <f t="shared" si="174"/>
        <v>145.89743589743648</v>
      </c>
      <c r="N582" s="280">
        <f t="shared" si="174"/>
        <v>35.757575757575978</v>
      </c>
      <c r="O582" s="281">
        <f t="shared" si="174"/>
        <v>50</v>
      </c>
      <c r="P582" s="281">
        <f t="shared" si="174"/>
        <v>32</v>
      </c>
      <c r="Q582" s="281">
        <f t="shared" si="174"/>
        <v>60</v>
      </c>
      <c r="R582" s="281">
        <f t="shared" si="174"/>
        <v>155.07575757575796</v>
      </c>
      <c r="S582" s="282">
        <f t="shared" si="174"/>
        <v>105.83333333333303</v>
      </c>
      <c r="T582" s="425">
        <f t="shared" si="174"/>
        <v>39.558323303155703</v>
      </c>
      <c r="V582" s="227"/>
    </row>
    <row r="583" spans="1:23" s="599" customFormat="1" ht="12.75" customHeight="1" x14ac:dyDescent="0.2">
      <c r="A583" s="430" t="s">
        <v>51</v>
      </c>
      <c r="B583" s="486">
        <v>59</v>
      </c>
      <c r="C583" s="286">
        <v>58</v>
      </c>
      <c r="D583" s="444">
        <v>14</v>
      </c>
      <c r="E583" s="286">
        <v>59</v>
      </c>
      <c r="F583" s="391">
        <v>58</v>
      </c>
      <c r="G583" s="287">
        <v>59</v>
      </c>
      <c r="H583" s="285">
        <v>61</v>
      </c>
      <c r="I583" s="286">
        <v>61</v>
      </c>
      <c r="J583" s="286">
        <v>13</v>
      </c>
      <c r="K583" s="286">
        <v>59</v>
      </c>
      <c r="L583" s="286">
        <v>58</v>
      </c>
      <c r="M583" s="286">
        <v>59</v>
      </c>
      <c r="N583" s="285">
        <v>60</v>
      </c>
      <c r="O583" s="286">
        <v>61</v>
      </c>
      <c r="P583" s="286">
        <v>16</v>
      </c>
      <c r="Q583" s="286">
        <v>58</v>
      </c>
      <c r="R583" s="286">
        <v>58</v>
      </c>
      <c r="S583" s="287">
        <v>59</v>
      </c>
      <c r="T583" s="426">
        <f>SUM(B583:S583)</f>
        <v>930</v>
      </c>
      <c r="U583" s="227" t="s">
        <v>56</v>
      </c>
      <c r="V583" s="289">
        <f>T570-T583</f>
        <v>29</v>
      </c>
      <c r="W583" s="290">
        <f>V583/T570</f>
        <v>3.023983315954119E-2</v>
      </c>
    </row>
    <row r="584" spans="1:23" s="599" customFormat="1" ht="12.75" customHeight="1" x14ac:dyDescent="0.2">
      <c r="A584" s="324" t="s">
        <v>28</v>
      </c>
      <c r="B584" s="458">
        <v>140</v>
      </c>
      <c r="C584" s="601">
        <v>141</v>
      </c>
      <c r="D584" s="445">
        <v>139</v>
      </c>
      <c r="E584" s="601">
        <v>140</v>
      </c>
      <c r="F584" s="392">
        <v>140</v>
      </c>
      <c r="G584" s="600">
        <v>138</v>
      </c>
      <c r="H584" s="602">
        <v>139</v>
      </c>
      <c r="I584" s="601">
        <v>138.5</v>
      </c>
      <c r="J584" s="601">
        <v>140</v>
      </c>
      <c r="K584" s="601">
        <v>136.5</v>
      </c>
      <c r="L584" s="601">
        <v>137</v>
      </c>
      <c r="M584" s="601">
        <v>135.5</v>
      </c>
      <c r="N584" s="602">
        <v>139</v>
      </c>
      <c r="O584" s="601">
        <v>139</v>
      </c>
      <c r="P584" s="601">
        <v>139</v>
      </c>
      <c r="Q584" s="601">
        <v>138</v>
      </c>
      <c r="R584" s="601">
        <v>137.5</v>
      </c>
      <c r="S584" s="600">
        <v>135.5</v>
      </c>
      <c r="T584" s="427"/>
      <c r="U584" s="227" t="s">
        <v>57</v>
      </c>
      <c r="V584" s="227">
        <v>137.38999999999999</v>
      </c>
    </row>
    <row r="585" spans="1:23" s="599" customFormat="1" ht="12.75" customHeight="1" thickBot="1" x14ac:dyDescent="0.25">
      <c r="A585" s="327" t="s">
        <v>26</v>
      </c>
      <c r="B585" s="487">
        <f t="shared" ref="B585:S585" si="175">B584-B571</f>
        <v>1</v>
      </c>
      <c r="C585" s="488">
        <f t="shared" si="175"/>
        <v>1</v>
      </c>
      <c r="D585" s="488">
        <f t="shared" si="175"/>
        <v>1</v>
      </c>
      <c r="E585" s="488">
        <f t="shared" si="175"/>
        <v>1</v>
      </c>
      <c r="F585" s="488">
        <f t="shared" si="175"/>
        <v>1</v>
      </c>
      <c r="G585" s="489">
        <f t="shared" si="175"/>
        <v>1</v>
      </c>
      <c r="H585" s="490">
        <f t="shared" si="175"/>
        <v>1</v>
      </c>
      <c r="I585" s="488">
        <f t="shared" si="175"/>
        <v>1</v>
      </c>
      <c r="J585" s="488">
        <f t="shared" si="175"/>
        <v>1</v>
      </c>
      <c r="K585" s="488">
        <f t="shared" si="175"/>
        <v>1</v>
      </c>
      <c r="L585" s="488">
        <f t="shared" si="175"/>
        <v>1</v>
      </c>
      <c r="M585" s="488">
        <f t="shared" si="175"/>
        <v>0.5</v>
      </c>
      <c r="N585" s="490">
        <f t="shared" si="175"/>
        <v>1</v>
      </c>
      <c r="O585" s="488">
        <f t="shared" si="175"/>
        <v>1</v>
      </c>
      <c r="P585" s="488">
        <f t="shared" si="175"/>
        <v>1</v>
      </c>
      <c r="Q585" s="488">
        <f t="shared" si="175"/>
        <v>1</v>
      </c>
      <c r="R585" s="488">
        <f t="shared" si="175"/>
        <v>1</v>
      </c>
      <c r="S585" s="489">
        <f t="shared" si="175"/>
        <v>0.5</v>
      </c>
      <c r="T585" s="428"/>
      <c r="U585" s="227" t="s">
        <v>26</v>
      </c>
      <c r="V585" s="362">
        <f>V584-V571</f>
        <v>0</v>
      </c>
    </row>
    <row r="587" spans="1:23" ht="13.5" thickBot="1" x14ac:dyDescent="0.25"/>
    <row r="588" spans="1:23" s="604" customFormat="1" ht="12.75" customHeight="1" thickBot="1" x14ac:dyDescent="0.25">
      <c r="A588" s="300" t="s">
        <v>183</v>
      </c>
      <c r="B588" s="671" t="s">
        <v>110</v>
      </c>
      <c r="C588" s="672"/>
      <c r="D588" s="672"/>
      <c r="E588" s="672"/>
      <c r="F588" s="672"/>
      <c r="G588" s="673"/>
      <c r="H588" s="671" t="s">
        <v>111</v>
      </c>
      <c r="I588" s="672"/>
      <c r="J588" s="672"/>
      <c r="K588" s="672"/>
      <c r="L588" s="672"/>
      <c r="M588" s="673"/>
      <c r="N588" s="671" t="s">
        <v>53</v>
      </c>
      <c r="O588" s="672"/>
      <c r="P588" s="672"/>
      <c r="Q588" s="672"/>
      <c r="R588" s="672"/>
      <c r="S588" s="672"/>
      <c r="T588" s="329" t="s">
        <v>55</v>
      </c>
    </row>
    <row r="589" spans="1:23" s="604" customFormat="1" ht="12.75" customHeight="1" x14ac:dyDescent="0.2">
      <c r="A589" s="226" t="s">
        <v>54</v>
      </c>
      <c r="B589" s="451">
        <v>1</v>
      </c>
      <c r="C589" s="252">
        <v>2</v>
      </c>
      <c r="D589" s="439" t="s">
        <v>131</v>
      </c>
      <c r="E589" s="252">
        <v>4</v>
      </c>
      <c r="F589" s="484">
        <v>5</v>
      </c>
      <c r="G589" s="432">
        <v>6</v>
      </c>
      <c r="H589" s="251">
        <v>7</v>
      </c>
      <c r="I589" s="252">
        <v>8</v>
      </c>
      <c r="J589" s="252" t="s">
        <v>137</v>
      </c>
      <c r="K589" s="252">
        <v>10</v>
      </c>
      <c r="L589" s="252">
        <v>11</v>
      </c>
      <c r="M589" s="252">
        <v>12</v>
      </c>
      <c r="N589" s="330">
        <v>13</v>
      </c>
      <c r="O589" s="253">
        <v>14</v>
      </c>
      <c r="P589" s="253" t="s">
        <v>138</v>
      </c>
      <c r="Q589" s="253">
        <v>16</v>
      </c>
      <c r="R589" s="253">
        <v>17</v>
      </c>
      <c r="S589" s="331">
        <v>18</v>
      </c>
      <c r="T589" s="418"/>
    </row>
    <row r="590" spans="1:23" s="604" customFormat="1" ht="12.75" customHeight="1" x14ac:dyDescent="0.2">
      <c r="A590" s="307" t="s">
        <v>3</v>
      </c>
      <c r="B590" s="452">
        <v>4385</v>
      </c>
      <c r="C590" s="259">
        <v>4385</v>
      </c>
      <c r="D590" s="440">
        <v>4385</v>
      </c>
      <c r="E590" s="259">
        <v>4385</v>
      </c>
      <c r="F590" s="390">
        <v>4385</v>
      </c>
      <c r="G590" s="260">
        <v>4385</v>
      </c>
      <c r="H590" s="258">
        <v>4385</v>
      </c>
      <c r="I590" s="259">
        <v>4385</v>
      </c>
      <c r="J590" s="259">
        <v>4385</v>
      </c>
      <c r="K590" s="259">
        <v>4385</v>
      </c>
      <c r="L590" s="259">
        <v>4385</v>
      </c>
      <c r="M590" s="259">
        <v>4385</v>
      </c>
      <c r="N590" s="258">
        <v>4385</v>
      </c>
      <c r="O590" s="259">
        <v>4385</v>
      </c>
      <c r="P590" s="259">
        <v>4385</v>
      </c>
      <c r="Q590" s="259">
        <v>4385</v>
      </c>
      <c r="R590" s="259">
        <v>4385</v>
      </c>
      <c r="S590" s="260">
        <v>4385</v>
      </c>
      <c r="T590" s="420">
        <v>4385</v>
      </c>
    </row>
    <row r="591" spans="1:23" s="604" customFormat="1" ht="12.75" customHeight="1" x14ac:dyDescent="0.2">
      <c r="A591" s="310" t="s">
        <v>6</v>
      </c>
      <c r="B591" s="453">
        <v>4416.666666666667</v>
      </c>
      <c r="C591" s="264">
        <v>4375.3846153846152</v>
      </c>
      <c r="D591" s="264">
        <v>4380</v>
      </c>
      <c r="E591" s="264">
        <v>4533.333333333333</v>
      </c>
      <c r="F591" s="311">
        <v>4526</v>
      </c>
      <c r="G591" s="265">
        <v>4803.0769230769229</v>
      </c>
      <c r="H591" s="263">
        <v>4461.818181818182</v>
      </c>
      <c r="I591" s="264">
        <v>4497.5</v>
      </c>
      <c r="J591" s="264">
        <v>4474</v>
      </c>
      <c r="K591" s="264">
        <v>4587.5</v>
      </c>
      <c r="L591" s="264">
        <v>4667.5</v>
      </c>
      <c r="M591" s="264">
        <v>4957</v>
      </c>
      <c r="N591" s="263">
        <v>4400</v>
      </c>
      <c r="O591" s="264">
        <v>4390.833333333333</v>
      </c>
      <c r="P591" s="264">
        <v>4246</v>
      </c>
      <c r="Q591" s="264">
        <v>4572.5</v>
      </c>
      <c r="R591" s="264">
        <v>4773.0769230769229</v>
      </c>
      <c r="S591" s="265">
        <v>4620.833333333333</v>
      </c>
      <c r="T591" s="421">
        <v>4553.7113402061859</v>
      </c>
    </row>
    <row r="592" spans="1:23" s="604" customFormat="1" ht="12.75" customHeight="1" x14ac:dyDescent="0.2">
      <c r="A592" s="226" t="s">
        <v>7</v>
      </c>
      <c r="B592" s="454">
        <v>100</v>
      </c>
      <c r="C592" s="268">
        <v>100</v>
      </c>
      <c r="D592" s="268">
        <v>80</v>
      </c>
      <c r="E592" s="268">
        <v>100</v>
      </c>
      <c r="F592" s="314">
        <v>100</v>
      </c>
      <c r="G592" s="269">
        <v>100</v>
      </c>
      <c r="H592" s="267">
        <v>81.818181818181813</v>
      </c>
      <c r="I592" s="268">
        <v>100</v>
      </c>
      <c r="J592" s="268">
        <v>100</v>
      </c>
      <c r="K592" s="268">
        <v>100</v>
      </c>
      <c r="L592" s="268">
        <v>100</v>
      </c>
      <c r="M592" s="268">
        <v>100</v>
      </c>
      <c r="N592" s="267">
        <v>100</v>
      </c>
      <c r="O592" s="268">
        <v>100</v>
      </c>
      <c r="P592" s="268">
        <v>100</v>
      </c>
      <c r="Q592" s="268">
        <v>91.666666666666671</v>
      </c>
      <c r="R592" s="268">
        <v>92.307692307692307</v>
      </c>
      <c r="S592" s="269">
        <v>100</v>
      </c>
      <c r="T592" s="422">
        <v>94.329896907216494</v>
      </c>
      <c r="V592" s="227"/>
    </row>
    <row r="593" spans="1:23" s="604" customFormat="1" ht="12.75" customHeight="1" x14ac:dyDescent="0.2">
      <c r="A593" s="226" t="s">
        <v>8</v>
      </c>
      <c r="B593" s="455">
        <v>4.8817997369950447E-2</v>
      </c>
      <c r="C593" s="272">
        <v>3.7163485061612413E-2</v>
      </c>
      <c r="D593" s="272">
        <v>5.230254269689992E-2</v>
      </c>
      <c r="E593" s="272">
        <v>4.3695900807796652E-2</v>
      </c>
      <c r="F593" s="317">
        <v>3.2997180207855893E-2</v>
      </c>
      <c r="G593" s="273">
        <v>3.7013883751317853E-2</v>
      </c>
      <c r="H593" s="271">
        <v>6.0440341770290236E-2</v>
      </c>
      <c r="I593" s="272">
        <v>3.793070090965539E-2</v>
      </c>
      <c r="J593" s="272">
        <v>2.6012224454137065E-2</v>
      </c>
      <c r="K593" s="272">
        <v>2.9409285396930385E-2</v>
      </c>
      <c r="L593" s="272">
        <v>4.3073197510483059E-2</v>
      </c>
      <c r="M593" s="272">
        <v>4.1195930414056205E-2</v>
      </c>
      <c r="N593" s="271">
        <v>4.0272829878793978E-2</v>
      </c>
      <c r="O593" s="272">
        <v>2.7002827308551261E-2</v>
      </c>
      <c r="P593" s="272">
        <v>1.3781195325791609E-2</v>
      </c>
      <c r="Q593" s="272">
        <v>5.0688476130221247E-2</v>
      </c>
      <c r="R593" s="272">
        <v>5.4424975596010526E-2</v>
      </c>
      <c r="S593" s="273">
        <v>4.2787600425113842E-2</v>
      </c>
      <c r="T593" s="423">
        <v>5.5837972066502442E-2</v>
      </c>
      <c r="V593" s="227"/>
    </row>
    <row r="594" spans="1:23" s="604" customFormat="1" ht="12.75" customHeight="1" x14ac:dyDescent="0.2">
      <c r="A594" s="310" t="s">
        <v>1</v>
      </c>
      <c r="B594" s="456">
        <f>B591/B590*100-100</f>
        <v>0.72215887495249831</v>
      </c>
      <c r="C594" s="276">
        <f>C591/C590*100-100</f>
        <v>-0.21927901061310706</v>
      </c>
      <c r="D594" s="276">
        <f t="shared" ref="D594:H594" si="176">D591/D590*100-100</f>
        <v>-0.1140250855188043</v>
      </c>
      <c r="E594" s="276">
        <f t="shared" si="176"/>
        <v>3.3827442037248261</v>
      </c>
      <c r="F594" s="276">
        <f t="shared" si="176"/>
        <v>3.2155074116305684</v>
      </c>
      <c r="G594" s="277">
        <f t="shared" si="176"/>
        <v>9.5342513814577643</v>
      </c>
      <c r="H594" s="275">
        <f t="shared" si="176"/>
        <v>1.7518399502435926</v>
      </c>
      <c r="I594" s="276">
        <f>I591/I590*100-100</f>
        <v>2.5655644241733313</v>
      </c>
      <c r="J594" s="276">
        <f t="shared" ref="J594:P594" si="177">J591/J590*100-100</f>
        <v>2.0296465222348985</v>
      </c>
      <c r="K594" s="276">
        <f t="shared" si="177"/>
        <v>4.6180159635119651</v>
      </c>
      <c r="L594" s="276">
        <f t="shared" si="177"/>
        <v>6.4424173318129903</v>
      </c>
      <c r="M594" s="276">
        <f t="shared" si="177"/>
        <v>13.044469783352341</v>
      </c>
      <c r="N594" s="275">
        <f t="shared" si="177"/>
        <v>0.34207525655645554</v>
      </c>
      <c r="O594" s="276">
        <f t="shared" si="177"/>
        <v>0.13302926643861213</v>
      </c>
      <c r="P594" s="276">
        <f t="shared" si="177"/>
        <v>-3.169897377423041</v>
      </c>
      <c r="Q594" s="276">
        <f>Q591/Q590*100-100</f>
        <v>4.275940706955538</v>
      </c>
      <c r="R594" s="276">
        <f t="shared" ref="R594:T594" si="178">R591/R590*100-100</f>
        <v>8.8501008683448816</v>
      </c>
      <c r="S594" s="277">
        <f t="shared" si="178"/>
        <v>5.3781832003040506</v>
      </c>
      <c r="T594" s="424">
        <f t="shared" si="178"/>
        <v>3.8474649990008203</v>
      </c>
      <c r="V594" s="227"/>
    </row>
    <row r="595" spans="1:23" s="604" customFormat="1" ht="12.75" customHeight="1" thickBot="1" x14ac:dyDescent="0.25">
      <c r="A595" s="429" t="s">
        <v>27</v>
      </c>
      <c r="B595" s="457">
        <f t="shared" ref="B595:T595" si="179">B591-B578</f>
        <v>15.66666666666697</v>
      </c>
      <c r="C595" s="281">
        <f t="shared" si="179"/>
        <v>82.884615384615245</v>
      </c>
      <c r="D595" s="281">
        <f t="shared" si="179"/>
        <v>76</v>
      </c>
      <c r="E595" s="281">
        <f t="shared" si="179"/>
        <v>-38.205128205128858</v>
      </c>
      <c r="F595" s="281">
        <f t="shared" si="179"/>
        <v>-8.6153846153847553</v>
      </c>
      <c r="G595" s="282">
        <f t="shared" si="179"/>
        <v>5.576923076922867</v>
      </c>
      <c r="H595" s="280">
        <f t="shared" si="179"/>
        <v>37.972027972027718</v>
      </c>
      <c r="I595" s="281">
        <f t="shared" si="179"/>
        <v>-192.5</v>
      </c>
      <c r="J595" s="281">
        <f t="shared" si="179"/>
        <v>124</v>
      </c>
      <c r="K595" s="281">
        <f t="shared" si="179"/>
        <v>-110.83333333333303</v>
      </c>
      <c r="L595" s="281">
        <f t="shared" si="179"/>
        <v>-29.16666666666697</v>
      </c>
      <c r="M595" s="281">
        <f t="shared" si="179"/>
        <v>17.769230769230489</v>
      </c>
      <c r="N595" s="280">
        <f t="shared" si="179"/>
        <v>100.90909090909099</v>
      </c>
      <c r="O595" s="281">
        <f t="shared" si="179"/>
        <v>-43.33333333333394</v>
      </c>
      <c r="P595" s="281">
        <f t="shared" si="179"/>
        <v>-84</v>
      </c>
      <c r="Q595" s="281">
        <f t="shared" si="179"/>
        <v>20.83333333333303</v>
      </c>
      <c r="R595" s="281">
        <f t="shared" si="179"/>
        <v>2.1678321678318753</v>
      </c>
      <c r="S595" s="282">
        <f t="shared" si="179"/>
        <v>-176.66666666666697</v>
      </c>
      <c r="T595" s="425">
        <f t="shared" si="179"/>
        <v>-21.517086189753172</v>
      </c>
      <c r="V595" s="227"/>
    </row>
    <row r="596" spans="1:23" s="604" customFormat="1" ht="12.75" customHeight="1" x14ac:dyDescent="0.2">
      <c r="A596" s="430" t="s">
        <v>51</v>
      </c>
      <c r="B596" s="486">
        <v>59</v>
      </c>
      <c r="C596" s="286">
        <v>58</v>
      </c>
      <c r="D596" s="444">
        <v>14</v>
      </c>
      <c r="E596" s="286">
        <v>59</v>
      </c>
      <c r="F596" s="391">
        <v>58</v>
      </c>
      <c r="G596" s="287">
        <v>59</v>
      </c>
      <c r="H596" s="285">
        <v>61</v>
      </c>
      <c r="I596" s="286">
        <v>61</v>
      </c>
      <c r="J596" s="286">
        <v>13</v>
      </c>
      <c r="K596" s="286">
        <v>59</v>
      </c>
      <c r="L596" s="286">
        <v>58</v>
      </c>
      <c r="M596" s="286">
        <v>59</v>
      </c>
      <c r="N596" s="285">
        <v>60</v>
      </c>
      <c r="O596" s="286">
        <v>61</v>
      </c>
      <c r="P596" s="286">
        <v>16</v>
      </c>
      <c r="Q596" s="286">
        <v>58</v>
      </c>
      <c r="R596" s="286">
        <v>58</v>
      </c>
      <c r="S596" s="287">
        <v>59</v>
      </c>
      <c r="T596" s="426">
        <f>SUM(B596:S596)</f>
        <v>930</v>
      </c>
      <c r="U596" s="227" t="s">
        <v>56</v>
      </c>
      <c r="V596" s="289">
        <f>T583-T596</f>
        <v>0</v>
      </c>
      <c r="W596" s="290">
        <f>V596/T583</f>
        <v>0</v>
      </c>
    </row>
    <row r="597" spans="1:23" s="604" customFormat="1" ht="12.75" customHeight="1" x14ac:dyDescent="0.2">
      <c r="A597" s="324" t="s">
        <v>28</v>
      </c>
      <c r="B597" s="458">
        <v>140</v>
      </c>
      <c r="C597" s="606">
        <v>141</v>
      </c>
      <c r="D597" s="445">
        <v>139</v>
      </c>
      <c r="E597" s="606">
        <v>140</v>
      </c>
      <c r="F597" s="392">
        <v>140</v>
      </c>
      <c r="G597" s="605">
        <v>138</v>
      </c>
      <c r="H597" s="607">
        <v>139</v>
      </c>
      <c r="I597" s="606">
        <v>138.5</v>
      </c>
      <c r="J597" s="606">
        <v>140</v>
      </c>
      <c r="K597" s="606">
        <v>136.5</v>
      </c>
      <c r="L597" s="606">
        <v>137</v>
      </c>
      <c r="M597" s="606">
        <v>135.5</v>
      </c>
      <c r="N597" s="607">
        <v>139</v>
      </c>
      <c r="O597" s="606">
        <v>139</v>
      </c>
      <c r="P597" s="606">
        <v>139</v>
      </c>
      <c r="Q597" s="606">
        <v>138</v>
      </c>
      <c r="R597" s="606">
        <v>137.5</v>
      </c>
      <c r="S597" s="605">
        <v>135.5</v>
      </c>
      <c r="T597" s="427"/>
      <c r="U597" s="227" t="s">
        <v>57</v>
      </c>
      <c r="V597" s="227">
        <v>138.34</v>
      </c>
    </row>
    <row r="598" spans="1:23" s="604" customFormat="1" ht="12.75" customHeight="1" thickBot="1" x14ac:dyDescent="0.25">
      <c r="A598" s="327" t="s">
        <v>26</v>
      </c>
      <c r="B598" s="487">
        <f t="shared" ref="B598:S598" si="180">B597-B584</f>
        <v>0</v>
      </c>
      <c r="C598" s="488">
        <f t="shared" si="180"/>
        <v>0</v>
      </c>
      <c r="D598" s="488">
        <f t="shared" si="180"/>
        <v>0</v>
      </c>
      <c r="E598" s="488">
        <f t="shared" si="180"/>
        <v>0</v>
      </c>
      <c r="F598" s="488">
        <f t="shared" si="180"/>
        <v>0</v>
      </c>
      <c r="G598" s="489">
        <f t="shared" si="180"/>
        <v>0</v>
      </c>
      <c r="H598" s="490">
        <f t="shared" si="180"/>
        <v>0</v>
      </c>
      <c r="I598" s="488">
        <f t="shared" si="180"/>
        <v>0</v>
      </c>
      <c r="J598" s="488">
        <f t="shared" si="180"/>
        <v>0</v>
      </c>
      <c r="K598" s="488">
        <f t="shared" si="180"/>
        <v>0</v>
      </c>
      <c r="L598" s="488">
        <f t="shared" si="180"/>
        <v>0</v>
      </c>
      <c r="M598" s="488">
        <f t="shared" si="180"/>
        <v>0</v>
      </c>
      <c r="N598" s="490">
        <f t="shared" si="180"/>
        <v>0</v>
      </c>
      <c r="O598" s="488">
        <f t="shared" si="180"/>
        <v>0</v>
      </c>
      <c r="P598" s="488">
        <f t="shared" si="180"/>
        <v>0</v>
      </c>
      <c r="Q598" s="488">
        <f t="shared" si="180"/>
        <v>0</v>
      </c>
      <c r="R598" s="488">
        <f t="shared" si="180"/>
        <v>0</v>
      </c>
      <c r="S598" s="489">
        <f t="shared" si="180"/>
        <v>0</v>
      </c>
      <c r="T598" s="428"/>
      <c r="U598" s="227" t="s">
        <v>26</v>
      </c>
      <c r="V598" s="362">
        <f>V597-V584</f>
        <v>0.95000000000001705</v>
      </c>
    </row>
    <row r="600" spans="1:23" ht="13.5" thickBot="1" x14ac:dyDescent="0.25"/>
    <row r="601" spans="1:23" s="608" customFormat="1" ht="12.75" customHeight="1" thickBot="1" x14ac:dyDescent="0.25">
      <c r="A601" s="300" t="s">
        <v>184</v>
      </c>
      <c r="B601" s="671" t="s">
        <v>110</v>
      </c>
      <c r="C601" s="672"/>
      <c r="D601" s="672"/>
      <c r="E601" s="672"/>
      <c r="F601" s="672"/>
      <c r="G601" s="673"/>
      <c r="H601" s="671" t="s">
        <v>111</v>
      </c>
      <c r="I601" s="672"/>
      <c r="J601" s="672"/>
      <c r="K601" s="672"/>
      <c r="L601" s="672"/>
      <c r="M601" s="673"/>
      <c r="N601" s="671" t="s">
        <v>53</v>
      </c>
      <c r="O601" s="672"/>
      <c r="P601" s="672"/>
      <c r="Q601" s="672"/>
      <c r="R601" s="672"/>
      <c r="S601" s="672"/>
      <c r="T601" s="329" t="s">
        <v>55</v>
      </c>
    </row>
    <row r="602" spans="1:23" s="608" customFormat="1" ht="12.75" customHeight="1" x14ac:dyDescent="0.2">
      <c r="A602" s="226" t="s">
        <v>54</v>
      </c>
      <c r="B602" s="451">
        <v>1</v>
      </c>
      <c r="C602" s="252">
        <v>2</v>
      </c>
      <c r="D602" s="439" t="s">
        <v>131</v>
      </c>
      <c r="E602" s="252">
        <v>4</v>
      </c>
      <c r="F602" s="484">
        <v>5</v>
      </c>
      <c r="G602" s="432">
        <v>6</v>
      </c>
      <c r="H602" s="251">
        <v>7</v>
      </c>
      <c r="I602" s="252">
        <v>8</v>
      </c>
      <c r="J602" s="252" t="s">
        <v>137</v>
      </c>
      <c r="K602" s="252">
        <v>10</v>
      </c>
      <c r="L602" s="252">
        <v>11</v>
      </c>
      <c r="M602" s="252">
        <v>12</v>
      </c>
      <c r="N602" s="330">
        <v>13</v>
      </c>
      <c r="O602" s="253">
        <v>14</v>
      </c>
      <c r="P602" s="253" t="s">
        <v>138</v>
      </c>
      <c r="Q602" s="253">
        <v>16</v>
      </c>
      <c r="R602" s="253">
        <v>17</v>
      </c>
      <c r="S602" s="331">
        <v>18</v>
      </c>
      <c r="T602" s="418"/>
    </row>
    <row r="603" spans="1:23" s="608" customFormat="1" ht="12.75" customHeight="1" x14ac:dyDescent="0.2">
      <c r="A603" s="307" t="s">
        <v>3</v>
      </c>
      <c r="B603" s="452">
        <v>4400</v>
      </c>
      <c r="C603" s="259">
        <v>4400</v>
      </c>
      <c r="D603" s="440">
        <v>4400</v>
      </c>
      <c r="E603" s="259">
        <v>4400</v>
      </c>
      <c r="F603" s="390">
        <v>4400</v>
      </c>
      <c r="G603" s="260">
        <v>4400</v>
      </c>
      <c r="H603" s="258">
        <v>4400</v>
      </c>
      <c r="I603" s="259">
        <v>4400</v>
      </c>
      <c r="J603" s="259">
        <v>4400</v>
      </c>
      <c r="K603" s="259">
        <v>4400</v>
      </c>
      <c r="L603" s="259">
        <v>4400</v>
      </c>
      <c r="M603" s="259">
        <v>4400</v>
      </c>
      <c r="N603" s="258">
        <v>4400</v>
      </c>
      <c r="O603" s="259">
        <v>4400</v>
      </c>
      <c r="P603" s="259">
        <v>4400</v>
      </c>
      <c r="Q603" s="259">
        <v>4400</v>
      </c>
      <c r="R603" s="259">
        <v>4400</v>
      </c>
      <c r="S603" s="260">
        <v>4400</v>
      </c>
      <c r="T603" s="420">
        <v>4400</v>
      </c>
    </row>
    <row r="604" spans="1:23" s="608" customFormat="1" ht="12.75" customHeight="1" x14ac:dyDescent="0.2">
      <c r="A604" s="310" t="s">
        <v>6</v>
      </c>
      <c r="B604" s="453">
        <v>4276.363636363636</v>
      </c>
      <c r="C604" s="264">
        <v>4325</v>
      </c>
      <c r="D604" s="264">
        <v>4172</v>
      </c>
      <c r="E604" s="264">
        <v>4579.2307692307695</v>
      </c>
      <c r="F604" s="311">
        <v>4608.5714285714284</v>
      </c>
      <c r="G604" s="265">
        <v>4953.333333333333</v>
      </c>
      <c r="H604" s="263">
        <v>4318.5714285714284</v>
      </c>
      <c r="I604" s="264">
        <v>4384.6153846153848</v>
      </c>
      <c r="J604" s="264">
        <v>4622</v>
      </c>
      <c r="K604" s="264">
        <v>4686.1538461538457</v>
      </c>
      <c r="L604" s="264">
        <v>4860</v>
      </c>
      <c r="M604" s="264">
        <v>5134.6153846153848</v>
      </c>
      <c r="N604" s="263">
        <v>4302.5</v>
      </c>
      <c r="O604" s="264">
        <v>4523.333333333333</v>
      </c>
      <c r="P604" s="264">
        <v>4396</v>
      </c>
      <c r="Q604" s="264">
        <v>4569.166666666667</v>
      </c>
      <c r="R604" s="264">
        <v>4725.833333333333</v>
      </c>
      <c r="S604" s="265">
        <v>4878.125</v>
      </c>
      <c r="T604" s="421">
        <v>4599.9516908212563</v>
      </c>
    </row>
    <row r="605" spans="1:23" s="608" customFormat="1" ht="12.75" customHeight="1" x14ac:dyDescent="0.2">
      <c r="A605" s="226" t="s">
        <v>7</v>
      </c>
      <c r="B605" s="454">
        <v>100</v>
      </c>
      <c r="C605" s="268">
        <v>100</v>
      </c>
      <c r="D605" s="268">
        <v>100</v>
      </c>
      <c r="E605" s="268">
        <v>100</v>
      </c>
      <c r="F605" s="314">
        <v>100</v>
      </c>
      <c r="G605" s="269">
        <v>100</v>
      </c>
      <c r="H605" s="267">
        <v>100</v>
      </c>
      <c r="I605" s="268">
        <v>100</v>
      </c>
      <c r="J605" s="268">
        <v>100</v>
      </c>
      <c r="K605" s="268">
        <v>100</v>
      </c>
      <c r="L605" s="268">
        <v>100</v>
      </c>
      <c r="M605" s="268">
        <v>100</v>
      </c>
      <c r="N605" s="267">
        <v>100</v>
      </c>
      <c r="O605" s="268">
        <v>100</v>
      </c>
      <c r="P605" s="268">
        <v>80</v>
      </c>
      <c r="Q605" s="268">
        <v>91.666666666666671</v>
      </c>
      <c r="R605" s="268">
        <v>100</v>
      </c>
      <c r="S605" s="269">
        <v>100</v>
      </c>
      <c r="T605" s="422">
        <v>87.922705314009661</v>
      </c>
      <c r="V605" s="227"/>
    </row>
    <row r="606" spans="1:23" s="608" customFormat="1" ht="12.75" customHeight="1" x14ac:dyDescent="0.2">
      <c r="A606" s="226" t="s">
        <v>8</v>
      </c>
      <c r="B606" s="455">
        <v>3.9107557948134426E-2</v>
      </c>
      <c r="C606" s="272">
        <v>3.102777608231316E-2</v>
      </c>
      <c r="D606" s="272">
        <v>2.5922350593663997E-2</v>
      </c>
      <c r="E606" s="272">
        <v>2.8951534383080339E-2</v>
      </c>
      <c r="F606" s="317">
        <v>3.1066261168920004E-2</v>
      </c>
      <c r="G606" s="273">
        <v>2.1560591310366025E-2</v>
      </c>
      <c r="H606" s="271">
        <v>4.4805625791382954E-2</v>
      </c>
      <c r="I606" s="272">
        <v>3.239776637726352E-2</v>
      </c>
      <c r="J606" s="272">
        <v>2.6299561054128506E-2</v>
      </c>
      <c r="K606" s="272">
        <v>2.7905449770191569E-2</v>
      </c>
      <c r="L606" s="272">
        <v>1.646090534979424E-2</v>
      </c>
      <c r="M606" s="272">
        <v>3.2674978137705861E-2</v>
      </c>
      <c r="N606" s="271">
        <v>4.1998576349297649E-2</v>
      </c>
      <c r="O606" s="272">
        <v>4.6761023034008295E-2</v>
      </c>
      <c r="P606" s="272">
        <v>7.7377822291492454E-2</v>
      </c>
      <c r="Q606" s="272">
        <v>4.3593091297929501E-2</v>
      </c>
      <c r="R606" s="272">
        <v>4.4641510045518015E-2</v>
      </c>
      <c r="S606" s="273">
        <v>2.942452812805604E-2</v>
      </c>
      <c r="T606" s="423">
        <v>6.6343812312324391E-2</v>
      </c>
      <c r="V606" s="227"/>
    </row>
    <row r="607" spans="1:23" s="608" customFormat="1" ht="12.75" customHeight="1" x14ac:dyDescent="0.2">
      <c r="A607" s="310" t="s">
        <v>1</v>
      </c>
      <c r="B607" s="456">
        <f>B604/B603*100-100</f>
        <v>-2.8099173553719083</v>
      </c>
      <c r="C607" s="276">
        <f>C604/C603*100-100</f>
        <v>-1.7045454545454533</v>
      </c>
      <c r="D607" s="276">
        <f t="shared" ref="D607:H607" si="181">D604/D603*100-100</f>
        <v>-5.1818181818181728</v>
      </c>
      <c r="E607" s="276">
        <f t="shared" si="181"/>
        <v>4.0734265734265733</v>
      </c>
      <c r="F607" s="276">
        <f t="shared" si="181"/>
        <v>4.7402597402597308</v>
      </c>
      <c r="G607" s="277">
        <f t="shared" si="181"/>
        <v>12.575757575757578</v>
      </c>
      <c r="H607" s="275">
        <f t="shared" si="181"/>
        <v>-1.8506493506493626</v>
      </c>
      <c r="I607" s="276">
        <f>I604/I603*100-100</f>
        <v>-0.34965034965034647</v>
      </c>
      <c r="J607" s="276">
        <f t="shared" ref="J607:P607" si="182">J604/J603*100-100</f>
        <v>5.0454545454545467</v>
      </c>
      <c r="K607" s="276">
        <f t="shared" si="182"/>
        <v>6.5034965034964927</v>
      </c>
      <c r="L607" s="276">
        <f t="shared" si="182"/>
        <v>10.454545454545453</v>
      </c>
      <c r="M607" s="276">
        <f t="shared" si="182"/>
        <v>16.695804195804214</v>
      </c>
      <c r="N607" s="275">
        <f t="shared" si="182"/>
        <v>-2.2159090909090935</v>
      </c>
      <c r="O607" s="276">
        <f t="shared" si="182"/>
        <v>2.8030303030303116</v>
      </c>
      <c r="P607" s="276">
        <f t="shared" si="182"/>
        <v>-9.0909090909079282E-2</v>
      </c>
      <c r="Q607" s="276">
        <f>Q604/Q603*100-100</f>
        <v>3.844696969696983</v>
      </c>
      <c r="R607" s="276">
        <f t="shared" ref="R607:T607" si="183">R604/R603*100-100</f>
        <v>7.405303030303017</v>
      </c>
      <c r="S607" s="277">
        <f t="shared" si="183"/>
        <v>10.866477272727266</v>
      </c>
      <c r="T607" s="424">
        <f t="shared" si="183"/>
        <v>4.5443566095739953</v>
      </c>
      <c r="V607" s="227"/>
    </row>
    <row r="608" spans="1:23" s="608" customFormat="1" ht="12.75" customHeight="1" thickBot="1" x14ac:dyDescent="0.25">
      <c r="A608" s="429" t="s">
        <v>27</v>
      </c>
      <c r="B608" s="457">
        <f t="shared" ref="B608:T608" si="184">B604-B591</f>
        <v>-140.30303030303094</v>
      </c>
      <c r="C608" s="281">
        <f t="shared" si="184"/>
        <v>-50.384615384615245</v>
      </c>
      <c r="D608" s="281">
        <f t="shared" si="184"/>
        <v>-208</v>
      </c>
      <c r="E608" s="281">
        <f t="shared" si="184"/>
        <v>45.89743589743648</v>
      </c>
      <c r="F608" s="281">
        <f t="shared" si="184"/>
        <v>82.571428571428442</v>
      </c>
      <c r="G608" s="282">
        <f t="shared" si="184"/>
        <v>150.25641025641016</v>
      </c>
      <c r="H608" s="280">
        <f t="shared" si="184"/>
        <v>-143.24675324675354</v>
      </c>
      <c r="I608" s="281">
        <f t="shared" si="184"/>
        <v>-112.88461538461524</v>
      </c>
      <c r="J608" s="281">
        <f t="shared" si="184"/>
        <v>148</v>
      </c>
      <c r="K608" s="281">
        <f t="shared" si="184"/>
        <v>98.653846153845734</v>
      </c>
      <c r="L608" s="281">
        <f t="shared" si="184"/>
        <v>192.5</v>
      </c>
      <c r="M608" s="281">
        <f t="shared" si="184"/>
        <v>177.61538461538476</v>
      </c>
      <c r="N608" s="280">
        <f t="shared" si="184"/>
        <v>-97.5</v>
      </c>
      <c r="O608" s="281">
        <f t="shared" si="184"/>
        <v>132.5</v>
      </c>
      <c r="P608" s="281">
        <f t="shared" si="184"/>
        <v>150</v>
      </c>
      <c r="Q608" s="281">
        <f t="shared" si="184"/>
        <v>-3.3333333333330302</v>
      </c>
      <c r="R608" s="281">
        <f t="shared" si="184"/>
        <v>-47.243589743589837</v>
      </c>
      <c r="S608" s="282">
        <f t="shared" si="184"/>
        <v>257.29166666666697</v>
      </c>
      <c r="T608" s="425">
        <f t="shared" si="184"/>
        <v>46.240350615070383</v>
      </c>
      <c r="V608" s="227"/>
    </row>
    <row r="609" spans="1:23" s="608" customFormat="1" ht="12.75" customHeight="1" x14ac:dyDescent="0.2">
      <c r="A609" s="430" t="s">
        <v>51</v>
      </c>
      <c r="B609" s="486">
        <v>59</v>
      </c>
      <c r="C609" s="286">
        <v>58</v>
      </c>
      <c r="D609" s="444">
        <v>14</v>
      </c>
      <c r="E609" s="286">
        <v>59</v>
      </c>
      <c r="F609" s="391">
        <v>58</v>
      </c>
      <c r="G609" s="287">
        <v>59</v>
      </c>
      <c r="H609" s="285">
        <v>61</v>
      </c>
      <c r="I609" s="286">
        <v>61</v>
      </c>
      <c r="J609" s="286">
        <v>13</v>
      </c>
      <c r="K609" s="286">
        <v>59</v>
      </c>
      <c r="L609" s="286">
        <v>58</v>
      </c>
      <c r="M609" s="286">
        <v>59</v>
      </c>
      <c r="N609" s="285">
        <v>60</v>
      </c>
      <c r="O609" s="286">
        <v>61</v>
      </c>
      <c r="P609" s="286">
        <v>16</v>
      </c>
      <c r="Q609" s="286">
        <v>58</v>
      </c>
      <c r="R609" s="286">
        <v>58</v>
      </c>
      <c r="S609" s="287">
        <v>59</v>
      </c>
      <c r="T609" s="426">
        <f>SUM(B609:S609)</f>
        <v>930</v>
      </c>
      <c r="U609" s="227" t="s">
        <v>56</v>
      </c>
      <c r="V609" s="289">
        <f>T596-T609</f>
        <v>0</v>
      </c>
      <c r="W609" s="290">
        <f>V609/T596</f>
        <v>0</v>
      </c>
    </row>
    <row r="610" spans="1:23" s="608" customFormat="1" ht="12.75" customHeight="1" x14ac:dyDescent="0.2">
      <c r="A610" s="324" t="s">
        <v>28</v>
      </c>
      <c r="B610" s="458">
        <v>140</v>
      </c>
      <c r="C610" s="610">
        <v>141</v>
      </c>
      <c r="D610" s="445">
        <v>139</v>
      </c>
      <c r="E610" s="610">
        <v>140</v>
      </c>
      <c r="F610" s="392">
        <v>140</v>
      </c>
      <c r="G610" s="609">
        <v>138</v>
      </c>
      <c r="H610" s="611">
        <v>139</v>
      </c>
      <c r="I610" s="610">
        <v>138.5</v>
      </c>
      <c r="J610" s="610">
        <v>140</v>
      </c>
      <c r="K610" s="610">
        <v>136.5</v>
      </c>
      <c r="L610" s="610">
        <v>137</v>
      </c>
      <c r="M610" s="610">
        <v>135.5</v>
      </c>
      <c r="N610" s="611">
        <v>139</v>
      </c>
      <c r="O610" s="610">
        <v>139</v>
      </c>
      <c r="P610" s="610">
        <v>139</v>
      </c>
      <c r="Q610" s="610">
        <v>138</v>
      </c>
      <c r="R610" s="610">
        <v>137.5</v>
      </c>
      <c r="S610" s="609">
        <v>135.5</v>
      </c>
      <c r="T610" s="427"/>
      <c r="U610" s="227" t="s">
        <v>57</v>
      </c>
      <c r="V610" s="227">
        <v>138.33000000000001</v>
      </c>
    </row>
    <row r="611" spans="1:23" s="608" customFormat="1" ht="12.75" customHeight="1" thickBot="1" x14ac:dyDescent="0.25">
      <c r="A611" s="327" t="s">
        <v>26</v>
      </c>
      <c r="B611" s="487">
        <f t="shared" ref="B611:S611" si="185">B610-B597</f>
        <v>0</v>
      </c>
      <c r="C611" s="488">
        <f t="shared" si="185"/>
        <v>0</v>
      </c>
      <c r="D611" s="488">
        <f t="shared" si="185"/>
        <v>0</v>
      </c>
      <c r="E611" s="488">
        <f t="shared" si="185"/>
        <v>0</v>
      </c>
      <c r="F611" s="488">
        <f t="shared" si="185"/>
        <v>0</v>
      </c>
      <c r="G611" s="489">
        <f t="shared" si="185"/>
        <v>0</v>
      </c>
      <c r="H611" s="490">
        <f t="shared" si="185"/>
        <v>0</v>
      </c>
      <c r="I611" s="488">
        <f t="shared" si="185"/>
        <v>0</v>
      </c>
      <c r="J611" s="488">
        <f t="shared" si="185"/>
        <v>0</v>
      </c>
      <c r="K611" s="488">
        <f t="shared" si="185"/>
        <v>0</v>
      </c>
      <c r="L611" s="488">
        <f t="shared" si="185"/>
        <v>0</v>
      </c>
      <c r="M611" s="488">
        <f t="shared" si="185"/>
        <v>0</v>
      </c>
      <c r="N611" s="490">
        <f t="shared" si="185"/>
        <v>0</v>
      </c>
      <c r="O611" s="488">
        <f t="shared" si="185"/>
        <v>0</v>
      </c>
      <c r="P611" s="488">
        <f t="shared" si="185"/>
        <v>0</v>
      </c>
      <c r="Q611" s="488">
        <f t="shared" si="185"/>
        <v>0</v>
      </c>
      <c r="R611" s="488">
        <f t="shared" si="185"/>
        <v>0</v>
      </c>
      <c r="S611" s="489">
        <f t="shared" si="185"/>
        <v>0</v>
      </c>
      <c r="T611" s="428"/>
      <c r="U611" s="227" t="s">
        <v>26</v>
      </c>
      <c r="V611" s="362">
        <f>V610-V597</f>
        <v>-9.9999999999909051E-3</v>
      </c>
    </row>
    <row r="613" spans="1:23" ht="13.5" thickBot="1" x14ac:dyDescent="0.25"/>
    <row r="614" spans="1:23" ht="13.5" thickBot="1" x14ac:dyDescent="0.25">
      <c r="A614" s="300" t="s">
        <v>187</v>
      </c>
      <c r="B614" s="671" t="s">
        <v>110</v>
      </c>
      <c r="C614" s="672"/>
      <c r="D614" s="672"/>
      <c r="E614" s="672"/>
      <c r="F614" s="672"/>
      <c r="G614" s="673"/>
      <c r="H614" s="671" t="s">
        <v>111</v>
      </c>
      <c r="I614" s="672"/>
      <c r="J614" s="672"/>
      <c r="K614" s="672"/>
      <c r="L614" s="672"/>
      <c r="M614" s="673"/>
      <c r="N614" s="671" t="s">
        <v>53</v>
      </c>
      <c r="O614" s="672"/>
      <c r="P614" s="672"/>
      <c r="Q614" s="672"/>
      <c r="R614" s="672"/>
      <c r="S614" s="672"/>
      <c r="T614" s="329" t="s">
        <v>55</v>
      </c>
      <c r="U614" s="612"/>
      <c r="V614" s="612"/>
      <c r="W614" s="612"/>
    </row>
    <row r="615" spans="1:23" x14ac:dyDescent="0.2">
      <c r="A615" s="226" t="s">
        <v>54</v>
      </c>
      <c r="B615" s="451">
        <v>1</v>
      </c>
      <c r="C615" s="252">
        <v>2</v>
      </c>
      <c r="D615" s="439" t="s">
        <v>131</v>
      </c>
      <c r="E615" s="252">
        <v>4</v>
      </c>
      <c r="F615" s="484">
        <v>5</v>
      </c>
      <c r="G615" s="432">
        <v>6</v>
      </c>
      <c r="H615" s="251">
        <v>7</v>
      </c>
      <c r="I615" s="252">
        <v>8</v>
      </c>
      <c r="J615" s="252" t="s">
        <v>137</v>
      </c>
      <c r="K615" s="252">
        <v>10</v>
      </c>
      <c r="L615" s="252">
        <v>11</v>
      </c>
      <c r="M615" s="252">
        <v>12</v>
      </c>
      <c r="N615" s="330">
        <v>13</v>
      </c>
      <c r="O615" s="253">
        <v>14</v>
      </c>
      <c r="P615" s="253" t="s">
        <v>138</v>
      </c>
      <c r="Q615" s="253">
        <v>16</v>
      </c>
      <c r="R615" s="253">
        <v>17</v>
      </c>
      <c r="S615" s="331">
        <v>18</v>
      </c>
      <c r="T615" s="418"/>
      <c r="U615" s="612"/>
      <c r="V615" s="612"/>
      <c r="W615" s="612"/>
    </row>
    <row r="616" spans="1:23" x14ac:dyDescent="0.2">
      <c r="A616" s="307" t="s">
        <v>3</v>
      </c>
      <c r="B616" s="452">
        <v>4415</v>
      </c>
      <c r="C616" s="259">
        <v>4415</v>
      </c>
      <c r="D616" s="440">
        <v>4415</v>
      </c>
      <c r="E616" s="259">
        <v>4415</v>
      </c>
      <c r="F616" s="390">
        <v>4415</v>
      </c>
      <c r="G616" s="260">
        <v>4415</v>
      </c>
      <c r="H616" s="258">
        <v>4415</v>
      </c>
      <c r="I616" s="259">
        <v>4415</v>
      </c>
      <c r="J616" s="259">
        <v>4415</v>
      </c>
      <c r="K616" s="259">
        <v>4415</v>
      </c>
      <c r="L616" s="259">
        <v>4415</v>
      </c>
      <c r="M616" s="259">
        <v>4415</v>
      </c>
      <c r="N616" s="258">
        <v>4415</v>
      </c>
      <c r="O616" s="259">
        <v>4415</v>
      </c>
      <c r="P616" s="259">
        <v>4415</v>
      </c>
      <c r="Q616" s="259">
        <v>4415</v>
      </c>
      <c r="R616" s="259">
        <v>4415</v>
      </c>
      <c r="S616" s="260">
        <v>4415</v>
      </c>
      <c r="T616" s="420">
        <v>4415</v>
      </c>
      <c r="U616" s="612"/>
      <c r="V616" s="612"/>
      <c r="W616" s="612"/>
    </row>
    <row r="617" spans="1:23" x14ac:dyDescent="0.2">
      <c r="A617" s="310" t="s">
        <v>6</v>
      </c>
      <c r="B617" s="453">
        <v>4380.833333333333</v>
      </c>
      <c r="C617" s="264">
        <v>4253.333333333333</v>
      </c>
      <c r="D617" s="264">
        <v>4380</v>
      </c>
      <c r="E617" s="264">
        <v>4534.166666666667</v>
      </c>
      <c r="F617" s="311">
        <v>4595</v>
      </c>
      <c r="G617" s="265">
        <v>4893.333333333333</v>
      </c>
      <c r="H617" s="263">
        <v>4335.3846153846152</v>
      </c>
      <c r="I617" s="264">
        <v>4491.666666666667</v>
      </c>
      <c r="J617" s="264">
        <v>4666.666666666667</v>
      </c>
      <c r="K617" s="264">
        <v>4669.166666666667</v>
      </c>
      <c r="L617" s="264">
        <v>4800</v>
      </c>
      <c r="M617" s="264">
        <v>5084.166666666667</v>
      </c>
      <c r="N617" s="263">
        <v>4384.166666666667</v>
      </c>
      <c r="O617" s="264">
        <v>4323.333333333333</v>
      </c>
      <c r="P617" s="264">
        <v>4466.666666666667</v>
      </c>
      <c r="Q617" s="264">
        <v>4652.5</v>
      </c>
      <c r="R617" s="264">
        <v>4815</v>
      </c>
      <c r="S617" s="265">
        <v>4971.666666666667</v>
      </c>
      <c r="T617" s="421">
        <v>4601.1055276381912</v>
      </c>
      <c r="U617" s="612"/>
      <c r="V617" s="612"/>
      <c r="W617" s="612"/>
    </row>
    <row r="618" spans="1:23" x14ac:dyDescent="0.2">
      <c r="A618" s="226" t="s">
        <v>7</v>
      </c>
      <c r="B618" s="454">
        <v>91.666666666666671</v>
      </c>
      <c r="C618" s="268">
        <v>100</v>
      </c>
      <c r="D618" s="268">
        <v>100</v>
      </c>
      <c r="E618" s="268">
        <v>100</v>
      </c>
      <c r="F618" s="314">
        <v>100</v>
      </c>
      <c r="G618" s="269">
        <v>100</v>
      </c>
      <c r="H618" s="267">
        <v>100</v>
      </c>
      <c r="I618" s="268">
        <v>100</v>
      </c>
      <c r="J618" s="268">
        <v>100</v>
      </c>
      <c r="K618" s="268">
        <v>100</v>
      </c>
      <c r="L618" s="268">
        <v>100</v>
      </c>
      <c r="M618" s="268">
        <v>91.666666666666671</v>
      </c>
      <c r="N618" s="267">
        <v>100</v>
      </c>
      <c r="O618" s="268">
        <v>100</v>
      </c>
      <c r="P618" s="268">
        <v>100</v>
      </c>
      <c r="Q618" s="268">
        <v>100</v>
      </c>
      <c r="R618" s="268">
        <v>91.666666666666671</v>
      </c>
      <c r="S618" s="269">
        <v>100</v>
      </c>
      <c r="T618" s="422">
        <v>93.467336683417088</v>
      </c>
      <c r="U618" s="612"/>
      <c r="V618" s="227"/>
      <c r="W618" s="612"/>
    </row>
    <row r="619" spans="1:23" x14ac:dyDescent="0.2">
      <c r="A619" s="226" t="s">
        <v>8</v>
      </c>
      <c r="B619" s="455">
        <v>4.2505698267675578E-2</v>
      </c>
      <c r="C619" s="272">
        <v>1.5003283478898672E-2</v>
      </c>
      <c r="D619" s="272">
        <v>2.7993263558218451E-2</v>
      </c>
      <c r="E619" s="272">
        <v>2.6009333478577701E-2</v>
      </c>
      <c r="F619" s="317">
        <v>2.3815090999172242E-2</v>
      </c>
      <c r="G619" s="273">
        <v>2.3215794533996005E-2</v>
      </c>
      <c r="H619" s="271">
        <v>2.8360081156236949E-2</v>
      </c>
      <c r="I619" s="272">
        <v>5.0383270863926993E-2</v>
      </c>
      <c r="J619" s="272">
        <v>1.7699302419090165E-2</v>
      </c>
      <c r="K619" s="272">
        <v>3.2309052686363159E-2</v>
      </c>
      <c r="L619" s="272">
        <v>3.2196319809246199E-2</v>
      </c>
      <c r="M619" s="272">
        <v>4.3312242187435686E-2</v>
      </c>
      <c r="N619" s="271">
        <v>3.5574038388652501E-2</v>
      </c>
      <c r="O619" s="272">
        <v>2.9791332438490636E-2</v>
      </c>
      <c r="P619" s="272">
        <v>2.8514885335137779E-2</v>
      </c>
      <c r="Q619" s="272">
        <v>4.1093173877978922E-2</v>
      </c>
      <c r="R619" s="272">
        <v>5.2372561123383905E-2</v>
      </c>
      <c r="S619" s="273">
        <v>4.0368789135209401E-2</v>
      </c>
      <c r="T619" s="423">
        <v>6.3409539287111308E-2</v>
      </c>
      <c r="U619" s="612"/>
      <c r="V619" s="227"/>
      <c r="W619" s="612"/>
    </row>
    <row r="620" spans="1:23" x14ac:dyDescent="0.2">
      <c r="A620" s="310" t="s">
        <v>1</v>
      </c>
      <c r="B620" s="456">
        <f t="shared" ref="B620:S620" si="186">B617/B616*100-100</f>
        <v>-0.77387693469233909</v>
      </c>
      <c r="C620" s="276">
        <f t="shared" si="186"/>
        <v>-3.6617591543978989</v>
      </c>
      <c r="D620" s="276">
        <f t="shared" si="186"/>
        <v>-0.79275198187995954</v>
      </c>
      <c r="E620" s="276">
        <f t="shared" si="186"/>
        <v>2.6991317478293837</v>
      </c>
      <c r="F620" s="276">
        <f t="shared" si="186"/>
        <v>4.077010192525492</v>
      </c>
      <c r="G620" s="277">
        <f t="shared" si="186"/>
        <v>10.834277085692719</v>
      </c>
      <c r="H620" s="275">
        <f t="shared" si="186"/>
        <v>-1.8032929697708937</v>
      </c>
      <c r="I620" s="276">
        <f t="shared" si="186"/>
        <v>1.7365043412608685</v>
      </c>
      <c r="J620" s="276">
        <f t="shared" si="186"/>
        <v>5.7002642506606378</v>
      </c>
      <c r="K620" s="276">
        <f t="shared" si="186"/>
        <v>5.7568893922234992</v>
      </c>
      <c r="L620" s="276">
        <f t="shared" si="186"/>
        <v>8.7202718006794839</v>
      </c>
      <c r="M620" s="276">
        <f t="shared" si="186"/>
        <v>15.156662891657248</v>
      </c>
      <c r="N620" s="275">
        <f t="shared" si="186"/>
        <v>-0.69837674594185728</v>
      </c>
      <c r="O620" s="276">
        <f t="shared" si="186"/>
        <v>-2.076255190637994</v>
      </c>
      <c r="P620" s="276">
        <f t="shared" si="186"/>
        <v>1.170252925632326</v>
      </c>
      <c r="Q620" s="276">
        <f t="shared" si="186"/>
        <v>5.3793884484711185</v>
      </c>
      <c r="R620" s="276">
        <f t="shared" si="186"/>
        <v>9.0600226500566379</v>
      </c>
      <c r="S620" s="277">
        <f t="shared" si="186"/>
        <v>12.608531521328814</v>
      </c>
      <c r="T620" s="424">
        <f t="shared" ref="T620" si="187">T617/T616*100-100</f>
        <v>4.2153007392568895</v>
      </c>
      <c r="U620" s="612"/>
      <c r="V620" s="227"/>
      <c r="W620" s="612"/>
    </row>
    <row r="621" spans="1:23" ht="13.5" thickBot="1" x14ac:dyDescent="0.25">
      <c r="A621" s="429" t="s">
        <v>27</v>
      </c>
      <c r="B621" s="457">
        <f t="shared" ref="B621:S621" si="188">B617-B604</f>
        <v>104.469696969697</v>
      </c>
      <c r="C621" s="281">
        <f t="shared" si="188"/>
        <v>-71.66666666666697</v>
      </c>
      <c r="D621" s="281">
        <f t="shared" si="188"/>
        <v>208</v>
      </c>
      <c r="E621" s="281">
        <f t="shared" si="188"/>
        <v>-45.064102564102541</v>
      </c>
      <c r="F621" s="281">
        <f t="shared" si="188"/>
        <v>-13.571428571428442</v>
      </c>
      <c r="G621" s="282">
        <f t="shared" si="188"/>
        <v>-60</v>
      </c>
      <c r="H621" s="280">
        <f t="shared" si="188"/>
        <v>16.813186813186803</v>
      </c>
      <c r="I621" s="281">
        <f t="shared" si="188"/>
        <v>107.05128205128221</v>
      </c>
      <c r="J621" s="281">
        <f t="shared" si="188"/>
        <v>44.66666666666697</v>
      </c>
      <c r="K621" s="281">
        <f t="shared" si="188"/>
        <v>-16.987179487178764</v>
      </c>
      <c r="L621" s="281">
        <f t="shared" si="188"/>
        <v>-60</v>
      </c>
      <c r="M621" s="281">
        <f t="shared" si="188"/>
        <v>-50.448717948717785</v>
      </c>
      <c r="N621" s="280">
        <f t="shared" si="188"/>
        <v>81.66666666666697</v>
      </c>
      <c r="O621" s="281">
        <f t="shared" si="188"/>
        <v>-200</v>
      </c>
      <c r="P621" s="281">
        <f t="shared" si="188"/>
        <v>70.66666666666697</v>
      </c>
      <c r="Q621" s="281">
        <f t="shared" si="188"/>
        <v>83.33333333333303</v>
      </c>
      <c r="R621" s="281">
        <f t="shared" si="188"/>
        <v>89.16666666666697</v>
      </c>
      <c r="S621" s="282">
        <f t="shared" si="188"/>
        <v>93.54166666666697</v>
      </c>
      <c r="T621" s="425">
        <f t="shared" ref="T621" si="189">T617-T604</f>
        <v>1.1538368169349269</v>
      </c>
      <c r="U621" s="612"/>
      <c r="V621" s="227"/>
      <c r="W621" s="612"/>
    </row>
    <row r="622" spans="1:23" x14ac:dyDescent="0.2">
      <c r="A622" s="430" t="s">
        <v>51</v>
      </c>
      <c r="B622" s="486">
        <v>59</v>
      </c>
      <c r="C622" s="286">
        <v>58</v>
      </c>
      <c r="D622" s="444">
        <v>14</v>
      </c>
      <c r="E622" s="286">
        <v>59</v>
      </c>
      <c r="F622" s="391">
        <v>58</v>
      </c>
      <c r="G622" s="287">
        <v>59</v>
      </c>
      <c r="H622" s="285">
        <v>61</v>
      </c>
      <c r="I622" s="286">
        <v>61</v>
      </c>
      <c r="J622" s="286">
        <v>13</v>
      </c>
      <c r="K622" s="286">
        <v>59</v>
      </c>
      <c r="L622" s="286">
        <v>58</v>
      </c>
      <c r="M622" s="286">
        <v>59</v>
      </c>
      <c r="N622" s="285">
        <v>60</v>
      </c>
      <c r="O622" s="286">
        <v>61</v>
      </c>
      <c r="P622" s="286">
        <v>16</v>
      </c>
      <c r="Q622" s="286">
        <v>58</v>
      </c>
      <c r="R622" s="286">
        <v>58</v>
      </c>
      <c r="S622" s="287">
        <v>59</v>
      </c>
      <c r="T622" s="426">
        <f>SUM(B622:S622)</f>
        <v>930</v>
      </c>
      <c r="U622" s="227" t="s">
        <v>56</v>
      </c>
      <c r="V622" s="289">
        <f>T609-T622</f>
        <v>0</v>
      </c>
      <c r="W622" s="290">
        <f>V622/T609</f>
        <v>0</v>
      </c>
    </row>
    <row r="623" spans="1:23" x14ac:dyDescent="0.2">
      <c r="A623" s="324" t="s">
        <v>28</v>
      </c>
      <c r="B623" s="458">
        <v>141</v>
      </c>
      <c r="C623" s="614">
        <v>142</v>
      </c>
      <c r="D623" s="445">
        <v>140</v>
      </c>
      <c r="E623" s="614">
        <v>141</v>
      </c>
      <c r="F623" s="392">
        <v>141</v>
      </c>
      <c r="G623" s="613">
        <v>139</v>
      </c>
      <c r="H623" s="615">
        <v>140</v>
      </c>
      <c r="I623" s="614">
        <v>139.5</v>
      </c>
      <c r="J623" s="614">
        <v>141</v>
      </c>
      <c r="K623" s="614">
        <v>137.5</v>
      </c>
      <c r="L623" s="614">
        <v>138</v>
      </c>
      <c r="M623" s="614">
        <v>136.5</v>
      </c>
      <c r="N623" s="615">
        <v>140</v>
      </c>
      <c r="O623" s="614">
        <v>140</v>
      </c>
      <c r="P623" s="614">
        <v>140</v>
      </c>
      <c r="Q623" s="614">
        <v>139</v>
      </c>
      <c r="R623" s="614">
        <v>138.5</v>
      </c>
      <c r="S623" s="613">
        <v>136.5</v>
      </c>
      <c r="T623" s="427"/>
      <c r="U623" s="227" t="s">
        <v>57</v>
      </c>
      <c r="V623" s="227">
        <v>138.25</v>
      </c>
      <c r="W623" s="612"/>
    </row>
    <row r="624" spans="1:23" ht="13.5" thickBot="1" x14ac:dyDescent="0.25">
      <c r="A624" s="327" t="s">
        <v>26</v>
      </c>
      <c r="B624" s="487">
        <f t="shared" ref="B624:S624" si="190">B623-B610</f>
        <v>1</v>
      </c>
      <c r="C624" s="488">
        <f t="shared" si="190"/>
        <v>1</v>
      </c>
      <c r="D624" s="488">
        <f t="shared" si="190"/>
        <v>1</v>
      </c>
      <c r="E624" s="488">
        <f t="shared" si="190"/>
        <v>1</v>
      </c>
      <c r="F624" s="488">
        <f t="shared" si="190"/>
        <v>1</v>
      </c>
      <c r="G624" s="489">
        <f t="shared" si="190"/>
        <v>1</v>
      </c>
      <c r="H624" s="490">
        <f t="shared" si="190"/>
        <v>1</v>
      </c>
      <c r="I624" s="488">
        <f t="shared" si="190"/>
        <v>1</v>
      </c>
      <c r="J624" s="488">
        <f t="shared" si="190"/>
        <v>1</v>
      </c>
      <c r="K624" s="488">
        <f t="shared" si="190"/>
        <v>1</v>
      </c>
      <c r="L624" s="488">
        <f t="shared" si="190"/>
        <v>1</v>
      </c>
      <c r="M624" s="488">
        <f t="shared" si="190"/>
        <v>1</v>
      </c>
      <c r="N624" s="490">
        <f t="shared" si="190"/>
        <v>1</v>
      </c>
      <c r="O624" s="488">
        <f t="shared" si="190"/>
        <v>1</v>
      </c>
      <c r="P624" s="488">
        <f t="shared" si="190"/>
        <v>1</v>
      </c>
      <c r="Q624" s="488">
        <f t="shared" si="190"/>
        <v>1</v>
      </c>
      <c r="R624" s="488">
        <f t="shared" si="190"/>
        <v>1</v>
      </c>
      <c r="S624" s="489">
        <f t="shared" si="190"/>
        <v>1</v>
      </c>
      <c r="T624" s="428"/>
      <c r="U624" s="227" t="s">
        <v>26</v>
      </c>
      <c r="V624" s="362">
        <f>V623-V610</f>
        <v>-8.0000000000012506E-2</v>
      </c>
      <c r="W624" s="612"/>
    </row>
    <row r="625" spans="1:23" x14ac:dyDescent="0.2">
      <c r="C625" s="612"/>
      <c r="D625" s="612"/>
      <c r="E625" s="612"/>
      <c r="F625" s="612"/>
      <c r="G625" s="612"/>
      <c r="H625" s="612"/>
      <c r="I625" s="612"/>
      <c r="J625" s="612"/>
      <c r="K625" s="612"/>
      <c r="L625" s="612"/>
      <c r="M625" s="612"/>
      <c r="N625" s="612"/>
      <c r="O625" s="612"/>
      <c r="P625" s="612"/>
      <c r="Q625" s="612"/>
      <c r="R625" s="612"/>
      <c r="S625" s="612"/>
    </row>
    <row r="626" spans="1:23" ht="13.5" thickBot="1" x14ac:dyDescent="0.25"/>
    <row r="627" spans="1:23" s="618" customFormat="1" ht="13.5" thickBot="1" x14ac:dyDescent="0.25">
      <c r="A627" s="300" t="s">
        <v>188</v>
      </c>
      <c r="B627" s="671" t="s">
        <v>110</v>
      </c>
      <c r="C627" s="672"/>
      <c r="D627" s="672"/>
      <c r="E627" s="672"/>
      <c r="F627" s="672"/>
      <c r="G627" s="673"/>
      <c r="H627" s="671" t="s">
        <v>111</v>
      </c>
      <c r="I627" s="672"/>
      <c r="J627" s="672"/>
      <c r="K627" s="672"/>
      <c r="L627" s="672"/>
      <c r="M627" s="673"/>
      <c r="N627" s="671" t="s">
        <v>53</v>
      </c>
      <c r="O627" s="672"/>
      <c r="P627" s="672"/>
      <c r="Q627" s="672"/>
      <c r="R627" s="672"/>
      <c r="S627" s="672"/>
      <c r="T627" s="329" t="s">
        <v>55</v>
      </c>
    </row>
    <row r="628" spans="1:23" s="618" customFormat="1" x14ac:dyDescent="0.2">
      <c r="A628" s="226" t="s">
        <v>54</v>
      </c>
      <c r="B628" s="451">
        <v>1</v>
      </c>
      <c r="C628" s="252">
        <v>2</v>
      </c>
      <c r="D628" s="439" t="s">
        <v>131</v>
      </c>
      <c r="E628" s="252">
        <v>4</v>
      </c>
      <c r="F628" s="484">
        <v>5</v>
      </c>
      <c r="G628" s="432">
        <v>6</v>
      </c>
      <c r="H628" s="251">
        <v>7</v>
      </c>
      <c r="I628" s="252">
        <v>8</v>
      </c>
      <c r="J628" s="252" t="s">
        <v>137</v>
      </c>
      <c r="K628" s="252">
        <v>10</v>
      </c>
      <c r="L628" s="252">
        <v>11</v>
      </c>
      <c r="M628" s="252">
        <v>12</v>
      </c>
      <c r="N628" s="330">
        <v>13</v>
      </c>
      <c r="O628" s="253">
        <v>14</v>
      </c>
      <c r="P628" s="253" t="s">
        <v>138</v>
      </c>
      <c r="Q628" s="253">
        <v>16</v>
      </c>
      <c r="R628" s="253">
        <v>17</v>
      </c>
      <c r="S628" s="331">
        <v>18</v>
      </c>
      <c r="T628" s="418"/>
    </row>
    <row r="629" spans="1:23" s="618" customFormat="1" x14ac:dyDescent="0.2">
      <c r="A629" s="307" t="s">
        <v>3</v>
      </c>
      <c r="B629" s="452">
        <v>4430</v>
      </c>
      <c r="C629" s="259">
        <v>4430</v>
      </c>
      <c r="D629" s="440">
        <v>4430</v>
      </c>
      <c r="E629" s="259">
        <v>4430</v>
      </c>
      <c r="F629" s="390">
        <v>4430</v>
      </c>
      <c r="G629" s="260">
        <v>4430</v>
      </c>
      <c r="H629" s="258">
        <v>4430</v>
      </c>
      <c r="I629" s="259">
        <v>4430</v>
      </c>
      <c r="J629" s="259">
        <v>4430</v>
      </c>
      <c r="K629" s="259">
        <v>4430</v>
      </c>
      <c r="L629" s="259">
        <v>4430</v>
      </c>
      <c r="M629" s="259">
        <v>4430</v>
      </c>
      <c r="N629" s="258">
        <v>4430</v>
      </c>
      <c r="O629" s="259">
        <v>4430</v>
      </c>
      <c r="P629" s="259">
        <v>4430</v>
      </c>
      <c r="Q629" s="259">
        <v>4430</v>
      </c>
      <c r="R629" s="259">
        <v>4430</v>
      </c>
      <c r="S629" s="260">
        <v>4430</v>
      </c>
      <c r="T629" s="420">
        <v>4430</v>
      </c>
    </row>
    <row r="630" spans="1:23" s="618" customFormat="1" x14ac:dyDescent="0.2">
      <c r="A630" s="310" t="s">
        <v>6</v>
      </c>
      <c r="B630" s="453">
        <v>4392.1428571428569</v>
      </c>
      <c r="C630" s="264">
        <v>4379.2307692307695</v>
      </c>
      <c r="D630" s="264">
        <v>4282</v>
      </c>
      <c r="E630" s="264">
        <v>4460</v>
      </c>
      <c r="F630" s="311">
        <v>4665</v>
      </c>
      <c r="G630" s="265">
        <v>4946.1538461538457</v>
      </c>
      <c r="H630" s="263">
        <v>4434.6153846153848</v>
      </c>
      <c r="I630" s="264">
        <v>4535.3846153846152</v>
      </c>
      <c r="J630" s="264">
        <v>4356</v>
      </c>
      <c r="K630" s="264">
        <v>4719.2307692307695</v>
      </c>
      <c r="L630" s="264">
        <v>4832.1428571428569</v>
      </c>
      <c r="M630" s="264">
        <v>5103.8461538461543</v>
      </c>
      <c r="N630" s="263">
        <v>4416.666666666667</v>
      </c>
      <c r="O630" s="264">
        <v>4313.333333333333</v>
      </c>
      <c r="P630" s="264">
        <v>4281.666666666667</v>
      </c>
      <c r="Q630" s="264">
        <v>4680.833333333333</v>
      </c>
      <c r="R630" s="264">
        <v>4665.833333333333</v>
      </c>
      <c r="S630" s="265">
        <v>4950.833333333333</v>
      </c>
      <c r="T630" s="421">
        <v>4608.5167464114829</v>
      </c>
    </row>
    <row r="631" spans="1:23" s="618" customFormat="1" x14ac:dyDescent="0.2">
      <c r="A631" s="226" t="s">
        <v>7</v>
      </c>
      <c r="B631" s="454">
        <v>92.857142857142861</v>
      </c>
      <c r="C631" s="268">
        <v>100</v>
      </c>
      <c r="D631" s="268">
        <v>100</v>
      </c>
      <c r="E631" s="268">
        <v>100</v>
      </c>
      <c r="F631" s="314">
        <v>100</v>
      </c>
      <c r="G631" s="269">
        <v>92.307692307692307</v>
      </c>
      <c r="H631" s="267">
        <v>100</v>
      </c>
      <c r="I631" s="268">
        <v>100</v>
      </c>
      <c r="J631" s="268">
        <v>100</v>
      </c>
      <c r="K631" s="268">
        <v>100</v>
      </c>
      <c r="L631" s="268">
        <v>100</v>
      </c>
      <c r="M631" s="268">
        <v>100</v>
      </c>
      <c r="N631" s="267">
        <v>100</v>
      </c>
      <c r="O631" s="268">
        <v>100</v>
      </c>
      <c r="P631" s="268">
        <v>100</v>
      </c>
      <c r="Q631" s="268">
        <v>100</v>
      </c>
      <c r="R631" s="268">
        <v>100</v>
      </c>
      <c r="S631" s="269">
        <v>100</v>
      </c>
      <c r="T631" s="422">
        <v>94.25837320574162</v>
      </c>
      <c r="V631" s="227"/>
    </row>
    <row r="632" spans="1:23" s="618" customFormat="1" x14ac:dyDescent="0.2">
      <c r="A632" s="226" t="s">
        <v>8</v>
      </c>
      <c r="B632" s="455">
        <v>5.1432910747967304E-2</v>
      </c>
      <c r="C632" s="272">
        <v>2.831578025001779E-2</v>
      </c>
      <c r="D632" s="272">
        <v>1.4576820676625161E-2</v>
      </c>
      <c r="E632" s="272">
        <v>3.64942998903404E-2</v>
      </c>
      <c r="F632" s="317">
        <v>2.9500552505656735E-2</v>
      </c>
      <c r="G632" s="273">
        <v>4.4567552617592245E-2</v>
      </c>
      <c r="H632" s="271">
        <v>3.7322645780484283E-2</v>
      </c>
      <c r="I632" s="272">
        <v>3.8595079099252326E-2</v>
      </c>
      <c r="J632" s="272">
        <v>2.3662256614738524E-2</v>
      </c>
      <c r="K632" s="272">
        <v>3.0075889486198718E-2</v>
      </c>
      <c r="L632" s="272">
        <v>3.8670312426755109E-2</v>
      </c>
      <c r="M632" s="272">
        <v>2.1607635688260303E-2</v>
      </c>
      <c r="N632" s="271">
        <v>2.795001386738219E-2</v>
      </c>
      <c r="O632" s="272">
        <v>2.284005673281456E-2</v>
      </c>
      <c r="P632" s="272">
        <v>2.5060986536114119E-2</v>
      </c>
      <c r="Q632" s="272">
        <v>3.3885333292433095E-2</v>
      </c>
      <c r="R632" s="272">
        <v>3.2965257901161706E-2</v>
      </c>
      <c r="S632" s="273">
        <v>3.2079774216610242E-2</v>
      </c>
      <c r="T632" s="423">
        <v>6.2430855223302911E-2</v>
      </c>
      <c r="V632" s="227"/>
    </row>
    <row r="633" spans="1:23" s="618" customFormat="1" x14ac:dyDescent="0.2">
      <c r="A633" s="310" t="s">
        <v>1</v>
      </c>
      <c r="B633" s="456">
        <f t="shared" ref="B633:T633" si="191">B630/B629*100-100</f>
        <v>-0.85456304417930085</v>
      </c>
      <c r="C633" s="276">
        <f t="shared" si="191"/>
        <v>-1.1460322972738197</v>
      </c>
      <c r="D633" s="276">
        <f t="shared" si="191"/>
        <v>-3.3408577878103785</v>
      </c>
      <c r="E633" s="276">
        <f t="shared" si="191"/>
        <v>0.67720090293452984</v>
      </c>
      <c r="F633" s="276">
        <f t="shared" si="191"/>
        <v>5.3047404063205477</v>
      </c>
      <c r="G633" s="277">
        <f t="shared" si="191"/>
        <v>11.651328355617281</v>
      </c>
      <c r="H633" s="275">
        <f t="shared" si="191"/>
        <v>0.10418475429763419</v>
      </c>
      <c r="I633" s="276">
        <f t="shared" si="191"/>
        <v>2.3788852231290178</v>
      </c>
      <c r="J633" s="276">
        <f t="shared" si="191"/>
        <v>-1.6704288939051963</v>
      </c>
      <c r="K633" s="276">
        <f t="shared" si="191"/>
        <v>6.5289112693176037</v>
      </c>
      <c r="L633" s="276">
        <f t="shared" si="191"/>
        <v>9.0777168655272504</v>
      </c>
      <c r="M633" s="276">
        <f t="shared" si="191"/>
        <v>15.210974127452687</v>
      </c>
      <c r="N633" s="275">
        <f t="shared" si="191"/>
        <v>-0.30097817908200852</v>
      </c>
      <c r="O633" s="276">
        <f t="shared" si="191"/>
        <v>-2.6335590669676492</v>
      </c>
      <c r="P633" s="276">
        <f t="shared" si="191"/>
        <v>-3.3483822422874283</v>
      </c>
      <c r="Q633" s="276">
        <f t="shared" si="191"/>
        <v>5.6621519939804301</v>
      </c>
      <c r="R633" s="276">
        <f t="shared" si="191"/>
        <v>5.3235515425131581</v>
      </c>
      <c r="S633" s="277">
        <f t="shared" si="191"/>
        <v>11.75696012039127</v>
      </c>
      <c r="T633" s="424">
        <f t="shared" si="191"/>
        <v>4.0297233952930611</v>
      </c>
      <c r="V633" s="227"/>
    </row>
    <row r="634" spans="1:23" s="618" customFormat="1" ht="13.5" thickBot="1" x14ac:dyDescent="0.25">
      <c r="A634" s="429" t="s">
        <v>27</v>
      </c>
      <c r="B634" s="457">
        <f t="shared" ref="B634:T634" si="192">B630-B617</f>
        <v>11.309523809523853</v>
      </c>
      <c r="C634" s="281">
        <f t="shared" si="192"/>
        <v>125.89743589743648</v>
      </c>
      <c r="D634" s="281">
        <f t="shared" si="192"/>
        <v>-98</v>
      </c>
      <c r="E634" s="281">
        <f t="shared" si="192"/>
        <v>-74.16666666666697</v>
      </c>
      <c r="F634" s="281">
        <f t="shared" si="192"/>
        <v>70</v>
      </c>
      <c r="G634" s="282">
        <f t="shared" si="192"/>
        <v>52.820512820512704</v>
      </c>
      <c r="H634" s="280">
        <f t="shared" si="192"/>
        <v>99.230769230769511</v>
      </c>
      <c r="I634" s="281">
        <f t="shared" si="192"/>
        <v>43.717948717948275</v>
      </c>
      <c r="J634" s="281">
        <f t="shared" si="192"/>
        <v>-310.66666666666697</v>
      </c>
      <c r="K634" s="281">
        <f t="shared" si="192"/>
        <v>50.064102564102541</v>
      </c>
      <c r="L634" s="281">
        <f t="shared" si="192"/>
        <v>32.142857142856883</v>
      </c>
      <c r="M634" s="281">
        <f t="shared" si="192"/>
        <v>19.679487179487296</v>
      </c>
      <c r="N634" s="280">
        <f t="shared" si="192"/>
        <v>32.5</v>
      </c>
      <c r="O634" s="281">
        <f t="shared" si="192"/>
        <v>-10</v>
      </c>
      <c r="P634" s="281">
        <f t="shared" si="192"/>
        <v>-185</v>
      </c>
      <c r="Q634" s="281">
        <f t="shared" si="192"/>
        <v>28.33333333333303</v>
      </c>
      <c r="R634" s="281">
        <f t="shared" si="192"/>
        <v>-149.16666666666697</v>
      </c>
      <c r="S634" s="282">
        <f t="shared" si="192"/>
        <v>-20.83333333333394</v>
      </c>
      <c r="T634" s="425">
        <f t="shared" si="192"/>
        <v>7.4112187732916937</v>
      </c>
      <c r="V634" s="227"/>
    </row>
    <row r="635" spans="1:23" s="618" customFormat="1" x14ac:dyDescent="0.2">
      <c r="A635" s="430" t="s">
        <v>51</v>
      </c>
      <c r="B635" s="486">
        <v>59</v>
      </c>
      <c r="C635" s="286">
        <v>58</v>
      </c>
      <c r="D635" s="444">
        <v>14</v>
      </c>
      <c r="E635" s="286">
        <v>59</v>
      </c>
      <c r="F635" s="391">
        <v>58</v>
      </c>
      <c r="G635" s="287">
        <v>59</v>
      </c>
      <c r="H635" s="285">
        <v>61</v>
      </c>
      <c r="I635" s="286">
        <v>61</v>
      </c>
      <c r="J635" s="286">
        <v>13</v>
      </c>
      <c r="K635" s="286">
        <v>59</v>
      </c>
      <c r="L635" s="286">
        <v>58</v>
      </c>
      <c r="M635" s="286">
        <v>59</v>
      </c>
      <c r="N635" s="285">
        <v>60</v>
      </c>
      <c r="O635" s="286">
        <v>61</v>
      </c>
      <c r="P635" s="286">
        <v>16</v>
      </c>
      <c r="Q635" s="286">
        <v>58</v>
      </c>
      <c r="R635" s="286">
        <v>58</v>
      </c>
      <c r="S635" s="287">
        <v>59</v>
      </c>
      <c r="T635" s="426">
        <f>SUM(B635:S635)</f>
        <v>930</v>
      </c>
      <c r="U635" s="227" t="s">
        <v>56</v>
      </c>
      <c r="V635" s="289">
        <f>T622-T635</f>
        <v>0</v>
      </c>
      <c r="W635" s="290">
        <f>V635/T622</f>
        <v>0</v>
      </c>
    </row>
    <row r="636" spans="1:23" s="618" customFormat="1" x14ac:dyDescent="0.2">
      <c r="A636" s="324" t="s">
        <v>28</v>
      </c>
      <c r="B636" s="458">
        <v>141</v>
      </c>
      <c r="C636" s="620">
        <v>142</v>
      </c>
      <c r="D636" s="445">
        <v>140</v>
      </c>
      <c r="E636" s="620">
        <v>141</v>
      </c>
      <c r="F636" s="392">
        <v>141</v>
      </c>
      <c r="G636" s="621">
        <v>139</v>
      </c>
      <c r="H636" s="619">
        <v>140</v>
      </c>
      <c r="I636" s="620">
        <v>139.5</v>
      </c>
      <c r="J636" s="620">
        <v>141</v>
      </c>
      <c r="K636" s="620">
        <v>137.5</v>
      </c>
      <c r="L636" s="620">
        <v>138</v>
      </c>
      <c r="M636" s="620">
        <v>136.5</v>
      </c>
      <c r="N636" s="619">
        <v>140</v>
      </c>
      <c r="O636" s="620">
        <v>140</v>
      </c>
      <c r="P636" s="620">
        <v>140</v>
      </c>
      <c r="Q636" s="620">
        <v>139</v>
      </c>
      <c r="R636" s="620">
        <v>138.5</v>
      </c>
      <c r="S636" s="621">
        <v>136.5</v>
      </c>
      <c r="T636" s="427"/>
      <c r="U636" s="227" t="s">
        <v>57</v>
      </c>
      <c r="V636" s="227">
        <v>139.32</v>
      </c>
    </row>
    <row r="637" spans="1:23" s="618" customFormat="1" ht="13.5" thickBot="1" x14ac:dyDescent="0.25">
      <c r="A637" s="327" t="s">
        <v>26</v>
      </c>
      <c r="B637" s="487">
        <f t="shared" ref="B637:S637" si="193">B636-B623</f>
        <v>0</v>
      </c>
      <c r="C637" s="488">
        <f t="shared" si="193"/>
        <v>0</v>
      </c>
      <c r="D637" s="488">
        <f t="shared" si="193"/>
        <v>0</v>
      </c>
      <c r="E637" s="488">
        <f t="shared" si="193"/>
        <v>0</v>
      </c>
      <c r="F637" s="488">
        <f t="shared" si="193"/>
        <v>0</v>
      </c>
      <c r="G637" s="489">
        <f t="shared" si="193"/>
        <v>0</v>
      </c>
      <c r="H637" s="490">
        <f t="shared" si="193"/>
        <v>0</v>
      </c>
      <c r="I637" s="488">
        <f t="shared" si="193"/>
        <v>0</v>
      </c>
      <c r="J637" s="488">
        <f t="shared" si="193"/>
        <v>0</v>
      </c>
      <c r="K637" s="488">
        <f t="shared" si="193"/>
        <v>0</v>
      </c>
      <c r="L637" s="488">
        <f t="shared" si="193"/>
        <v>0</v>
      </c>
      <c r="M637" s="488">
        <f t="shared" si="193"/>
        <v>0</v>
      </c>
      <c r="N637" s="490">
        <f t="shared" si="193"/>
        <v>0</v>
      </c>
      <c r="O637" s="488">
        <f t="shared" si="193"/>
        <v>0</v>
      </c>
      <c r="P637" s="488">
        <f t="shared" si="193"/>
        <v>0</v>
      </c>
      <c r="Q637" s="488">
        <f t="shared" si="193"/>
        <v>0</v>
      </c>
      <c r="R637" s="488">
        <f t="shared" si="193"/>
        <v>0</v>
      </c>
      <c r="S637" s="489">
        <f t="shared" si="193"/>
        <v>0</v>
      </c>
      <c r="T637" s="428"/>
      <c r="U637" s="227" t="s">
        <v>26</v>
      </c>
      <c r="V637" s="362">
        <f>V636-V623</f>
        <v>1.0699999999999932</v>
      </c>
    </row>
    <row r="639" spans="1:23" ht="13.5" thickBot="1" x14ac:dyDescent="0.25"/>
    <row r="640" spans="1:23" s="622" customFormat="1" ht="13.5" thickBot="1" x14ac:dyDescent="0.25">
      <c r="A640" s="300" t="s">
        <v>189</v>
      </c>
      <c r="B640" s="671" t="s">
        <v>110</v>
      </c>
      <c r="C640" s="672"/>
      <c r="D640" s="672"/>
      <c r="E640" s="672"/>
      <c r="F640" s="672"/>
      <c r="G640" s="673"/>
      <c r="H640" s="671" t="s">
        <v>111</v>
      </c>
      <c r="I640" s="672"/>
      <c r="J640" s="672"/>
      <c r="K640" s="672"/>
      <c r="L640" s="672"/>
      <c r="M640" s="673"/>
      <c r="N640" s="671" t="s">
        <v>53</v>
      </c>
      <c r="O640" s="672"/>
      <c r="P640" s="672"/>
      <c r="Q640" s="672"/>
      <c r="R640" s="672"/>
      <c r="S640" s="672"/>
      <c r="T640" s="329" t="s">
        <v>55</v>
      </c>
    </row>
    <row r="641" spans="1:23" s="622" customFormat="1" x14ac:dyDescent="0.2">
      <c r="A641" s="226" t="s">
        <v>54</v>
      </c>
      <c r="B641" s="451">
        <v>1</v>
      </c>
      <c r="C641" s="252">
        <v>2</v>
      </c>
      <c r="D641" s="439" t="s">
        <v>131</v>
      </c>
      <c r="E641" s="252">
        <v>4</v>
      </c>
      <c r="F641" s="484">
        <v>5</v>
      </c>
      <c r="G641" s="432">
        <v>6</v>
      </c>
      <c r="H641" s="251">
        <v>7</v>
      </c>
      <c r="I641" s="252">
        <v>8</v>
      </c>
      <c r="J641" s="252" t="s">
        <v>137</v>
      </c>
      <c r="K641" s="252">
        <v>10</v>
      </c>
      <c r="L641" s="252">
        <v>11</v>
      </c>
      <c r="M641" s="252">
        <v>12</v>
      </c>
      <c r="N641" s="330">
        <v>13</v>
      </c>
      <c r="O641" s="253">
        <v>14</v>
      </c>
      <c r="P641" s="253" t="s">
        <v>138</v>
      </c>
      <c r="Q641" s="253">
        <v>16</v>
      </c>
      <c r="R641" s="253">
        <v>17</v>
      </c>
      <c r="S641" s="331">
        <v>18</v>
      </c>
      <c r="T641" s="418"/>
    </row>
    <row r="642" spans="1:23" s="622" customFormat="1" x14ac:dyDescent="0.2">
      <c r="A642" s="307" t="s">
        <v>3</v>
      </c>
      <c r="B642" s="452">
        <v>4445</v>
      </c>
      <c r="C642" s="259">
        <v>4445</v>
      </c>
      <c r="D642" s="440">
        <v>4445</v>
      </c>
      <c r="E642" s="259">
        <v>4445</v>
      </c>
      <c r="F642" s="390">
        <v>4445</v>
      </c>
      <c r="G642" s="260">
        <v>4445</v>
      </c>
      <c r="H642" s="258">
        <v>4445</v>
      </c>
      <c r="I642" s="259">
        <v>4445</v>
      </c>
      <c r="J642" s="259">
        <v>4445</v>
      </c>
      <c r="K642" s="259">
        <v>4445</v>
      </c>
      <c r="L642" s="259">
        <v>4445</v>
      </c>
      <c r="M642" s="259">
        <v>4445</v>
      </c>
      <c r="N642" s="258">
        <v>4445</v>
      </c>
      <c r="O642" s="259">
        <v>4445</v>
      </c>
      <c r="P642" s="259">
        <v>4445</v>
      </c>
      <c r="Q642" s="259">
        <v>4445</v>
      </c>
      <c r="R642" s="259">
        <v>4445</v>
      </c>
      <c r="S642" s="260">
        <v>4445</v>
      </c>
      <c r="T642" s="420">
        <v>4445</v>
      </c>
    </row>
    <row r="643" spans="1:23" s="622" customFormat="1" x14ac:dyDescent="0.2">
      <c r="A643" s="310" t="s">
        <v>6</v>
      </c>
      <c r="B643" s="453">
        <v>4361.5384615384619</v>
      </c>
      <c r="C643" s="264">
        <v>4296.9230769230771</v>
      </c>
      <c r="D643" s="264">
        <v>4506</v>
      </c>
      <c r="E643" s="264">
        <v>4557.8571428571431</v>
      </c>
      <c r="F643" s="311">
        <v>4678.4615384615381</v>
      </c>
      <c r="G643" s="265">
        <v>4989.166666666667</v>
      </c>
      <c r="H643" s="263">
        <v>4429.2857142857147</v>
      </c>
      <c r="I643" s="264">
        <v>4457.8571428571431</v>
      </c>
      <c r="J643" s="264">
        <v>4540</v>
      </c>
      <c r="K643" s="264">
        <v>4719.333333333333</v>
      </c>
      <c r="L643" s="264">
        <v>4883.8461538461543</v>
      </c>
      <c r="M643" s="264">
        <v>5177.6923076923076</v>
      </c>
      <c r="N643" s="263">
        <v>4515.833333333333</v>
      </c>
      <c r="O643" s="264">
        <v>4320.833333333333</v>
      </c>
      <c r="P643" s="264">
        <v>4060</v>
      </c>
      <c r="Q643" s="264">
        <v>4698.333333333333</v>
      </c>
      <c r="R643" s="264">
        <v>4882</v>
      </c>
      <c r="S643" s="265">
        <v>5037.5</v>
      </c>
      <c r="T643" s="421">
        <v>4636.2980769230771</v>
      </c>
    </row>
    <row r="644" spans="1:23" s="622" customFormat="1" x14ac:dyDescent="0.2">
      <c r="A644" s="226" t="s">
        <v>7</v>
      </c>
      <c r="B644" s="454">
        <v>100</v>
      </c>
      <c r="C644" s="268">
        <v>100</v>
      </c>
      <c r="D644" s="268">
        <v>100</v>
      </c>
      <c r="E644" s="268">
        <v>100</v>
      </c>
      <c r="F644" s="314">
        <v>100</v>
      </c>
      <c r="G644" s="269">
        <v>100</v>
      </c>
      <c r="H644" s="267">
        <v>92.857142857142861</v>
      </c>
      <c r="I644" s="268">
        <v>92.857142857142861</v>
      </c>
      <c r="J644" s="268">
        <v>100</v>
      </c>
      <c r="K644" s="268">
        <v>100</v>
      </c>
      <c r="L644" s="268">
        <v>100</v>
      </c>
      <c r="M644" s="268">
        <v>92.307692307692307</v>
      </c>
      <c r="N644" s="267">
        <v>100</v>
      </c>
      <c r="O644" s="268">
        <v>100</v>
      </c>
      <c r="P644" s="268">
        <v>100</v>
      </c>
      <c r="Q644" s="268">
        <v>100</v>
      </c>
      <c r="R644" s="268">
        <v>100</v>
      </c>
      <c r="S644" s="269">
        <v>100</v>
      </c>
      <c r="T644" s="422">
        <v>84.615384615384613</v>
      </c>
      <c r="V644" s="227"/>
    </row>
    <row r="645" spans="1:23" s="622" customFormat="1" x14ac:dyDescent="0.2">
      <c r="A645" s="226" t="s">
        <v>8</v>
      </c>
      <c r="B645" s="455">
        <v>3.5289238052751831E-2</v>
      </c>
      <c r="C645" s="272">
        <v>2.3261447720416863E-2</v>
      </c>
      <c r="D645" s="272">
        <v>3.6563329474689696E-2</v>
      </c>
      <c r="E645" s="272">
        <v>4.4511820717843341E-2</v>
      </c>
      <c r="F645" s="317">
        <v>3.452498380746994E-2</v>
      </c>
      <c r="G645" s="273">
        <v>3.8514845139652844E-2</v>
      </c>
      <c r="H645" s="271">
        <v>6.0378573129418078E-2</v>
      </c>
      <c r="I645" s="272">
        <v>5.046861114416229E-2</v>
      </c>
      <c r="J645" s="272">
        <v>4.7056212134719236E-2</v>
      </c>
      <c r="K645" s="272">
        <v>2.7719220424151567E-2</v>
      </c>
      <c r="L645" s="272">
        <v>3.0902327719642592E-2</v>
      </c>
      <c r="M645" s="272">
        <v>5.9717014022680683E-2</v>
      </c>
      <c r="N645" s="271">
        <v>3.7541603843582821E-2</v>
      </c>
      <c r="O645" s="272">
        <v>4.5415691439774523E-2</v>
      </c>
      <c r="P645" s="272">
        <v>1.5835222924454773E-2</v>
      </c>
      <c r="Q645" s="272">
        <v>3.4537125264804479E-2</v>
      </c>
      <c r="R645" s="272">
        <v>3.0790589797809999E-2</v>
      </c>
      <c r="S645" s="273">
        <v>2.0262487010018464E-2</v>
      </c>
      <c r="T645" s="423">
        <v>7.1842818127401134E-2</v>
      </c>
      <c r="V645" s="227"/>
    </row>
    <row r="646" spans="1:23" s="622" customFormat="1" x14ac:dyDescent="0.2">
      <c r="A646" s="310" t="s">
        <v>1</v>
      </c>
      <c r="B646" s="456">
        <f t="shared" ref="B646:T646" si="194">B643/B642*100-100</f>
        <v>-1.8776499091459584</v>
      </c>
      <c r="C646" s="276">
        <f t="shared" si="194"/>
        <v>-3.3313143549363957</v>
      </c>
      <c r="D646" s="276">
        <f t="shared" si="194"/>
        <v>1.3723284589426328</v>
      </c>
      <c r="E646" s="276">
        <f t="shared" si="194"/>
        <v>2.5389683432428143</v>
      </c>
      <c r="F646" s="276">
        <f t="shared" si="194"/>
        <v>5.2522280868737568</v>
      </c>
      <c r="G646" s="277">
        <f t="shared" si="194"/>
        <v>12.242219722534699</v>
      </c>
      <c r="H646" s="275">
        <f t="shared" si="194"/>
        <v>-0.3535272376667109</v>
      </c>
      <c r="I646" s="276">
        <f t="shared" si="194"/>
        <v>0.2892495580909582</v>
      </c>
      <c r="J646" s="276">
        <f t="shared" si="194"/>
        <v>2.1372328458942604</v>
      </c>
      <c r="K646" s="276">
        <f t="shared" si="194"/>
        <v>6.1717285339332477</v>
      </c>
      <c r="L646" s="276">
        <f t="shared" si="194"/>
        <v>9.8728043609933422</v>
      </c>
      <c r="M646" s="276">
        <f t="shared" si="194"/>
        <v>16.483516483516496</v>
      </c>
      <c r="N646" s="275">
        <f t="shared" si="194"/>
        <v>1.5935508061492243</v>
      </c>
      <c r="O646" s="276">
        <f t="shared" si="194"/>
        <v>-2.7934008248968922</v>
      </c>
      <c r="P646" s="276">
        <f t="shared" si="194"/>
        <v>-8.6614173228346374</v>
      </c>
      <c r="Q646" s="276">
        <f t="shared" si="194"/>
        <v>5.6992875890513659</v>
      </c>
      <c r="R646" s="276">
        <f t="shared" si="194"/>
        <v>9.8312710911136207</v>
      </c>
      <c r="S646" s="277">
        <f t="shared" si="194"/>
        <v>13.329583802024729</v>
      </c>
      <c r="T646" s="424">
        <f t="shared" si="194"/>
        <v>4.3036687721727134</v>
      </c>
      <c r="V646" s="227"/>
    </row>
    <row r="647" spans="1:23" s="622" customFormat="1" ht="13.5" thickBot="1" x14ac:dyDescent="0.25">
      <c r="A647" s="429" t="s">
        <v>27</v>
      </c>
      <c r="B647" s="457">
        <f t="shared" ref="B647:T647" si="195">B643-B630</f>
        <v>-30.604395604394995</v>
      </c>
      <c r="C647" s="281">
        <f t="shared" si="195"/>
        <v>-82.307692307692378</v>
      </c>
      <c r="D647" s="281">
        <f t="shared" si="195"/>
        <v>224</v>
      </c>
      <c r="E647" s="281">
        <f t="shared" si="195"/>
        <v>97.857142857143117</v>
      </c>
      <c r="F647" s="281">
        <f t="shared" si="195"/>
        <v>13.461538461538112</v>
      </c>
      <c r="G647" s="282">
        <f t="shared" si="195"/>
        <v>43.012820512821236</v>
      </c>
      <c r="H647" s="280">
        <f t="shared" si="195"/>
        <v>-5.3296703296700798</v>
      </c>
      <c r="I647" s="281">
        <f t="shared" si="195"/>
        <v>-77.527472527472128</v>
      </c>
      <c r="J647" s="281">
        <f t="shared" si="195"/>
        <v>184</v>
      </c>
      <c r="K647" s="281">
        <f t="shared" si="195"/>
        <v>0.10256410256351955</v>
      </c>
      <c r="L647" s="281">
        <f t="shared" si="195"/>
        <v>51.703296703297383</v>
      </c>
      <c r="M647" s="281">
        <f t="shared" si="195"/>
        <v>73.846153846153356</v>
      </c>
      <c r="N647" s="280">
        <f t="shared" si="195"/>
        <v>99.16666666666606</v>
      </c>
      <c r="O647" s="281">
        <f t="shared" si="195"/>
        <v>7.5</v>
      </c>
      <c r="P647" s="281">
        <f t="shared" si="195"/>
        <v>-221.66666666666697</v>
      </c>
      <c r="Q647" s="281">
        <f t="shared" si="195"/>
        <v>17.5</v>
      </c>
      <c r="R647" s="281">
        <f t="shared" si="195"/>
        <v>216.16666666666697</v>
      </c>
      <c r="S647" s="282">
        <f t="shared" si="195"/>
        <v>86.66666666666697</v>
      </c>
      <c r="T647" s="425">
        <f t="shared" si="195"/>
        <v>27.781330511594206</v>
      </c>
      <c r="V647" s="227"/>
    </row>
    <row r="648" spans="1:23" s="622" customFormat="1" x14ac:dyDescent="0.2">
      <c r="A648" s="430" t="s">
        <v>51</v>
      </c>
      <c r="B648" s="486">
        <v>59</v>
      </c>
      <c r="C648" s="286">
        <v>58</v>
      </c>
      <c r="D648" s="444">
        <v>14</v>
      </c>
      <c r="E648" s="286">
        <v>58</v>
      </c>
      <c r="F648" s="391">
        <v>58</v>
      </c>
      <c r="G648" s="287">
        <v>59</v>
      </c>
      <c r="H648" s="285">
        <v>61</v>
      </c>
      <c r="I648" s="286">
        <v>61</v>
      </c>
      <c r="J648" s="286">
        <v>13</v>
      </c>
      <c r="K648" s="286">
        <v>59</v>
      </c>
      <c r="L648" s="286">
        <v>58</v>
      </c>
      <c r="M648" s="286">
        <v>59</v>
      </c>
      <c r="N648" s="285">
        <v>60</v>
      </c>
      <c r="O648" s="286">
        <v>61</v>
      </c>
      <c r="P648" s="286">
        <v>16</v>
      </c>
      <c r="Q648" s="286">
        <v>58</v>
      </c>
      <c r="R648" s="286">
        <v>58</v>
      </c>
      <c r="S648" s="287">
        <v>59</v>
      </c>
      <c r="T648" s="426">
        <f>SUM(B648:S648)</f>
        <v>929</v>
      </c>
      <c r="U648" s="227" t="s">
        <v>56</v>
      </c>
      <c r="V648" s="289">
        <f>T635-T648</f>
        <v>1</v>
      </c>
      <c r="W648" s="290">
        <f>V648/T635</f>
        <v>1.0752688172043011E-3</v>
      </c>
    </row>
    <row r="649" spans="1:23" s="622" customFormat="1" x14ac:dyDescent="0.2">
      <c r="A649" s="324" t="s">
        <v>28</v>
      </c>
      <c r="B649" s="458">
        <v>141</v>
      </c>
      <c r="C649" s="624">
        <v>142</v>
      </c>
      <c r="D649" s="445">
        <v>140</v>
      </c>
      <c r="E649" s="624">
        <v>141</v>
      </c>
      <c r="F649" s="392">
        <v>141</v>
      </c>
      <c r="G649" s="623">
        <v>139</v>
      </c>
      <c r="H649" s="625">
        <v>140</v>
      </c>
      <c r="I649" s="624">
        <v>139.5</v>
      </c>
      <c r="J649" s="624">
        <v>141</v>
      </c>
      <c r="K649" s="624">
        <v>137.5</v>
      </c>
      <c r="L649" s="624">
        <v>138</v>
      </c>
      <c r="M649" s="624">
        <v>136.5</v>
      </c>
      <c r="N649" s="625">
        <v>140</v>
      </c>
      <c r="O649" s="624">
        <v>140</v>
      </c>
      <c r="P649" s="624">
        <v>140</v>
      </c>
      <c r="Q649" s="624">
        <v>139</v>
      </c>
      <c r="R649" s="624">
        <v>138.5</v>
      </c>
      <c r="S649" s="623">
        <v>136.5</v>
      </c>
      <c r="T649" s="427"/>
      <c r="U649" s="227" t="s">
        <v>57</v>
      </c>
      <c r="V649" s="227">
        <v>139.32</v>
      </c>
    </row>
    <row r="650" spans="1:23" s="622" customFormat="1" ht="13.5" thickBot="1" x14ac:dyDescent="0.25">
      <c r="A650" s="327" t="s">
        <v>26</v>
      </c>
      <c r="B650" s="487">
        <f t="shared" ref="B650:S650" si="196">B649-B636</f>
        <v>0</v>
      </c>
      <c r="C650" s="488">
        <f t="shared" si="196"/>
        <v>0</v>
      </c>
      <c r="D650" s="488">
        <f t="shared" si="196"/>
        <v>0</v>
      </c>
      <c r="E650" s="488">
        <f t="shared" si="196"/>
        <v>0</v>
      </c>
      <c r="F650" s="488">
        <f t="shared" si="196"/>
        <v>0</v>
      </c>
      <c r="G650" s="489">
        <f t="shared" si="196"/>
        <v>0</v>
      </c>
      <c r="H650" s="490">
        <f t="shared" si="196"/>
        <v>0</v>
      </c>
      <c r="I650" s="488">
        <f t="shared" si="196"/>
        <v>0</v>
      </c>
      <c r="J650" s="488">
        <f t="shared" si="196"/>
        <v>0</v>
      </c>
      <c r="K650" s="488">
        <f t="shared" si="196"/>
        <v>0</v>
      </c>
      <c r="L650" s="488">
        <f t="shared" si="196"/>
        <v>0</v>
      </c>
      <c r="M650" s="488">
        <f t="shared" si="196"/>
        <v>0</v>
      </c>
      <c r="N650" s="490">
        <f t="shared" si="196"/>
        <v>0</v>
      </c>
      <c r="O650" s="488">
        <f t="shared" si="196"/>
        <v>0</v>
      </c>
      <c r="P650" s="488">
        <f t="shared" si="196"/>
        <v>0</v>
      </c>
      <c r="Q650" s="488">
        <f t="shared" si="196"/>
        <v>0</v>
      </c>
      <c r="R650" s="488">
        <f t="shared" si="196"/>
        <v>0</v>
      </c>
      <c r="S650" s="489">
        <f t="shared" si="196"/>
        <v>0</v>
      </c>
      <c r="T650" s="428"/>
      <c r="U650" s="227" t="s">
        <v>26</v>
      </c>
      <c r="V650" s="362">
        <f>V649-V636</f>
        <v>0</v>
      </c>
    </row>
    <row r="652" spans="1:23" ht="13.5" thickBot="1" x14ac:dyDescent="0.25"/>
    <row r="653" spans="1:23" s="626" customFormat="1" ht="13.5" thickBot="1" x14ac:dyDescent="0.25">
      <c r="A653" s="300" t="s">
        <v>190</v>
      </c>
      <c r="B653" s="671" t="s">
        <v>110</v>
      </c>
      <c r="C653" s="672"/>
      <c r="D653" s="672"/>
      <c r="E653" s="672"/>
      <c r="F653" s="672"/>
      <c r="G653" s="673"/>
      <c r="H653" s="671" t="s">
        <v>111</v>
      </c>
      <c r="I653" s="672"/>
      <c r="J653" s="672"/>
      <c r="K653" s="672"/>
      <c r="L653" s="672"/>
      <c r="M653" s="673"/>
      <c r="N653" s="671" t="s">
        <v>53</v>
      </c>
      <c r="O653" s="672"/>
      <c r="P653" s="672"/>
      <c r="Q653" s="672"/>
      <c r="R653" s="672"/>
      <c r="S653" s="672"/>
      <c r="T653" s="329" t="s">
        <v>55</v>
      </c>
    </row>
    <row r="654" spans="1:23" s="626" customFormat="1" x14ac:dyDescent="0.2">
      <c r="A654" s="226" t="s">
        <v>54</v>
      </c>
      <c r="B654" s="451">
        <v>1</v>
      </c>
      <c r="C654" s="252">
        <v>2</v>
      </c>
      <c r="D654" s="439" t="s">
        <v>131</v>
      </c>
      <c r="E654" s="252">
        <v>4</v>
      </c>
      <c r="F654" s="484">
        <v>5</v>
      </c>
      <c r="G654" s="432">
        <v>6</v>
      </c>
      <c r="H654" s="251">
        <v>7</v>
      </c>
      <c r="I654" s="252">
        <v>8</v>
      </c>
      <c r="J654" s="252" t="s">
        <v>137</v>
      </c>
      <c r="K654" s="252">
        <v>10</v>
      </c>
      <c r="L654" s="252">
        <v>11</v>
      </c>
      <c r="M654" s="252">
        <v>12</v>
      </c>
      <c r="N654" s="330">
        <v>13</v>
      </c>
      <c r="O654" s="253">
        <v>14</v>
      </c>
      <c r="P654" s="253" t="s">
        <v>138</v>
      </c>
      <c r="Q654" s="253">
        <v>16</v>
      </c>
      <c r="R654" s="253">
        <v>17</v>
      </c>
      <c r="S654" s="331">
        <v>18</v>
      </c>
      <c r="T654" s="418"/>
    </row>
    <row r="655" spans="1:23" s="626" customFormat="1" x14ac:dyDescent="0.2">
      <c r="A655" s="307" t="s">
        <v>3</v>
      </c>
      <c r="B655" s="452">
        <v>4460</v>
      </c>
      <c r="C655" s="259">
        <v>4460</v>
      </c>
      <c r="D655" s="440">
        <v>4460</v>
      </c>
      <c r="E655" s="259">
        <v>4460</v>
      </c>
      <c r="F655" s="390">
        <v>4460</v>
      </c>
      <c r="G655" s="260">
        <v>4460</v>
      </c>
      <c r="H655" s="258">
        <v>4460</v>
      </c>
      <c r="I655" s="259">
        <v>4460</v>
      </c>
      <c r="J655" s="259">
        <v>4460</v>
      </c>
      <c r="K655" s="259">
        <v>4460</v>
      </c>
      <c r="L655" s="259">
        <v>4460</v>
      </c>
      <c r="M655" s="259">
        <v>4460</v>
      </c>
      <c r="N655" s="258">
        <v>4460</v>
      </c>
      <c r="O655" s="259">
        <v>4460</v>
      </c>
      <c r="P655" s="259">
        <v>4460</v>
      </c>
      <c r="Q655" s="259">
        <v>4460</v>
      </c>
      <c r="R655" s="259">
        <v>4460</v>
      </c>
      <c r="S655" s="260">
        <v>4460</v>
      </c>
      <c r="T655" s="420">
        <v>4460</v>
      </c>
    </row>
    <row r="656" spans="1:23" s="626" customFormat="1" x14ac:dyDescent="0.2">
      <c r="A656" s="310" t="s">
        <v>6</v>
      </c>
      <c r="B656" s="453">
        <v>4599.333333333333</v>
      </c>
      <c r="C656" s="264">
        <v>4424</v>
      </c>
      <c r="D656" s="264">
        <v>4442</v>
      </c>
      <c r="E656" s="264">
        <v>4648.666666666667</v>
      </c>
      <c r="F656" s="311">
        <v>4658.666666666667</v>
      </c>
      <c r="G656" s="265">
        <v>4872.3529411764703</v>
      </c>
      <c r="H656" s="263">
        <v>4537.333333333333</v>
      </c>
      <c r="I656" s="264">
        <v>4619.2307692307695</v>
      </c>
      <c r="J656" s="264">
        <v>4646</v>
      </c>
      <c r="K656" s="264">
        <v>4687.8571428571431</v>
      </c>
      <c r="L656" s="264">
        <v>4799.333333333333</v>
      </c>
      <c r="M656" s="264">
        <v>5094.2857142857147</v>
      </c>
      <c r="N656" s="263">
        <v>4472.727272727273</v>
      </c>
      <c r="O656" s="264">
        <v>4451.5384615384619</v>
      </c>
      <c r="P656" s="264">
        <v>4413.333333333333</v>
      </c>
      <c r="Q656" s="264">
        <v>4793.636363636364</v>
      </c>
      <c r="R656" s="264">
        <v>4901.666666666667</v>
      </c>
      <c r="S656" s="265">
        <v>5030</v>
      </c>
      <c r="T656" s="421">
        <v>4689.4170403587441</v>
      </c>
    </row>
    <row r="657" spans="1:23" s="626" customFormat="1" x14ac:dyDescent="0.2">
      <c r="A657" s="226" t="s">
        <v>7</v>
      </c>
      <c r="B657" s="454">
        <v>100</v>
      </c>
      <c r="C657" s="268">
        <v>100</v>
      </c>
      <c r="D657" s="268">
        <v>100</v>
      </c>
      <c r="E657" s="268">
        <v>100</v>
      </c>
      <c r="F657" s="314">
        <v>100</v>
      </c>
      <c r="G657" s="269">
        <v>94.117647058823536</v>
      </c>
      <c r="H657" s="267">
        <v>100</v>
      </c>
      <c r="I657" s="268">
        <v>100</v>
      </c>
      <c r="J657" s="268">
        <v>100</v>
      </c>
      <c r="K657" s="268">
        <v>92.857142857142861</v>
      </c>
      <c r="L657" s="268">
        <v>93.333333333333329</v>
      </c>
      <c r="M657" s="268">
        <v>92.857142857142861</v>
      </c>
      <c r="N657" s="267">
        <v>100</v>
      </c>
      <c r="O657" s="268">
        <v>100</v>
      </c>
      <c r="P657" s="268">
        <v>100</v>
      </c>
      <c r="Q657" s="268">
        <v>100</v>
      </c>
      <c r="R657" s="268">
        <v>100</v>
      </c>
      <c r="S657" s="269">
        <v>100</v>
      </c>
      <c r="T657" s="422">
        <v>91.479820627802695</v>
      </c>
      <c r="V657" s="227"/>
    </row>
    <row r="658" spans="1:23" s="626" customFormat="1" x14ac:dyDescent="0.2">
      <c r="A658" s="226" t="s">
        <v>8</v>
      </c>
      <c r="B658" s="455">
        <v>3.6636156501389593E-2</v>
      </c>
      <c r="C658" s="272">
        <v>2.1693539376646302E-2</v>
      </c>
      <c r="D658" s="272">
        <v>1.9281956871106579E-2</v>
      </c>
      <c r="E658" s="272">
        <v>4.2741561804932764E-2</v>
      </c>
      <c r="F658" s="317">
        <v>2.6358059411902574E-2</v>
      </c>
      <c r="G658" s="273">
        <v>4.7550450483351138E-2</v>
      </c>
      <c r="H658" s="271">
        <v>3.8304299180249544E-2</v>
      </c>
      <c r="I658" s="272">
        <v>4.4459517061511078E-2</v>
      </c>
      <c r="J658" s="272">
        <v>5.7102847692778062E-2</v>
      </c>
      <c r="K658" s="272">
        <v>3.8710510467849797E-2</v>
      </c>
      <c r="L658" s="272">
        <v>5.0177203948276253E-2</v>
      </c>
      <c r="M658" s="272">
        <v>5.6003866922205423E-2</v>
      </c>
      <c r="N658" s="271">
        <v>4.0211040208423164E-2</v>
      </c>
      <c r="O658" s="272">
        <v>3.9235365370985882E-2</v>
      </c>
      <c r="P658" s="272">
        <v>3.3979522293660983E-2</v>
      </c>
      <c r="Q658" s="272">
        <v>2.3673028921085356E-2</v>
      </c>
      <c r="R658" s="272">
        <v>2.9807593259359357E-2</v>
      </c>
      <c r="S658" s="273">
        <v>2.1071057780761623E-2</v>
      </c>
      <c r="T658" s="423">
        <v>5.7698732018295305E-2</v>
      </c>
      <c r="V658" s="227"/>
    </row>
    <row r="659" spans="1:23" s="626" customFormat="1" x14ac:dyDescent="0.2">
      <c r="A659" s="310" t="s">
        <v>1</v>
      </c>
      <c r="B659" s="456">
        <f t="shared" ref="B659:T659" si="197">B656/B655*100-100</f>
        <v>3.1240657698056822</v>
      </c>
      <c r="C659" s="276">
        <f t="shared" si="197"/>
        <v>-0.80717488789238701</v>
      </c>
      <c r="D659" s="276">
        <f t="shared" si="197"/>
        <v>-0.40358744394617929</v>
      </c>
      <c r="E659" s="276">
        <f t="shared" si="197"/>
        <v>4.2301943198804253</v>
      </c>
      <c r="F659" s="276">
        <f t="shared" si="197"/>
        <v>4.4544095665171994</v>
      </c>
      <c r="G659" s="277">
        <f t="shared" si="197"/>
        <v>9.2455816407280338</v>
      </c>
      <c r="H659" s="275">
        <f t="shared" si="197"/>
        <v>1.7339312406576823</v>
      </c>
      <c r="I659" s="276">
        <f t="shared" si="197"/>
        <v>3.5701966195239834</v>
      </c>
      <c r="J659" s="276">
        <f t="shared" si="197"/>
        <v>4.1704035874439427</v>
      </c>
      <c r="K659" s="276">
        <f t="shared" si="197"/>
        <v>5.1089045483664393</v>
      </c>
      <c r="L659" s="276">
        <f t="shared" si="197"/>
        <v>7.6083707025410945</v>
      </c>
      <c r="M659" s="276">
        <f t="shared" si="197"/>
        <v>14.221652786675222</v>
      </c>
      <c r="N659" s="275">
        <f t="shared" si="197"/>
        <v>0.28536485935588018</v>
      </c>
      <c r="O659" s="276">
        <f t="shared" si="197"/>
        <v>-0.18972059330802438</v>
      </c>
      <c r="P659" s="276">
        <f t="shared" si="197"/>
        <v>-1.0463378176382747</v>
      </c>
      <c r="Q659" s="276">
        <f t="shared" si="197"/>
        <v>7.480635955972275</v>
      </c>
      <c r="R659" s="276">
        <f t="shared" si="197"/>
        <v>9.9028400597907478</v>
      </c>
      <c r="S659" s="277">
        <f t="shared" si="197"/>
        <v>12.780269058295971</v>
      </c>
      <c r="T659" s="424">
        <f t="shared" si="197"/>
        <v>5.1438798286713876</v>
      </c>
      <c r="V659" s="227"/>
    </row>
    <row r="660" spans="1:23" s="626" customFormat="1" ht="13.5" thickBot="1" x14ac:dyDescent="0.25">
      <c r="A660" s="429" t="s">
        <v>27</v>
      </c>
      <c r="B660" s="457">
        <f t="shared" ref="B660:T660" si="198">B656-B643</f>
        <v>237.79487179487114</v>
      </c>
      <c r="C660" s="281">
        <f t="shared" si="198"/>
        <v>127.07692307692287</v>
      </c>
      <c r="D660" s="281">
        <f t="shared" si="198"/>
        <v>-64</v>
      </c>
      <c r="E660" s="281">
        <f t="shared" si="198"/>
        <v>90.809523809523853</v>
      </c>
      <c r="F660" s="281">
        <f t="shared" si="198"/>
        <v>-19.794871794871142</v>
      </c>
      <c r="G660" s="282">
        <f t="shared" si="198"/>
        <v>-116.8137254901967</v>
      </c>
      <c r="H660" s="280">
        <f t="shared" si="198"/>
        <v>108.04761904761835</v>
      </c>
      <c r="I660" s="281">
        <f t="shared" si="198"/>
        <v>161.37362637362639</v>
      </c>
      <c r="J660" s="281">
        <f t="shared" si="198"/>
        <v>106</v>
      </c>
      <c r="K660" s="281">
        <f t="shared" si="198"/>
        <v>-31.476190476189913</v>
      </c>
      <c r="L660" s="281">
        <f t="shared" si="198"/>
        <v>-84.512820512821236</v>
      </c>
      <c r="M660" s="281">
        <f t="shared" si="198"/>
        <v>-83.406593406592947</v>
      </c>
      <c r="N660" s="280">
        <f t="shared" si="198"/>
        <v>-43.106060606060055</v>
      </c>
      <c r="O660" s="281">
        <f t="shared" si="198"/>
        <v>130.70512820512886</v>
      </c>
      <c r="P660" s="281">
        <f t="shared" si="198"/>
        <v>353.33333333333303</v>
      </c>
      <c r="Q660" s="281">
        <f t="shared" si="198"/>
        <v>95.303030303030937</v>
      </c>
      <c r="R660" s="281">
        <f t="shared" si="198"/>
        <v>19.66666666666697</v>
      </c>
      <c r="S660" s="282">
        <f t="shared" si="198"/>
        <v>-7.5</v>
      </c>
      <c r="T660" s="425">
        <f t="shared" si="198"/>
        <v>53.118963435666956</v>
      </c>
      <c r="V660" s="227"/>
    </row>
    <row r="661" spans="1:23" s="626" customFormat="1" x14ac:dyDescent="0.2">
      <c r="A661" s="430" t="s">
        <v>51</v>
      </c>
      <c r="B661" s="486">
        <v>59</v>
      </c>
      <c r="C661" s="286">
        <v>58</v>
      </c>
      <c r="D661" s="444">
        <v>14</v>
      </c>
      <c r="E661" s="286">
        <v>58</v>
      </c>
      <c r="F661" s="391">
        <v>58</v>
      </c>
      <c r="G661" s="287">
        <v>59</v>
      </c>
      <c r="H661" s="285">
        <v>61</v>
      </c>
      <c r="I661" s="286">
        <v>61</v>
      </c>
      <c r="J661" s="286">
        <v>13</v>
      </c>
      <c r="K661" s="286">
        <v>59</v>
      </c>
      <c r="L661" s="286">
        <v>58</v>
      </c>
      <c r="M661" s="286">
        <v>59</v>
      </c>
      <c r="N661" s="285">
        <v>60</v>
      </c>
      <c r="O661" s="286">
        <v>61</v>
      </c>
      <c r="P661" s="286">
        <v>15</v>
      </c>
      <c r="Q661" s="286">
        <v>58</v>
      </c>
      <c r="R661" s="286">
        <v>58</v>
      </c>
      <c r="S661" s="287">
        <v>59</v>
      </c>
      <c r="T661" s="426">
        <f>SUM(B661:S661)</f>
        <v>928</v>
      </c>
      <c r="U661" s="227" t="s">
        <v>56</v>
      </c>
      <c r="V661" s="289">
        <f>T648-T661</f>
        <v>1</v>
      </c>
      <c r="W661" s="290">
        <f>V661/T648</f>
        <v>1.076426264800861E-3</v>
      </c>
    </row>
    <row r="662" spans="1:23" s="626" customFormat="1" x14ac:dyDescent="0.2">
      <c r="A662" s="324" t="s">
        <v>28</v>
      </c>
      <c r="B662" s="458">
        <v>142</v>
      </c>
      <c r="C662" s="628">
        <v>143</v>
      </c>
      <c r="D662" s="445">
        <v>141</v>
      </c>
      <c r="E662" s="628">
        <v>142</v>
      </c>
      <c r="F662" s="392">
        <v>142</v>
      </c>
      <c r="G662" s="629">
        <v>140</v>
      </c>
      <c r="H662" s="627">
        <v>141</v>
      </c>
      <c r="I662" s="628">
        <v>140.5</v>
      </c>
      <c r="J662" s="628">
        <v>142</v>
      </c>
      <c r="K662" s="628">
        <v>138.5</v>
      </c>
      <c r="L662" s="628">
        <v>139</v>
      </c>
      <c r="M662" s="628">
        <v>137.5</v>
      </c>
      <c r="N662" s="627">
        <v>141</v>
      </c>
      <c r="O662" s="628">
        <v>141</v>
      </c>
      <c r="P662" s="628">
        <v>141</v>
      </c>
      <c r="Q662" s="628">
        <v>140</v>
      </c>
      <c r="R662" s="628">
        <v>139.5</v>
      </c>
      <c r="S662" s="629">
        <v>137.5</v>
      </c>
      <c r="T662" s="427"/>
      <c r="U662" s="227" t="s">
        <v>57</v>
      </c>
      <c r="V662" s="227">
        <v>139.32</v>
      </c>
    </row>
    <row r="663" spans="1:23" s="626" customFormat="1" ht="13.5" thickBot="1" x14ac:dyDescent="0.25">
      <c r="A663" s="327" t="s">
        <v>26</v>
      </c>
      <c r="B663" s="487">
        <f t="shared" ref="B663:S663" si="199">B662-B649</f>
        <v>1</v>
      </c>
      <c r="C663" s="488">
        <f t="shared" si="199"/>
        <v>1</v>
      </c>
      <c r="D663" s="488">
        <f t="shared" si="199"/>
        <v>1</v>
      </c>
      <c r="E663" s="488">
        <f t="shared" si="199"/>
        <v>1</v>
      </c>
      <c r="F663" s="488">
        <f t="shared" si="199"/>
        <v>1</v>
      </c>
      <c r="G663" s="489">
        <f t="shared" si="199"/>
        <v>1</v>
      </c>
      <c r="H663" s="490">
        <f t="shared" si="199"/>
        <v>1</v>
      </c>
      <c r="I663" s="488">
        <f t="shared" si="199"/>
        <v>1</v>
      </c>
      <c r="J663" s="488">
        <f t="shared" si="199"/>
        <v>1</v>
      </c>
      <c r="K663" s="488">
        <f t="shared" si="199"/>
        <v>1</v>
      </c>
      <c r="L663" s="488">
        <f t="shared" si="199"/>
        <v>1</v>
      </c>
      <c r="M663" s="488">
        <f t="shared" si="199"/>
        <v>1</v>
      </c>
      <c r="N663" s="490">
        <f t="shared" si="199"/>
        <v>1</v>
      </c>
      <c r="O663" s="488">
        <f t="shared" si="199"/>
        <v>1</v>
      </c>
      <c r="P663" s="488">
        <f t="shared" si="199"/>
        <v>1</v>
      </c>
      <c r="Q663" s="488">
        <f t="shared" si="199"/>
        <v>1</v>
      </c>
      <c r="R663" s="488">
        <f t="shared" si="199"/>
        <v>1</v>
      </c>
      <c r="S663" s="489">
        <f t="shared" si="199"/>
        <v>1</v>
      </c>
      <c r="T663" s="428"/>
      <c r="U663" s="227" t="s">
        <v>26</v>
      </c>
      <c r="V663" s="362">
        <f>V662-V649</f>
        <v>0</v>
      </c>
    </row>
    <row r="664" spans="1:23" x14ac:dyDescent="0.2">
      <c r="C664" s="626"/>
      <c r="D664" s="626"/>
      <c r="E664" s="626"/>
      <c r="F664" s="626"/>
      <c r="G664" s="626"/>
      <c r="H664" s="626"/>
      <c r="I664" s="626"/>
      <c r="J664" s="626"/>
      <c r="K664" s="626"/>
      <c r="L664" s="626"/>
      <c r="M664" s="626"/>
      <c r="N664" s="626"/>
      <c r="O664" s="626"/>
      <c r="P664" s="626"/>
      <c r="Q664" s="626"/>
      <c r="R664" s="626"/>
      <c r="S664" s="626"/>
    </row>
    <row r="665" spans="1:23" ht="13.5" thickBot="1" x14ac:dyDescent="0.25"/>
    <row r="666" spans="1:23" ht="13.5" thickBot="1" x14ac:dyDescent="0.25">
      <c r="A666" s="300" t="s">
        <v>191</v>
      </c>
      <c r="B666" s="671" t="s">
        <v>110</v>
      </c>
      <c r="C666" s="672"/>
      <c r="D666" s="672"/>
      <c r="E666" s="672"/>
      <c r="F666" s="672"/>
      <c r="G666" s="673"/>
      <c r="H666" s="671" t="s">
        <v>111</v>
      </c>
      <c r="I666" s="672"/>
      <c r="J666" s="672"/>
      <c r="K666" s="672"/>
      <c r="L666" s="672"/>
      <c r="M666" s="673"/>
      <c r="N666" s="671" t="s">
        <v>53</v>
      </c>
      <c r="O666" s="672"/>
      <c r="P666" s="672"/>
      <c r="Q666" s="672"/>
      <c r="R666" s="672"/>
      <c r="S666" s="672"/>
      <c r="T666" s="329" t="s">
        <v>55</v>
      </c>
      <c r="U666" s="630"/>
      <c r="V666" s="630"/>
      <c r="W666" s="630"/>
    </row>
    <row r="667" spans="1:23" x14ac:dyDescent="0.2">
      <c r="A667" s="226" t="s">
        <v>54</v>
      </c>
      <c r="B667" s="451">
        <v>1</v>
      </c>
      <c r="C667" s="252">
        <v>2</v>
      </c>
      <c r="D667" s="439" t="s">
        <v>131</v>
      </c>
      <c r="E667" s="252">
        <v>4</v>
      </c>
      <c r="F667" s="484">
        <v>5</v>
      </c>
      <c r="G667" s="432">
        <v>6</v>
      </c>
      <c r="H667" s="251">
        <v>7</v>
      </c>
      <c r="I667" s="252">
        <v>8</v>
      </c>
      <c r="J667" s="252" t="s">
        <v>137</v>
      </c>
      <c r="K667" s="252">
        <v>10</v>
      </c>
      <c r="L667" s="252">
        <v>11</v>
      </c>
      <c r="M667" s="252">
        <v>12</v>
      </c>
      <c r="N667" s="330">
        <v>13</v>
      </c>
      <c r="O667" s="253">
        <v>14</v>
      </c>
      <c r="P667" s="253" t="s">
        <v>138</v>
      </c>
      <c r="Q667" s="253">
        <v>16</v>
      </c>
      <c r="R667" s="253">
        <v>17</v>
      </c>
      <c r="S667" s="331">
        <v>18</v>
      </c>
      <c r="T667" s="418"/>
      <c r="U667" s="630"/>
      <c r="V667" s="630"/>
      <c r="W667" s="630"/>
    </row>
    <row r="668" spans="1:23" x14ac:dyDescent="0.2">
      <c r="A668" s="307" t="s">
        <v>3</v>
      </c>
      <c r="B668" s="452">
        <v>4475</v>
      </c>
      <c r="C668" s="259">
        <v>4475</v>
      </c>
      <c r="D668" s="440">
        <v>4475</v>
      </c>
      <c r="E668" s="259">
        <v>4475</v>
      </c>
      <c r="F668" s="390">
        <v>4475</v>
      </c>
      <c r="G668" s="260">
        <v>4475</v>
      </c>
      <c r="H668" s="258">
        <v>4475</v>
      </c>
      <c r="I668" s="259">
        <v>4475</v>
      </c>
      <c r="J668" s="259">
        <v>4475</v>
      </c>
      <c r="K668" s="259">
        <v>4475</v>
      </c>
      <c r="L668" s="259">
        <v>4475</v>
      </c>
      <c r="M668" s="259">
        <v>4475</v>
      </c>
      <c r="N668" s="258">
        <v>4475</v>
      </c>
      <c r="O668" s="259">
        <v>4475</v>
      </c>
      <c r="P668" s="259">
        <v>4475</v>
      </c>
      <c r="Q668" s="259">
        <v>4475</v>
      </c>
      <c r="R668" s="259">
        <v>4475</v>
      </c>
      <c r="S668" s="260">
        <v>4475</v>
      </c>
      <c r="T668" s="420">
        <v>4475</v>
      </c>
      <c r="U668" s="630"/>
      <c r="V668" s="630"/>
      <c r="W668" s="630"/>
    </row>
    <row r="669" spans="1:23" x14ac:dyDescent="0.2">
      <c r="A669" s="310" t="s">
        <v>6</v>
      </c>
      <c r="B669" s="453">
        <v>4402.3076923076924</v>
      </c>
      <c r="C669" s="264">
        <v>4437.272727272727</v>
      </c>
      <c r="D669" s="264">
        <v>4432</v>
      </c>
      <c r="E669" s="264">
        <v>4547.5</v>
      </c>
      <c r="F669" s="311">
        <v>4684.166666666667</v>
      </c>
      <c r="G669" s="265">
        <v>4914.6153846153848</v>
      </c>
      <c r="H669" s="263">
        <v>4455</v>
      </c>
      <c r="I669" s="264">
        <v>4550</v>
      </c>
      <c r="J669" s="264">
        <v>4356</v>
      </c>
      <c r="K669" s="264">
        <v>4801.666666666667</v>
      </c>
      <c r="L669" s="264">
        <v>4914.6153846153848</v>
      </c>
      <c r="M669" s="264">
        <v>5135.3846153846152</v>
      </c>
      <c r="N669" s="263">
        <v>4578.333333333333</v>
      </c>
      <c r="O669" s="264">
        <v>4316.666666666667</v>
      </c>
      <c r="P669" s="264">
        <v>4235</v>
      </c>
      <c r="Q669" s="264">
        <v>4810.833333333333</v>
      </c>
      <c r="R669" s="264">
        <v>4842.5</v>
      </c>
      <c r="S669" s="265">
        <v>5035.833333333333</v>
      </c>
      <c r="T669" s="421">
        <v>4669.75</v>
      </c>
      <c r="U669" s="630"/>
      <c r="V669" s="630"/>
      <c r="W669" s="630"/>
    </row>
    <row r="670" spans="1:23" x14ac:dyDescent="0.2">
      <c r="A670" s="226" t="s">
        <v>7</v>
      </c>
      <c r="B670" s="454">
        <v>100</v>
      </c>
      <c r="C670" s="268">
        <v>100</v>
      </c>
      <c r="D670" s="268">
        <v>100</v>
      </c>
      <c r="E670" s="268">
        <v>100</v>
      </c>
      <c r="F670" s="314">
        <v>100</v>
      </c>
      <c r="G670" s="269">
        <v>92.307692307692307</v>
      </c>
      <c r="H670" s="267">
        <v>100</v>
      </c>
      <c r="I670" s="268">
        <v>100</v>
      </c>
      <c r="J670" s="268">
        <v>100</v>
      </c>
      <c r="K670" s="268">
        <v>100</v>
      </c>
      <c r="L670" s="268">
        <v>100</v>
      </c>
      <c r="M670" s="268">
        <v>92.307692307692307</v>
      </c>
      <c r="N670" s="267">
        <v>100</v>
      </c>
      <c r="O670" s="268">
        <v>100</v>
      </c>
      <c r="P670" s="268">
        <v>100</v>
      </c>
      <c r="Q670" s="268">
        <v>100</v>
      </c>
      <c r="R670" s="268">
        <v>100</v>
      </c>
      <c r="S670" s="269">
        <v>100</v>
      </c>
      <c r="T670" s="422">
        <v>86</v>
      </c>
      <c r="U670" s="630"/>
      <c r="V670" s="227"/>
      <c r="W670" s="630"/>
    </row>
    <row r="671" spans="1:23" x14ac:dyDescent="0.2">
      <c r="A671" s="226" t="s">
        <v>8</v>
      </c>
      <c r="B671" s="455">
        <v>3.2175650905386606E-2</v>
      </c>
      <c r="C671" s="272">
        <v>3.5335031201824185E-2</v>
      </c>
      <c r="D671" s="272">
        <v>1.6295550618472734E-2</v>
      </c>
      <c r="E671" s="272">
        <v>3.5345573062264754E-2</v>
      </c>
      <c r="F671" s="317">
        <v>2.8220689701007877E-2</v>
      </c>
      <c r="G671" s="273">
        <v>5.205757565284664E-2</v>
      </c>
      <c r="H671" s="271">
        <v>3.4695688902690848E-2</v>
      </c>
      <c r="I671" s="272">
        <v>3.2621462979387554E-2</v>
      </c>
      <c r="J671" s="272">
        <v>1.4046885712376819E-2</v>
      </c>
      <c r="K671" s="272">
        <v>3.4555364610997681E-2</v>
      </c>
      <c r="L671" s="272">
        <v>4.0809163427535371E-2</v>
      </c>
      <c r="M671" s="272">
        <v>5.135339086211161E-2</v>
      </c>
      <c r="N671" s="271">
        <v>4.0948509147483617E-2</v>
      </c>
      <c r="O671" s="272">
        <v>3.8303804865592955E-2</v>
      </c>
      <c r="P671" s="272">
        <v>1.3886091117180126E-2</v>
      </c>
      <c r="Q671" s="272">
        <v>3.4714548017162977E-2</v>
      </c>
      <c r="R671" s="272">
        <v>2.3787312407864272E-2</v>
      </c>
      <c r="S671" s="273">
        <v>2.8575506912070937E-2</v>
      </c>
      <c r="T671" s="423">
        <v>6.5187288412258931E-2</v>
      </c>
      <c r="U671" s="630"/>
      <c r="V671" s="227"/>
      <c r="W671" s="630"/>
    </row>
    <row r="672" spans="1:23" x14ac:dyDescent="0.2">
      <c r="A672" s="310" t="s">
        <v>1</v>
      </c>
      <c r="B672" s="456">
        <f t="shared" ref="B672:T672" si="200">B669/B668*100-100</f>
        <v>-1.6244091104426275</v>
      </c>
      <c r="C672" s="276">
        <f t="shared" si="200"/>
        <v>-0.8430675469781761</v>
      </c>
      <c r="D672" s="276">
        <f t="shared" si="200"/>
        <v>-0.96089385474860478</v>
      </c>
      <c r="E672" s="276">
        <f t="shared" si="200"/>
        <v>1.6201117318435792</v>
      </c>
      <c r="F672" s="276">
        <f t="shared" si="200"/>
        <v>4.6741154562383684</v>
      </c>
      <c r="G672" s="277">
        <f t="shared" si="200"/>
        <v>9.8238074774387627</v>
      </c>
      <c r="H672" s="275">
        <f t="shared" si="200"/>
        <v>-0.44692737430167995</v>
      </c>
      <c r="I672" s="276">
        <f t="shared" si="200"/>
        <v>1.6759776536312785</v>
      </c>
      <c r="J672" s="276">
        <f t="shared" si="200"/>
        <v>-2.6592178770949744</v>
      </c>
      <c r="K672" s="276">
        <f t="shared" si="200"/>
        <v>7.2998137802607204</v>
      </c>
      <c r="L672" s="276">
        <f t="shared" si="200"/>
        <v>9.8238074774387627</v>
      </c>
      <c r="M672" s="276">
        <f t="shared" si="200"/>
        <v>14.757198109153407</v>
      </c>
      <c r="N672" s="275">
        <f t="shared" si="200"/>
        <v>2.3091247672253132</v>
      </c>
      <c r="O672" s="276">
        <f t="shared" si="200"/>
        <v>-3.538175046554926</v>
      </c>
      <c r="P672" s="276">
        <f t="shared" si="200"/>
        <v>-5.3631284916201167</v>
      </c>
      <c r="Q672" s="276">
        <f t="shared" si="200"/>
        <v>7.5046554934822893</v>
      </c>
      <c r="R672" s="276">
        <f t="shared" si="200"/>
        <v>8.2122905027933086</v>
      </c>
      <c r="S672" s="277">
        <f t="shared" si="200"/>
        <v>12.532588454376153</v>
      </c>
      <c r="T672" s="424">
        <f t="shared" si="200"/>
        <v>4.3519553072625854</v>
      </c>
      <c r="U672" s="630"/>
      <c r="V672" s="227"/>
      <c r="W672" s="630"/>
    </row>
    <row r="673" spans="1:23" ht="13.5" thickBot="1" x14ac:dyDescent="0.25">
      <c r="A673" s="429" t="s">
        <v>27</v>
      </c>
      <c r="B673" s="457">
        <f t="shared" ref="B673:T673" si="201">B669-B656</f>
        <v>-197.02564102564065</v>
      </c>
      <c r="C673" s="281">
        <f t="shared" si="201"/>
        <v>13.272727272727025</v>
      </c>
      <c r="D673" s="281">
        <f t="shared" si="201"/>
        <v>-10</v>
      </c>
      <c r="E673" s="281">
        <f t="shared" si="201"/>
        <v>-101.16666666666697</v>
      </c>
      <c r="F673" s="281">
        <f t="shared" si="201"/>
        <v>25.5</v>
      </c>
      <c r="G673" s="282">
        <f t="shared" si="201"/>
        <v>42.262443438914488</v>
      </c>
      <c r="H673" s="280">
        <f t="shared" si="201"/>
        <v>-82.33333333333303</v>
      </c>
      <c r="I673" s="281">
        <f t="shared" si="201"/>
        <v>-69.230769230769511</v>
      </c>
      <c r="J673" s="281">
        <f t="shared" si="201"/>
        <v>-290</v>
      </c>
      <c r="K673" s="281">
        <f t="shared" si="201"/>
        <v>113.80952380952385</v>
      </c>
      <c r="L673" s="281">
        <f t="shared" si="201"/>
        <v>115.28205128205173</v>
      </c>
      <c r="M673" s="281">
        <f t="shared" si="201"/>
        <v>41.098901098900569</v>
      </c>
      <c r="N673" s="280">
        <f t="shared" si="201"/>
        <v>105.60606060606005</v>
      </c>
      <c r="O673" s="281">
        <f t="shared" si="201"/>
        <v>-134.87179487179492</v>
      </c>
      <c r="P673" s="281">
        <f t="shared" si="201"/>
        <v>-178.33333333333303</v>
      </c>
      <c r="Q673" s="281">
        <f t="shared" si="201"/>
        <v>17.196969696969063</v>
      </c>
      <c r="R673" s="281">
        <f t="shared" si="201"/>
        <v>-59.16666666666697</v>
      </c>
      <c r="S673" s="282">
        <f t="shared" si="201"/>
        <v>5.8333333333330302</v>
      </c>
      <c r="T673" s="425">
        <f t="shared" si="201"/>
        <v>-19.667040358744089</v>
      </c>
      <c r="U673" s="630"/>
      <c r="V673" s="227"/>
      <c r="W673" s="630"/>
    </row>
    <row r="674" spans="1:23" x14ac:dyDescent="0.2">
      <c r="A674" s="430" t="s">
        <v>51</v>
      </c>
      <c r="B674" s="486">
        <v>59</v>
      </c>
      <c r="C674" s="286">
        <v>58</v>
      </c>
      <c r="D674" s="444">
        <v>14</v>
      </c>
      <c r="E674" s="286">
        <v>58</v>
      </c>
      <c r="F674" s="391">
        <v>58</v>
      </c>
      <c r="G674" s="287">
        <v>59</v>
      </c>
      <c r="H674" s="285">
        <v>61</v>
      </c>
      <c r="I674" s="286">
        <v>61</v>
      </c>
      <c r="J674" s="286">
        <v>13</v>
      </c>
      <c r="K674" s="286">
        <v>59</v>
      </c>
      <c r="L674" s="286">
        <v>58</v>
      </c>
      <c r="M674" s="286">
        <v>59</v>
      </c>
      <c r="N674" s="285">
        <v>60</v>
      </c>
      <c r="O674" s="286">
        <v>61</v>
      </c>
      <c r="P674" s="286">
        <v>14</v>
      </c>
      <c r="Q674" s="286">
        <v>58</v>
      </c>
      <c r="R674" s="286">
        <v>58</v>
      </c>
      <c r="S674" s="287">
        <v>59</v>
      </c>
      <c r="T674" s="426">
        <f>SUM(B674:S674)</f>
        <v>927</v>
      </c>
      <c r="U674" s="227" t="s">
        <v>56</v>
      </c>
      <c r="V674" s="289">
        <f>T661-T674</f>
        <v>1</v>
      </c>
      <c r="W674" s="290">
        <f>V674/T661</f>
        <v>1.0775862068965517E-3</v>
      </c>
    </row>
    <row r="675" spans="1:23" x14ac:dyDescent="0.2">
      <c r="A675" s="324" t="s">
        <v>28</v>
      </c>
      <c r="B675" s="458">
        <v>142</v>
      </c>
      <c r="C675" s="632">
        <v>143</v>
      </c>
      <c r="D675" s="445">
        <v>141</v>
      </c>
      <c r="E675" s="632">
        <v>142</v>
      </c>
      <c r="F675" s="392">
        <v>142</v>
      </c>
      <c r="G675" s="633">
        <v>140</v>
      </c>
      <c r="H675" s="631">
        <v>141</v>
      </c>
      <c r="I675" s="632">
        <v>140.5</v>
      </c>
      <c r="J675" s="632">
        <v>142</v>
      </c>
      <c r="K675" s="632">
        <v>138.5</v>
      </c>
      <c r="L675" s="632">
        <v>139</v>
      </c>
      <c r="M675" s="632">
        <v>137.5</v>
      </c>
      <c r="N675" s="631">
        <v>141</v>
      </c>
      <c r="O675" s="632">
        <v>141</v>
      </c>
      <c r="P675" s="632">
        <v>141</v>
      </c>
      <c r="Q675" s="632">
        <v>140</v>
      </c>
      <c r="R675" s="632">
        <v>139.5</v>
      </c>
      <c r="S675" s="633">
        <v>137.5</v>
      </c>
      <c r="T675" s="427"/>
      <c r="U675" s="227" t="s">
        <v>57</v>
      </c>
      <c r="V675" s="227">
        <v>140.29</v>
      </c>
      <c r="W675" s="630"/>
    </row>
    <row r="676" spans="1:23" ht="13.5" thickBot="1" x14ac:dyDescent="0.25">
      <c r="A676" s="327" t="s">
        <v>26</v>
      </c>
      <c r="B676" s="487">
        <f t="shared" ref="B676:S676" si="202">B675-B662</f>
        <v>0</v>
      </c>
      <c r="C676" s="488">
        <f t="shared" si="202"/>
        <v>0</v>
      </c>
      <c r="D676" s="488">
        <f t="shared" si="202"/>
        <v>0</v>
      </c>
      <c r="E676" s="488">
        <f t="shared" si="202"/>
        <v>0</v>
      </c>
      <c r="F676" s="488">
        <f t="shared" si="202"/>
        <v>0</v>
      </c>
      <c r="G676" s="489">
        <f t="shared" si="202"/>
        <v>0</v>
      </c>
      <c r="H676" s="490">
        <f t="shared" si="202"/>
        <v>0</v>
      </c>
      <c r="I676" s="488">
        <f t="shared" si="202"/>
        <v>0</v>
      </c>
      <c r="J676" s="488">
        <f t="shared" si="202"/>
        <v>0</v>
      </c>
      <c r="K676" s="488">
        <f t="shared" si="202"/>
        <v>0</v>
      </c>
      <c r="L676" s="488">
        <f t="shared" si="202"/>
        <v>0</v>
      </c>
      <c r="M676" s="488">
        <f t="shared" si="202"/>
        <v>0</v>
      </c>
      <c r="N676" s="490">
        <f t="shared" si="202"/>
        <v>0</v>
      </c>
      <c r="O676" s="488">
        <f t="shared" si="202"/>
        <v>0</v>
      </c>
      <c r="P676" s="488">
        <f t="shared" si="202"/>
        <v>0</v>
      </c>
      <c r="Q676" s="488">
        <f t="shared" si="202"/>
        <v>0</v>
      </c>
      <c r="R676" s="488">
        <f t="shared" si="202"/>
        <v>0</v>
      </c>
      <c r="S676" s="489">
        <f t="shared" si="202"/>
        <v>0</v>
      </c>
      <c r="T676" s="428"/>
      <c r="U676" s="227" t="s">
        <v>26</v>
      </c>
      <c r="V676" s="362">
        <f>V675-V662</f>
        <v>0.96999999999999886</v>
      </c>
      <c r="W676" s="630"/>
    </row>
    <row r="678" spans="1:23" ht="13.5" thickBot="1" x14ac:dyDescent="0.25"/>
    <row r="679" spans="1:23" ht="13.5" thickBot="1" x14ac:dyDescent="0.25">
      <c r="A679" s="300" t="s">
        <v>192</v>
      </c>
      <c r="B679" s="671" t="s">
        <v>110</v>
      </c>
      <c r="C679" s="672"/>
      <c r="D679" s="672"/>
      <c r="E679" s="672"/>
      <c r="F679" s="672"/>
      <c r="G679" s="673"/>
      <c r="H679" s="671" t="s">
        <v>111</v>
      </c>
      <c r="I679" s="672"/>
      <c r="J679" s="672"/>
      <c r="K679" s="672"/>
      <c r="L679" s="672"/>
      <c r="M679" s="673"/>
      <c r="N679" s="671" t="s">
        <v>53</v>
      </c>
      <c r="O679" s="672"/>
      <c r="P679" s="672"/>
      <c r="Q679" s="672"/>
      <c r="R679" s="672"/>
      <c r="S679" s="672"/>
      <c r="T679" s="329" t="s">
        <v>55</v>
      </c>
      <c r="U679" s="634"/>
      <c r="V679" s="634"/>
      <c r="W679" s="634"/>
    </row>
    <row r="680" spans="1:23" x14ac:dyDescent="0.2">
      <c r="A680" s="226" t="s">
        <v>54</v>
      </c>
      <c r="B680" s="451">
        <v>1</v>
      </c>
      <c r="C680" s="252">
        <v>2</v>
      </c>
      <c r="D680" s="439" t="s">
        <v>131</v>
      </c>
      <c r="E680" s="252">
        <v>4</v>
      </c>
      <c r="F680" s="484">
        <v>5</v>
      </c>
      <c r="G680" s="432">
        <v>6</v>
      </c>
      <c r="H680" s="251">
        <v>7</v>
      </c>
      <c r="I680" s="252">
        <v>8</v>
      </c>
      <c r="J680" s="252" t="s">
        <v>137</v>
      </c>
      <c r="K680" s="252">
        <v>10</v>
      </c>
      <c r="L680" s="252">
        <v>11</v>
      </c>
      <c r="M680" s="252">
        <v>12</v>
      </c>
      <c r="N680" s="330">
        <v>13</v>
      </c>
      <c r="O680" s="253">
        <v>14</v>
      </c>
      <c r="P680" s="253" t="s">
        <v>138</v>
      </c>
      <c r="Q680" s="253">
        <v>16</v>
      </c>
      <c r="R680" s="253">
        <v>17</v>
      </c>
      <c r="S680" s="331">
        <v>18</v>
      </c>
      <c r="T680" s="418"/>
      <c r="U680" s="634"/>
      <c r="V680" s="634"/>
      <c r="W680" s="634"/>
    </row>
    <row r="681" spans="1:23" x14ac:dyDescent="0.2">
      <c r="A681" s="307" t="s">
        <v>3</v>
      </c>
      <c r="B681" s="452">
        <v>4490</v>
      </c>
      <c r="C681" s="259">
        <v>4490</v>
      </c>
      <c r="D681" s="440">
        <v>4490</v>
      </c>
      <c r="E681" s="259">
        <v>4490</v>
      </c>
      <c r="F681" s="390">
        <v>4490</v>
      </c>
      <c r="G681" s="260">
        <v>4490</v>
      </c>
      <c r="H681" s="258">
        <v>4490</v>
      </c>
      <c r="I681" s="259">
        <v>4490</v>
      </c>
      <c r="J681" s="259">
        <v>4490</v>
      </c>
      <c r="K681" s="259">
        <v>4490</v>
      </c>
      <c r="L681" s="259">
        <v>4490</v>
      </c>
      <c r="M681" s="259">
        <v>4490</v>
      </c>
      <c r="N681" s="258">
        <v>4490</v>
      </c>
      <c r="O681" s="259">
        <v>4490</v>
      </c>
      <c r="P681" s="259">
        <v>4490</v>
      </c>
      <c r="Q681" s="259">
        <v>4490</v>
      </c>
      <c r="R681" s="259">
        <v>4490</v>
      </c>
      <c r="S681" s="260">
        <v>4490</v>
      </c>
      <c r="T681" s="420">
        <v>4490</v>
      </c>
      <c r="U681" s="634"/>
      <c r="V681" s="634"/>
      <c r="W681" s="634"/>
    </row>
    <row r="682" spans="1:23" x14ac:dyDescent="0.2">
      <c r="A682" s="310" t="s">
        <v>6</v>
      </c>
      <c r="B682" s="453">
        <v>4379.17</v>
      </c>
      <c r="C682" s="264">
        <v>4398.33</v>
      </c>
      <c r="D682" s="264">
        <v>4573.33</v>
      </c>
      <c r="E682" s="264">
        <v>4617.5</v>
      </c>
      <c r="F682" s="311">
        <v>4759.17</v>
      </c>
      <c r="G682" s="265">
        <v>5110.91</v>
      </c>
      <c r="H682" s="263">
        <v>4491.67</v>
      </c>
      <c r="I682" s="264">
        <v>4513.33</v>
      </c>
      <c r="J682" s="264">
        <v>4491.67</v>
      </c>
      <c r="K682" s="264">
        <v>4770</v>
      </c>
      <c r="L682" s="264">
        <v>4978.33</v>
      </c>
      <c r="M682" s="264">
        <v>5121.67</v>
      </c>
      <c r="N682" s="263">
        <v>4471.54</v>
      </c>
      <c r="O682" s="264">
        <v>4512.7</v>
      </c>
      <c r="P682" s="264">
        <v>4563.33</v>
      </c>
      <c r="Q682" s="264">
        <v>4764.6000000000004</v>
      </c>
      <c r="R682" s="264">
        <v>4898.33</v>
      </c>
      <c r="S682" s="265">
        <v>5004.17</v>
      </c>
      <c r="T682" s="421">
        <v>4701.41</v>
      </c>
      <c r="U682" s="634"/>
      <c r="V682" s="634"/>
      <c r="W682" s="634"/>
    </row>
    <row r="683" spans="1:23" x14ac:dyDescent="0.2">
      <c r="A683" s="226" t="s">
        <v>7</v>
      </c>
      <c r="B683" s="454">
        <v>100</v>
      </c>
      <c r="C683" s="268">
        <v>100</v>
      </c>
      <c r="D683" s="268">
        <v>100</v>
      </c>
      <c r="E683" s="268">
        <v>100</v>
      </c>
      <c r="F683" s="314">
        <v>100</v>
      </c>
      <c r="G683" s="269">
        <v>100</v>
      </c>
      <c r="H683" s="267">
        <v>91.67</v>
      </c>
      <c r="I683" s="268">
        <v>100</v>
      </c>
      <c r="J683" s="268">
        <v>83.33</v>
      </c>
      <c r="K683" s="268">
        <v>100</v>
      </c>
      <c r="L683" s="268">
        <v>100</v>
      </c>
      <c r="M683" s="268">
        <v>100</v>
      </c>
      <c r="N683" s="267">
        <v>100</v>
      </c>
      <c r="O683" s="268">
        <v>100</v>
      </c>
      <c r="P683" s="268">
        <v>100</v>
      </c>
      <c r="Q683" s="268">
        <v>100</v>
      </c>
      <c r="R683" s="268">
        <v>91.67</v>
      </c>
      <c r="S683" s="269">
        <v>100</v>
      </c>
      <c r="T683" s="422">
        <v>84.34</v>
      </c>
      <c r="U683" s="634"/>
      <c r="V683" s="227"/>
      <c r="W683" s="634"/>
    </row>
    <row r="684" spans="1:23" x14ac:dyDescent="0.2">
      <c r="A684" s="226" t="s">
        <v>8</v>
      </c>
      <c r="B684" s="455">
        <v>4.5499999999999999E-2</v>
      </c>
      <c r="C684" s="272">
        <v>3.4299999999999997E-2</v>
      </c>
      <c r="D684" s="272">
        <v>3.4700000000000002E-2</v>
      </c>
      <c r="E684" s="272">
        <v>4.1799999999999997E-2</v>
      </c>
      <c r="F684" s="317">
        <v>4.5900000000000003E-2</v>
      </c>
      <c r="G684" s="273">
        <v>4.3999999999999997E-2</v>
      </c>
      <c r="H684" s="271">
        <v>6.2E-2</v>
      </c>
      <c r="I684" s="272">
        <v>4.4200000000000003E-2</v>
      </c>
      <c r="J684" s="272">
        <v>6.5500000000000003E-2</v>
      </c>
      <c r="K684" s="272">
        <v>4.5699999999999998E-2</v>
      </c>
      <c r="L684" s="272">
        <v>3.2000000000000001E-2</v>
      </c>
      <c r="M684" s="272">
        <v>4.41E-2</v>
      </c>
      <c r="N684" s="271">
        <v>4.2200000000000001E-2</v>
      </c>
      <c r="O684" s="272">
        <v>0.04</v>
      </c>
      <c r="P684" s="272">
        <v>2.0400000000000001E-2</v>
      </c>
      <c r="Q684" s="272">
        <v>2.3900000000000001E-2</v>
      </c>
      <c r="R684" s="272">
        <v>5.5500000000000001E-2</v>
      </c>
      <c r="S684" s="273">
        <v>3.7199999999999997E-2</v>
      </c>
      <c r="T684" s="423">
        <v>6.7100000000000007E-2</v>
      </c>
      <c r="U684" s="634"/>
      <c r="V684" s="227"/>
      <c r="W684" s="634"/>
    </row>
    <row r="685" spans="1:23" x14ac:dyDescent="0.2">
      <c r="A685" s="310" t="s">
        <v>1</v>
      </c>
      <c r="B685" s="456">
        <f t="shared" ref="B685:T685" si="203">B682/B681*100-100</f>
        <v>-2.4683741648106974</v>
      </c>
      <c r="C685" s="276">
        <f t="shared" si="203"/>
        <v>-2.0416481069042334</v>
      </c>
      <c r="D685" s="276">
        <f t="shared" si="203"/>
        <v>1.855902004454336</v>
      </c>
      <c r="E685" s="276">
        <f t="shared" si="203"/>
        <v>2.8396436525612359</v>
      </c>
      <c r="F685" s="276">
        <f t="shared" si="203"/>
        <v>5.9948775055679278</v>
      </c>
      <c r="G685" s="277">
        <f t="shared" si="203"/>
        <v>13.82873051224945</v>
      </c>
      <c r="H685" s="275">
        <f t="shared" si="203"/>
        <v>3.7193763919816547E-2</v>
      </c>
      <c r="I685" s="276">
        <f t="shared" si="203"/>
        <v>0.5195991091313914</v>
      </c>
      <c r="J685" s="276">
        <f t="shared" si="203"/>
        <v>3.7193763919816547E-2</v>
      </c>
      <c r="K685" s="276">
        <f t="shared" si="203"/>
        <v>6.2360801781737223</v>
      </c>
      <c r="L685" s="276">
        <f t="shared" si="203"/>
        <v>10.875946547884169</v>
      </c>
      <c r="M685" s="276">
        <f t="shared" si="203"/>
        <v>14.068374164810677</v>
      </c>
      <c r="N685" s="275">
        <f t="shared" si="203"/>
        <v>-0.41113585746101933</v>
      </c>
      <c r="O685" s="276">
        <f t="shared" si="203"/>
        <v>0.50556792873051393</v>
      </c>
      <c r="P685" s="276">
        <f t="shared" si="203"/>
        <v>1.6331848552338499</v>
      </c>
      <c r="Q685" s="276">
        <f t="shared" si="203"/>
        <v>6.1158129175946669</v>
      </c>
      <c r="R685" s="276">
        <f t="shared" si="203"/>
        <v>9.0942093541202667</v>
      </c>
      <c r="S685" s="277">
        <f t="shared" si="203"/>
        <v>11.451447661469928</v>
      </c>
      <c r="T685" s="424">
        <f t="shared" si="203"/>
        <v>4.7084632516703806</v>
      </c>
      <c r="U685" s="634"/>
      <c r="V685" s="227"/>
      <c r="W685" s="634"/>
    </row>
    <row r="686" spans="1:23" ht="13.5" thickBot="1" x14ac:dyDescent="0.25">
      <c r="A686" s="429" t="s">
        <v>27</v>
      </c>
      <c r="B686" s="457">
        <f t="shared" ref="B686:T686" si="204">B682-B669</f>
        <v>-23.137692307692305</v>
      </c>
      <c r="C686" s="281">
        <f t="shared" si="204"/>
        <v>-38.942727272727097</v>
      </c>
      <c r="D686" s="281">
        <f t="shared" si="204"/>
        <v>141.32999999999993</v>
      </c>
      <c r="E686" s="281">
        <f t="shared" si="204"/>
        <v>70</v>
      </c>
      <c r="F686" s="281">
        <f t="shared" si="204"/>
        <v>75.003333333333103</v>
      </c>
      <c r="G686" s="282">
        <f t="shared" si="204"/>
        <v>196.2946153846151</v>
      </c>
      <c r="H686" s="280">
        <f t="shared" si="204"/>
        <v>36.670000000000073</v>
      </c>
      <c r="I686" s="281">
        <f t="shared" si="204"/>
        <v>-36.670000000000073</v>
      </c>
      <c r="J686" s="281">
        <f t="shared" si="204"/>
        <v>135.67000000000007</v>
      </c>
      <c r="K686" s="281">
        <f t="shared" si="204"/>
        <v>-31.66666666666697</v>
      </c>
      <c r="L686" s="281">
        <f t="shared" si="204"/>
        <v>63.714615384615172</v>
      </c>
      <c r="M686" s="281">
        <f t="shared" si="204"/>
        <v>-13.714615384615172</v>
      </c>
      <c r="N686" s="280">
        <f t="shared" si="204"/>
        <v>-106.79333333333307</v>
      </c>
      <c r="O686" s="281">
        <f t="shared" si="204"/>
        <v>196.03333333333285</v>
      </c>
      <c r="P686" s="281">
        <f t="shared" si="204"/>
        <v>328.32999999999993</v>
      </c>
      <c r="Q686" s="281">
        <f t="shared" si="204"/>
        <v>-46.233333333332666</v>
      </c>
      <c r="R686" s="281">
        <f t="shared" si="204"/>
        <v>55.829999999999927</v>
      </c>
      <c r="S686" s="282">
        <f t="shared" si="204"/>
        <v>-31.663333333332957</v>
      </c>
      <c r="T686" s="425">
        <f t="shared" si="204"/>
        <v>31.659999999999854</v>
      </c>
      <c r="U686" s="634"/>
      <c r="V686" s="227"/>
      <c r="W686" s="634"/>
    </row>
    <row r="687" spans="1:23" x14ac:dyDescent="0.2">
      <c r="A687" s="430" t="s">
        <v>51</v>
      </c>
      <c r="B687" s="486">
        <v>59</v>
      </c>
      <c r="C687" s="286">
        <v>58</v>
      </c>
      <c r="D687" s="444">
        <v>14</v>
      </c>
      <c r="E687" s="286">
        <v>58</v>
      </c>
      <c r="F687" s="391">
        <v>58</v>
      </c>
      <c r="G687" s="287">
        <v>59</v>
      </c>
      <c r="H687" s="285">
        <v>61</v>
      </c>
      <c r="I687" s="286">
        <v>61</v>
      </c>
      <c r="J687" s="286">
        <v>13</v>
      </c>
      <c r="K687" s="286">
        <v>58</v>
      </c>
      <c r="L687" s="286">
        <v>58</v>
      </c>
      <c r="M687" s="286">
        <v>59</v>
      </c>
      <c r="N687" s="285">
        <v>60</v>
      </c>
      <c r="O687" s="286">
        <v>61</v>
      </c>
      <c r="P687" s="286">
        <v>14</v>
      </c>
      <c r="Q687" s="286">
        <v>58</v>
      </c>
      <c r="R687" s="286">
        <v>58</v>
      </c>
      <c r="S687" s="287">
        <v>59</v>
      </c>
      <c r="T687" s="426">
        <f>SUM(B687:S687)</f>
        <v>926</v>
      </c>
      <c r="U687" s="227" t="s">
        <v>56</v>
      </c>
      <c r="V687" s="289">
        <f>T674-T687</f>
        <v>1</v>
      </c>
      <c r="W687" s="290">
        <f>V687/T674</f>
        <v>1.0787486515641855E-3</v>
      </c>
    </row>
    <row r="688" spans="1:23" x14ac:dyDescent="0.2">
      <c r="A688" s="324" t="s">
        <v>28</v>
      </c>
      <c r="B688" s="458">
        <v>142</v>
      </c>
      <c r="C688" s="636">
        <v>143</v>
      </c>
      <c r="D688" s="445">
        <v>141</v>
      </c>
      <c r="E688" s="636">
        <v>142</v>
      </c>
      <c r="F688" s="392">
        <v>142</v>
      </c>
      <c r="G688" s="635">
        <v>140</v>
      </c>
      <c r="H688" s="637">
        <v>141</v>
      </c>
      <c r="I688" s="636">
        <v>140.5</v>
      </c>
      <c r="J688" s="636">
        <v>142</v>
      </c>
      <c r="K688" s="636">
        <v>138.5</v>
      </c>
      <c r="L688" s="636">
        <v>139</v>
      </c>
      <c r="M688" s="636">
        <v>137.5</v>
      </c>
      <c r="N688" s="637">
        <v>141</v>
      </c>
      <c r="O688" s="636">
        <v>141</v>
      </c>
      <c r="P688" s="636">
        <v>141</v>
      </c>
      <c r="Q688" s="636">
        <v>140</v>
      </c>
      <c r="R688" s="636">
        <v>139.5</v>
      </c>
      <c r="S688" s="635">
        <v>137.5</v>
      </c>
      <c r="T688" s="427"/>
      <c r="U688" s="227" t="s">
        <v>57</v>
      </c>
      <c r="V688" s="227">
        <v>140.28</v>
      </c>
      <c r="W688" s="634"/>
    </row>
    <row r="689" spans="1:23" ht="13.5" thickBot="1" x14ac:dyDescent="0.25">
      <c r="A689" s="327" t="s">
        <v>26</v>
      </c>
      <c r="B689" s="487">
        <f t="shared" ref="B689:S689" si="205">B688-B675</f>
        <v>0</v>
      </c>
      <c r="C689" s="488">
        <f t="shared" si="205"/>
        <v>0</v>
      </c>
      <c r="D689" s="488">
        <f t="shared" si="205"/>
        <v>0</v>
      </c>
      <c r="E689" s="488">
        <f t="shared" si="205"/>
        <v>0</v>
      </c>
      <c r="F689" s="488">
        <f t="shared" si="205"/>
        <v>0</v>
      </c>
      <c r="G689" s="489">
        <f t="shared" si="205"/>
        <v>0</v>
      </c>
      <c r="H689" s="490">
        <f t="shared" si="205"/>
        <v>0</v>
      </c>
      <c r="I689" s="488">
        <f t="shared" si="205"/>
        <v>0</v>
      </c>
      <c r="J689" s="488">
        <f t="shared" si="205"/>
        <v>0</v>
      </c>
      <c r="K689" s="488">
        <f t="shared" si="205"/>
        <v>0</v>
      </c>
      <c r="L689" s="488">
        <f t="shared" si="205"/>
        <v>0</v>
      </c>
      <c r="M689" s="488">
        <f t="shared" si="205"/>
        <v>0</v>
      </c>
      <c r="N689" s="490">
        <f t="shared" si="205"/>
        <v>0</v>
      </c>
      <c r="O689" s="488">
        <f t="shared" si="205"/>
        <v>0</v>
      </c>
      <c r="P689" s="488">
        <f t="shared" si="205"/>
        <v>0</v>
      </c>
      <c r="Q689" s="488">
        <f t="shared" si="205"/>
        <v>0</v>
      </c>
      <c r="R689" s="488">
        <f t="shared" si="205"/>
        <v>0</v>
      </c>
      <c r="S689" s="489">
        <f t="shared" si="205"/>
        <v>0</v>
      </c>
      <c r="T689" s="428"/>
      <c r="U689" s="227" t="s">
        <v>26</v>
      </c>
      <c r="V689" s="362">
        <f>V688-V675</f>
        <v>-9.9999999999909051E-3</v>
      </c>
      <c r="W689" s="634"/>
    </row>
    <row r="691" spans="1:23" ht="13.5" thickBot="1" x14ac:dyDescent="0.25"/>
    <row r="692" spans="1:23" s="638" customFormat="1" ht="13.5" thickBot="1" x14ac:dyDescent="0.25">
      <c r="A692" s="300" t="s">
        <v>193</v>
      </c>
      <c r="B692" s="671" t="s">
        <v>110</v>
      </c>
      <c r="C692" s="672"/>
      <c r="D692" s="672"/>
      <c r="E692" s="672"/>
      <c r="F692" s="672"/>
      <c r="G692" s="673"/>
      <c r="H692" s="671" t="s">
        <v>111</v>
      </c>
      <c r="I692" s="672"/>
      <c r="J692" s="672"/>
      <c r="K692" s="672"/>
      <c r="L692" s="672"/>
      <c r="M692" s="673"/>
      <c r="N692" s="671" t="s">
        <v>53</v>
      </c>
      <c r="O692" s="672"/>
      <c r="P692" s="672"/>
      <c r="Q692" s="672"/>
      <c r="R692" s="672"/>
      <c r="S692" s="672"/>
      <c r="T692" s="329" t="s">
        <v>55</v>
      </c>
    </row>
    <row r="693" spans="1:23" s="638" customFormat="1" x14ac:dyDescent="0.2">
      <c r="A693" s="226" t="s">
        <v>54</v>
      </c>
      <c r="B693" s="451">
        <v>1</v>
      </c>
      <c r="C693" s="252">
        <v>2</v>
      </c>
      <c r="D693" s="439" t="s">
        <v>131</v>
      </c>
      <c r="E693" s="252">
        <v>4</v>
      </c>
      <c r="F693" s="484">
        <v>5</v>
      </c>
      <c r="G693" s="432">
        <v>6</v>
      </c>
      <c r="H693" s="251">
        <v>7</v>
      </c>
      <c r="I693" s="252">
        <v>8</v>
      </c>
      <c r="J693" s="252" t="s">
        <v>137</v>
      </c>
      <c r="K693" s="252">
        <v>10</v>
      </c>
      <c r="L693" s="252">
        <v>11</v>
      </c>
      <c r="M693" s="252">
        <v>12</v>
      </c>
      <c r="N693" s="330">
        <v>13</v>
      </c>
      <c r="O693" s="253">
        <v>14</v>
      </c>
      <c r="P693" s="253" t="s">
        <v>138</v>
      </c>
      <c r="Q693" s="253">
        <v>16</v>
      </c>
      <c r="R693" s="253">
        <v>17</v>
      </c>
      <c r="S693" s="331">
        <v>18</v>
      </c>
      <c r="T693" s="418"/>
    </row>
    <row r="694" spans="1:23" s="638" customFormat="1" x14ac:dyDescent="0.2">
      <c r="A694" s="307" t="s">
        <v>3</v>
      </c>
      <c r="B694" s="452">
        <v>4505</v>
      </c>
      <c r="C694" s="259">
        <v>4505</v>
      </c>
      <c r="D694" s="440">
        <v>4505</v>
      </c>
      <c r="E694" s="259">
        <v>4505</v>
      </c>
      <c r="F694" s="390">
        <v>4505</v>
      </c>
      <c r="G694" s="260">
        <v>4505</v>
      </c>
      <c r="H694" s="258">
        <v>4505</v>
      </c>
      <c r="I694" s="259">
        <v>4505</v>
      </c>
      <c r="J694" s="259">
        <v>4505</v>
      </c>
      <c r="K694" s="259">
        <v>4505</v>
      </c>
      <c r="L694" s="259">
        <v>4505</v>
      </c>
      <c r="M694" s="259">
        <v>4505</v>
      </c>
      <c r="N694" s="258">
        <v>4505</v>
      </c>
      <c r="O694" s="259">
        <v>4505</v>
      </c>
      <c r="P694" s="259">
        <v>4505</v>
      </c>
      <c r="Q694" s="259">
        <v>4505</v>
      </c>
      <c r="R694" s="259">
        <v>4505</v>
      </c>
      <c r="S694" s="260">
        <v>4505</v>
      </c>
      <c r="T694" s="420">
        <v>4505</v>
      </c>
    </row>
    <row r="695" spans="1:23" s="638" customFormat="1" x14ac:dyDescent="0.2">
      <c r="A695" s="310" t="s">
        <v>6</v>
      </c>
      <c r="B695" s="453">
        <v>4475.833333333333</v>
      </c>
      <c r="C695" s="264">
        <v>4392.5</v>
      </c>
      <c r="D695" s="264">
        <v>4458</v>
      </c>
      <c r="E695" s="264">
        <v>4640</v>
      </c>
      <c r="F695" s="311">
        <v>4849.166666666667</v>
      </c>
      <c r="G695" s="265">
        <v>4992</v>
      </c>
      <c r="H695" s="263">
        <v>4535.3846153846152</v>
      </c>
      <c r="I695" s="264">
        <v>4451.666666666667</v>
      </c>
      <c r="J695" s="264">
        <v>4628</v>
      </c>
      <c r="K695" s="264">
        <v>4801.5384615384619</v>
      </c>
      <c r="L695" s="264">
        <v>4890</v>
      </c>
      <c r="M695" s="264">
        <v>5096.666666666667</v>
      </c>
      <c r="N695" s="263">
        <v>4381.5384615384619</v>
      </c>
      <c r="O695" s="264">
        <v>4508</v>
      </c>
      <c r="P695" s="264">
        <v>4608.5714285714284</v>
      </c>
      <c r="Q695" s="264">
        <v>4858.333333333333</v>
      </c>
      <c r="R695" s="264">
        <v>4688.8888888888887</v>
      </c>
      <c r="S695" s="265">
        <v>4975.7142857142853</v>
      </c>
      <c r="T695" s="421">
        <v>4686.3999999999996</v>
      </c>
    </row>
    <row r="696" spans="1:23" s="638" customFormat="1" x14ac:dyDescent="0.2">
      <c r="A696" s="226" t="s">
        <v>7</v>
      </c>
      <c r="B696" s="454">
        <v>100</v>
      </c>
      <c r="C696" s="268">
        <v>100</v>
      </c>
      <c r="D696" s="268">
        <v>100</v>
      </c>
      <c r="E696" s="268">
        <v>100</v>
      </c>
      <c r="F696" s="314">
        <v>91.666666666666671</v>
      </c>
      <c r="G696" s="269">
        <v>100</v>
      </c>
      <c r="H696" s="267">
        <v>92.307692307692307</v>
      </c>
      <c r="I696" s="268">
        <v>91.666666666666671</v>
      </c>
      <c r="J696" s="268">
        <v>100</v>
      </c>
      <c r="K696" s="268">
        <v>100</v>
      </c>
      <c r="L696" s="268">
        <v>100</v>
      </c>
      <c r="M696" s="268">
        <v>100</v>
      </c>
      <c r="N696" s="267">
        <v>100</v>
      </c>
      <c r="O696" s="268">
        <v>100</v>
      </c>
      <c r="P696" s="268">
        <v>100</v>
      </c>
      <c r="Q696" s="268">
        <v>91.666666666666671</v>
      </c>
      <c r="R696" s="268">
        <v>100</v>
      </c>
      <c r="S696" s="269">
        <v>100</v>
      </c>
      <c r="T696" s="422">
        <v>83</v>
      </c>
      <c r="V696" s="227"/>
    </row>
    <row r="697" spans="1:23" s="638" customFormat="1" x14ac:dyDescent="0.2">
      <c r="A697" s="226" t="s">
        <v>8</v>
      </c>
      <c r="B697" s="455">
        <v>3.3864704479779149E-2</v>
      </c>
      <c r="C697" s="272">
        <v>3.2385030135139659E-2</v>
      </c>
      <c r="D697" s="272">
        <v>3.2019858017147566E-2</v>
      </c>
      <c r="E697" s="272">
        <v>5.8242844996291079E-2</v>
      </c>
      <c r="F697" s="317">
        <v>5.7867307450700831E-2</v>
      </c>
      <c r="G697" s="273">
        <v>3.1935890037467364E-2</v>
      </c>
      <c r="H697" s="271">
        <v>5.6977691810904819E-2</v>
      </c>
      <c r="I697" s="272">
        <v>5.9261592184915161E-2</v>
      </c>
      <c r="J697" s="272">
        <v>3.1856382876373573E-2</v>
      </c>
      <c r="K697" s="272">
        <v>4.6475485864235874E-2</v>
      </c>
      <c r="L697" s="272">
        <v>4.0264320178929405E-2</v>
      </c>
      <c r="M697" s="272">
        <v>5.256443078854877E-2</v>
      </c>
      <c r="N697" s="271">
        <v>4.0864813359418196E-2</v>
      </c>
      <c r="O697" s="272">
        <v>4.2439714732725467E-2</v>
      </c>
      <c r="P697" s="272">
        <v>4.0218817583093973E-2</v>
      </c>
      <c r="Q697" s="272">
        <v>5.1566495063880328E-2</v>
      </c>
      <c r="R697" s="272">
        <v>3.2350962238468284E-2</v>
      </c>
      <c r="S697" s="273">
        <v>2.3186592144209508E-2</v>
      </c>
      <c r="T697" s="423">
        <v>6.5527483871803224E-2</v>
      </c>
      <c r="V697" s="227"/>
    </row>
    <row r="698" spans="1:23" s="638" customFormat="1" x14ac:dyDescent="0.2">
      <c r="A698" s="310" t="s">
        <v>1</v>
      </c>
      <c r="B698" s="456">
        <f t="shared" ref="B698:T698" si="206">B695/B694*100-100</f>
        <v>-0.64742878283389871</v>
      </c>
      <c r="C698" s="276">
        <f t="shared" si="206"/>
        <v>-2.4972253052164177</v>
      </c>
      <c r="D698" s="276">
        <f t="shared" si="206"/>
        <v>-1.0432852386237528</v>
      </c>
      <c r="E698" s="276">
        <f t="shared" si="206"/>
        <v>2.996670366259707</v>
      </c>
      <c r="F698" s="276">
        <f t="shared" si="206"/>
        <v>7.6396596374398911</v>
      </c>
      <c r="G698" s="277">
        <f t="shared" si="206"/>
        <v>10.810210876803566</v>
      </c>
      <c r="H698" s="275">
        <f t="shared" si="206"/>
        <v>0.67446427046871804</v>
      </c>
      <c r="I698" s="276">
        <f t="shared" si="206"/>
        <v>-1.183869774324819</v>
      </c>
      <c r="J698" s="276">
        <f t="shared" si="206"/>
        <v>2.7302996670366184</v>
      </c>
      <c r="K698" s="276">
        <f t="shared" si="206"/>
        <v>6.5824297788781791</v>
      </c>
      <c r="L698" s="276">
        <f t="shared" si="206"/>
        <v>8.5460599334073351</v>
      </c>
      <c r="M698" s="276">
        <f t="shared" si="206"/>
        <v>13.133555308916016</v>
      </c>
      <c r="N698" s="275">
        <f t="shared" si="206"/>
        <v>-2.7405446939298201</v>
      </c>
      <c r="O698" s="276">
        <f t="shared" si="206"/>
        <v>6.6592674805775687E-2</v>
      </c>
      <c r="P698" s="276">
        <f t="shared" si="206"/>
        <v>2.2990328206754214</v>
      </c>
      <c r="Q698" s="276">
        <f t="shared" si="206"/>
        <v>7.8431372549019613</v>
      </c>
      <c r="R698" s="276">
        <f t="shared" si="206"/>
        <v>4.0818843260574766</v>
      </c>
      <c r="S698" s="277">
        <f t="shared" si="206"/>
        <v>10.448707785000778</v>
      </c>
      <c r="T698" s="424">
        <f t="shared" si="206"/>
        <v>4.0266370699223017</v>
      </c>
      <c r="V698" s="227"/>
    </row>
    <row r="699" spans="1:23" s="638" customFormat="1" ht="13.5" thickBot="1" x14ac:dyDescent="0.25">
      <c r="A699" s="429" t="s">
        <v>27</v>
      </c>
      <c r="B699" s="457">
        <f t="shared" ref="B699:T699" si="207">B695-B682</f>
        <v>96.663333333332957</v>
      </c>
      <c r="C699" s="281">
        <f t="shared" si="207"/>
        <v>-5.8299999999999272</v>
      </c>
      <c r="D699" s="281">
        <f t="shared" si="207"/>
        <v>-115.32999999999993</v>
      </c>
      <c r="E699" s="281">
        <f t="shared" si="207"/>
        <v>22.5</v>
      </c>
      <c r="F699" s="281">
        <f t="shared" si="207"/>
        <v>89.996666666666897</v>
      </c>
      <c r="G699" s="282">
        <f t="shared" si="207"/>
        <v>-118.90999999999985</v>
      </c>
      <c r="H699" s="280">
        <f t="shared" si="207"/>
        <v>43.714615384615172</v>
      </c>
      <c r="I699" s="281">
        <f t="shared" si="207"/>
        <v>-61.663333333332957</v>
      </c>
      <c r="J699" s="281">
        <f t="shared" si="207"/>
        <v>136.32999999999993</v>
      </c>
      <c r="K699" s="281">
        <f t="shared" si="207"/>
        <v>31.538461538461888</v>
      </c>
      <c r="L699" s="281">
        <f t="shared" si="207"/>
        <v>-88.329999999999927</v>
      </c>
      <c r="M699" s="281">
        <f t="shared" si="207"/>
        <v>-25.003333333333103</v>
      </c>
      <c r="N699" s="280">
        <f t="shared" si="207"/>
        <v>-90.001538461538075</v>
      </c>
      <c r="O699" s="281">
        <f t="shared" si="207"/>
        <v>-4.6999999999998181</v>
      </c>
      <c r="P699" s="281">
        <f t="shared" si="207"/>
        <v>45.241428571428514</v>
      </c>
      <c r="Q699" s="281">
        <f t="shared" si="207"/>
        <v>93.733333333332666</v>
      </c>
      <c r="R699" s="281">
        <f t="shared" si="207"/>
        <v>-209.44111111111124</v>
      </c>
      <c r="S699" s="282">
        <f t="shared" si="207"/>
        <v>-28.455714285714748</v>
      </c>
      <c r="T699" s="425">
        <f t="shared" si="207"/>
        <v>-15.010000000000218</v>
      </c>
      <c r="V699" s="227"/>
    </row>
    <row r="700" spans="1:23" s="638" customFormat="1" x14ac:dyDescent="0.2">
      <c r="A700" s="430" t="s">
        <v>51</v>
      </c>
      <c r="B700" s="486">
        <v>59</v>
      </c>
      <c r="C700" s="286">
        <v>58</v>
      </c>
      <c r="D700" s="444">
        <v>14</v>
      </c>
      <c r="E700" s="286">
        <v>58</v>
      </c>
      <c r="F700" s="391">
        <v>58</v>
      </c>
      <c r="G700" s="287">
        <v>59</v>
      </c>
      <c r="H700" s="285">
        <v>61</v>
      </c>
      <c r="I700" s="286">
        <v>61</v>
      </c>
      <c r="J700" s="286">
        <v>13</v>
      </c>
      <c r="K700" s="286">
        <v>58</v>
      </c>
      <c r="L700" s="286">
        <v>58</v>
      </c>
      <c r="M700" s="286">
        <v>59</v>
      </c>
      <c r="N700" s="285">
        <v>60</v>
      </c>
      <c r="O700" s="286">
        <v>61</v>
      </c>
      <c r="P700" s="286">
        <v>14</v>
      </c>
      <c r="Q700" s="286">
        <v>58</v>
      </c>
      <c r="R700" s="286">
        <v>58</v>
      </c>
      <c r="S700" s="287">
        <v>58</v>
      </c>
      <c r="T700" s="426">
        <f>SUM(B700:S700)</f>
        <v>925</v>
      </c>
      <c r="U700" s="227" t="s">
        <v>56</v>
      </c>
      <c r="V700" s="289">
        <f>T687-T700</f>
        <v>1</v>
      </c>
      <c r="W700" s="290">
        <f>V700/T687</f>
        <v>1.0799136069114472E-3</v>
      </c>
    </row>
    <row r="701" spans="1:23" s="638" customFormat="1" x14ac:dyDescent="0.2">
      <c r="A701" s="324" t="s">
        <v>28</v>
      </c>
      <c r="B701" s="458">
        <v>143.5</v>
      </c>
      <c r="C701" s="640">
        <v>144.5</v>
      </c>
      <c r="D701" s="445">
        <v>142.5</v>
      </c>
      <c r="E701" s="640">
        <v>143</v>
      </c>
      <c r="F701" s="392">
        <v>143</v>
      </c>
      <c r="G701" s="641">
        <v>141</v>
      </c>
      <c r="H701" s="639">
        <v>142.5</v>
      </c>
      <c r="I701" s="640">
        <v>142</v>
      </c>
      <c r="J701" s="640">
        <v>143</v>
      </c>
      <c r="K701" s="640">
        <v>139.5</v>
      </c>
      <c r="L701" s="640">
        <v>140</v>
      </c>
      <c r="M701" s="640">
        <v>138.5</v>
      </c>
      <c r="N701" s="639">
        <v>142.5</v>
      </c>
      <c r="O701" s="640">
        <v>142.5</v>
      </c>
      <c r="P701" s="640">
        <v>142</v>
      </c>
      <c r="Q701" s="640">
        <v>141</v>
      </c>
      <c r="R701" s="640">
        <v>141</v>
      </c>
      <c r="S701" s="641">
        <v>138.5</v>
      </c>
      <c r="T701" s="427"/>
      <c r="U701" s="227" t="s">
        <v>57</v>
      </c>
      <c r="V701" s="227">
        <v>140.28</v>
      </c>
    </row>
    <row r="702" spans="1:23" s="638" customFormat="1" ht="13.5" thickBot="1" x14ac:dyDescent="0.25">
      <c r="A702" s="327" t="s">
        <v>26</v>
      </c>
      <c r="B702" s="487">
        <f t="shared" ref="B702:S702" si="208">B701-B688</f>
        <v>1.5</v>
      </c>
      <c r="C702" s="488">
        <f t="shared" si="208"/>
        <v>1.5</v>
      </c>
      <c r="D702" s="488">
        <f t="shared" si="208"/>
        <v>1.5</v>
      </c>
      <c r="E702" s="488">
        <f t="shared" si="208"/>
        <v>1</v>
      </c>
      <c r="F702" s="488">
        <f t="shared" si="208"/>
        <v>1</v>
      </c>
      <c r="G702" s="489">
        <f t="shared" si="208"/>
        <v>1</v>
      </c>
      <c r="H702" s="490">
        <f t="shared" si="208"/>
        <v>1.5</v>
      </c>
      <c r="I702" s="488">
        <f t="shared" si="208"/>
        <v>1.5</v>
      </c>
      <c r="J702" s="488">
        <f t="shared" si="208"/>
        <v>1</v>
      </c>
      <c r="K702" s="488">
        <f t="shared" si="208"/>
        <v>1</v>
      </c>
      <c r="L702" s="488">
        <f t="shared" si="208"/>
        <v>1</v>
      </c>
      <c r="M702" s="488">
        <f t="shared" si="208"/>
        <v>1</v>
      </c>
      <c r="N702" s="490">
        <f t="shared" si="208"/>
        <v>1.5</v>
      </c>
      <c r="O702" s="488">
        <f t="shared" si="208"/>
        <v>1.5</v>
      </c>
      <c r="P702" s="488">
        <f t="shared" si="208"/>
        <v>1</v>
      </c>
      <c r="Q702" s="488">
        <f t="shared" si="208"/>
        <v>1</v>
      </c>
      <c r="R702" s="488">
        <f t="shared" si="208"/>
        <v>1.5</v>
      </c>
      <c r="S702" s="489">
        <f t="shared" si="208"/>
        <v>1</v>
      </c>
      <c r="T702" s="428"/>
      <c r="U702" s="227" t="s">
        <v>26</v>
      </c>
      <c r="V702" s="362">
        <f>V701-V688</f>
        <v>0</v>
      </c>
    </row>
    <row r="703" spans="1:23" x14ac:dyDescent="0.2">
      <c r="C703" s="638"/>
      <c r="D703" s="638"/>
      <c r="E703" s="638"/>
      <c r="F703" s="638"/>
      <c r="G703" s="638"/>
      <c r="H703" s="638"/>
      <c r="I703" s="638"/>
      <c r="J703" s="638"/>
      <c r="K703" s="638"/>
      <c r="L703" s="638"/>
      <c r="M703" s="638"/>
      <c r="N703" s="638"/>
      <c r="O703" s="638"/>
      <c r="P703" s="638"/>
      <c r="Q703" s="638"/>
      <c r="R703" s="638"/>
      <c r="S703" s="638"/>
    </row>
    <row r="704" spans="1:23" ht="13.5" thickBot="1" x14ac:dyDescent="0.25"/>
    <row r="705" spans="1:23" s="642" customFormat="1" ht="13.5" thickBot="1" x14ac:dyDescent="0.25">
      <c r="A705" s="300" t="s">
        <v>194</v>
      </c>
      <c r="B705" s="671" t="s">
        <v>110</v>
      </c>
      <c r="C705" s="672"/>
      <c r="D705" s="672"/>
      <c r="E705" s="672"/>
      <c r="F705" s="672"/>
      <c r="G705" s="673"/>
      <c r="H705" s="671" t="s">
        <v>111</v>
      </c>
      <c r="I705" s="672"/>
      <c r="J705" s="672"/>
      <c r="K705" s="672"/>
      <c r="L705" s="672"/>
      <c r="M705" s="673"/>
      <c r="N705" s="671" t="s">
        <v>53</v>
      </c>
      <c r="O705" s="672"/>
      <c r="P705" s="672"/>
      <c r="Q705" s="672"/>
      <c r="R705" s="672"/>
      <c r="S705" s="672"/>
      <c r="T705" s="329" t="s">
        <v>55</v>
      </c>
    </row>
    <row r="706" spans="1:23" s="642" customFormat="1" x14ac:dyDescent="0.2">
      <c r="A706" s="226" t="s">
        <v>54</v>
      </c>
      <c r="B706" s="451">
        <v>1</v>
      </c>
      <c r="C706" s="252">
        <v>2</v>
      </c>
      <c r="D706" s="439" t="s">
        <v>131</v>
      </c>
      <c r="E706" s="252">
        <v>4</v>
      </c>
      <c r="F706" s="484">
        <v>5</v>
      </c>
      <c r="G706" s="432">
        <v>6</v>
      </c>
      <c r="H706" s="251">
        <v>7</v>
      </c>
      <c r="I706" s="252">
        <v>8</v>
      </c>
      <c r="J706" s="252" t="s">
        <v>137</v>
      </c>
      <c r="K706" s="252">
        <v>10</v>
      </c>
      <c r="L706" s="252">
        <v>11</v>
      </c>
      <c r="M706" s="252">
        <v>12</v>
      </c>
      <c r="N706" s="330">
        <v>13</v>
      </c>
      <c r="O706" s="253">
        <v>14</v>
      </c>
      <c r="P706" s="253" t="s">
        <v>138</v>
      </c>
      <c r="Q706" s="253">
        <v>16</v>
      </c>
      <c r="R706" s="253">
        <v>17</v>
      </c>
      <c r="S706" s="331">
        <v>18</v>
      </c>
      <c r="T706" s="418"/>
    </row>
    <row r="707" spans="1:23" s="642" customFormat="1" x14ac:dyDescent="0.2">
      <c r="A707" s="307" t="s">
        <v>3</v>
      </c>
      <c r="B707" s="452">
        <v>4520</v>
      </c>
      <c r="C707" s="259">
        <v>4520</v>
      </c>
      <c r="D707" s="440">
        <v>4520</v>
      </c>
      <c r="E707" s="259">
        <v>4520</v>
      </c>
      <c r="F707" s="390">
        <v>4520</v>
      </c>
      <c r="G707" s="260">
        <v>4520</v>
      </c>
      <c r="H707" s="258">
        <v>4520</v>
      </c>
      <c r="I707" s="259">
        <v>4520</v>
      </c>
      <c r="J707" s="259">
        <v>4520</v>
      </c>
      <c r="K707" s="259">
        <v>4520</v>
      </c>
      <c r="L707" s="259">
        <v>4520</v>
      </c>
      <c r="M707" s="259">
        <v>4520</v>
      </c>
      <c r="N707" s="258">
        <v>4520</v>
      </c>
      <c r="O707" s="259">
        <v>4520</v>
      </c>
      <c r="P707" s="259">
        <v>4520</v>
      </c>
      <c r="Q707" s="259">
        <v>4520</v>
      </c>
      <c r="R707" s="259">
        <v>4520</v>
      </c>
      <c r="S707" s="260">
        <v>4520</v>
      </c>
      <c r="T707" s="420">
        <v>4520</v>
      </c>
    </row>
    <row r="708" spans="1:23" s="642" customFormat="1" x14ac:dyDescent="0.2">
      <c r="A708" s="310" t="s">
        <v>6</v>
      </c>
      <c r="B708" s="453">
        <v>4570</v>
      </c>
      <c r="C708" s="264">
        <v>4491.5384615384619</v>
      </c>
      <c r="D708" s="264">
        <v>4668</v>
      </c>
      <c r="E708" s="264">
        <v>4686.666666666667</v>
      </c>
      <c r="F708" s="311">
        <v>5001.5384615384619</v>
      </c>
      <c r="G708" s="265">
        <v>4909.333333333333</v>
      </c>
      <c r="H708" s="263">
        <v>4718.5714285714284</v>
      </c>
      <c r="I708" s="264">
        <v>4565</v>
      </c>
      <c r="J708" s="264">
        <v>4444</v>
      </c>
      <c r="K708" s="264">
        <v>4744.166666666667</v>
      </c>
      <c r="L708" s="264">
        <v>4880.666666666667</v>
      </c>
      <c r="M708" s="264">
        <v>5085</v>
      </c>
      <c r="N708" s="263">
        <v>4448.333333333333</v>
      </c>
      <c r="O708" s="264">
        <v>4537.333333333333</v>
      </c>
      <c r="P708" s="264">
        <v>4708.75</v>
      </c>
      <c r="Q708" s="264">
        <v>4729.2307692307695</v>
      </c>
      <c r="R708" s="264">
        <v>4968.125</v>
      </c>
      <c r="S708" s="265">
        <v>4996.9230769230771</v>
      </c>
      <c r="T708" s="421">
        <v>4744.2477876106195</v>
      </c>
    </row>
    <row r="709" spans="1:23" s="642" customFormat="1" x14ac:dyDescent="0.2">
      <c r="A709" s="226" t="s">
        <v>7</v>
      </c>
      <c r="B709" s="454">
        <v>100</v>
      </c>
      <c r="C709" s="268">
        <v>100</v>
      </c>
      <c r="D709" s="268">
        <v>100</v>
      </c>
      <c r="E709" s="268">
        <v>86.666666666666671</v>
      </c>
      <c r="F709" s="314">
        <v>92.307692307692307</v>
      </c>
      <c r="G709" s="269">
        <v>100</v>
      </c>
      <c r="H709" s="267">
        <v>78.571428571428569</v>
      </c>
      <c r="I709" s="268">
        <v>92.857142857142861</v>
      </c>
      <c r="J709" s="268">
        <v>100</v>
      </c>
      <c r="K709" s="268">
        <v>100</v>
      </c>
      <c r="L709" s="268">
        <v>100</v>
      </c>
      <c r="M709" s="268">
        <v>100</v>
      </c>
      <c r="N709" s="267">
        <v>100</v>
      </c>
      <c r="O709" s="268">
        <v>100</v>
      </c>
      <c r="P709" s="268">
        <v>75</v>
      </c>
      <c r="Q709" s="268">
        <v>100</v>
      </c>
      <c r="R709" s="268">
        <v>93.75</v>
      </c>
      <c r="S709" s="269">
        <v>100</v>
      </c>
      <c r="T709" s="422">
        <v>85.840707964601776</v>
      </c>
      <c r="V709" s="227"/>
    </row>
    <row r="710" spans="1:23" s="642" customFormat="1" x14ac:dyDescent="0.2">
      <c r="A710" s="226" t="s">
        <v>8</v>
      </c>
      <c r="B710" s="455">
        <v>5.2052794946894007E-2</v>
      </c>
      <c r="C710" s="272">
        <v>4.2779913238556282E-2</v>
      </c>
      <c r="D710" s="272">
        <v>4.3258500680269166E-2</v>
      </c>
      <c r="E710" s="272">
        <v>5.0628924555385084E-2</v>
      </c>
      <c r="F710" s="317">
        <v>7.2585553471365999E-2</v>
      </c>
      <c r="G710" s="273">
        <v>4.2169777622414084E-2</v>
      </c>
      <c r="H710" s="271">
        <v>7.1832109946787778E-2</v>
      </c>
      <c r="I710" s="272">
        <v>5.2192784665299002E-2</v>
      </c>
      <c r="J710" s="272">
        <v>3.0708770673684931E-2</v>
      </c>
      <c r="K710" s="272">
        <v>3.5869195510524032E-2</v>
      </c>
      <c r="L710" s="272">
        <v>3.9978709203499843E-2</v>
      </c>
      <c r="M710" s="272">
        <v>4.1581799775281626E-2</v>
      </c>
      <c r="N710" s="271">
        <v>4.6215473245242999E-2</v>
      </c>
      <c r="O710" s="272">
        <v>4.5062966363108477E-2</v>
      </c>
      <c r="P710" s="272">
        <v>7.4226767053919521E-2</v>
      </c>
      <c r="Q710" s="272">
        <v>4.0803921949510838E-2</v>
      </c>
      <c r="R710" s="272">
        <v>7.3847266941937592E-2</v>
      </c>
      <c r="S710" s="273">
        <v>3.6995809766841387E-2</v>
      </c>
      <c r="T710" s="423">
        <v>6.6535905753982438E-2</v>
      </c>
      <c r="V710" s="227"/>
    </row>
    <row r="711" spans="1:23" s="642" customFormat="1" x14ac:dyDescent="0.2">
      <c r="A711" s="310" t="s">
        <v>1</v>
      </c>
      <c r="B711" s="456">
        <f t="shared" ref="B711:T711" si="209">B708/B707*100-100</f>
        <v>1.1061946902654967</v>
      </c>
      <c r="C711" s="276">
        <f t="shared" si="209"/>
        <v>-0.62968005445880237</v>
      </c>
      <c r="D711" s="276">
        <f t="shared" si="209"/>
        <v>3.274336283185832</v>
      </c>
      <c r="E711" s="276">
        <f t="shared" si="209"/>
        <v>3.6873156342182938</v>
      </c>
      <c r="F711" s="276">
        <f t="shared" si="209"/>
        <v>10.653505786249156</v>
      </c>
      <c r="G711" s="277">
        <f t="shared" si="209"/>
        <v>8.613569321533916</v>
      </c>
      <c r="H711" s="275">
        <f t="shared" si="209"/>
        <v>4.3931731984829412</v>
      </c>
      <c r="I711" s="276">
        <f t="shared" si="209"/>
        <v>0.99557522123893705</v>
      </c>
      <c r="J711" s="276">
        <f t="shared" si="209"/>
        <v>-1.6814159292035384</v>
      </c>
      <c r="K711" s="276">
        <f t="shared" si="209"/>
        <v>4.9594395280236085</v>
      </c>
      <c r="L711" s="276">
        <f t="shared" si="209"/>
        <v>7.9793510324483776</v>
      </c>
      <c r="M711" s="276">
        <f t="shared" si="209"/>
        <v>12.5</v>
      </c>
      <c r="N711" s="275">
        <f t="shared" si="209"/>
        <v>-1.5855457227138601</v>
      </c>
      <c r="O711" s="276">
        <f t="shared" si="209"/>
        <v>0.38348082595869926</v>
      </c>
      <c r="P711" s="276">
        <f t="shared" si="209"/>
        <v>4.1758849557522097</v>
      </c>
      <c r="Q711" s="276">
        <f t="shared" si="209"/>
        <v>4.6289993192648211</v>
      </c>
      <c r="R711" s="276">
        <f t="shared" si="209"/>
        <v>9.9142699115044195</v>
      </c>
      <c r="S711" s="277">
        <f t="shared" si="209"/>
        <v>10.551395507147717</v>
      </c>
      <c r="T711" s="424">
        <f t="shared" si="209"/>
        <v>4.9612342391730095</v>
      </c>
      <c r="V711" s="227"/>
    </row>
    <row r="712" spans="1:23" s="642" customFormat="1" ht="13.5" thickBot="1" x14ac:dyDescent="0.25">
      <c r="A712" s="429" t="s">
        <v>27</v>
      </c>
      <c r="B712" s="457">
        <f t="shared" ref="B712:T712" si="210">B708-B695</f>
        <v>94.16666666666697</v>
      </c>
      <c r="C712" s="281">
        <f t="shared" si="210"/>
        <v>99.038461538461888</v>
      </c>
      <c r="D712" s="281">
        <f t="shared" si="210"/>
        <v>210</v>
      </c>
      <c r="E712" s="281">
        <f t="shared" si="210"/>
        <v>46.66666666666697</v>
      </c>
      <c r="F712" s="281">
        <f t="shared" si="210"/>
        <v>152.37179487179492</v>
      </c>
      <c r="G712" s="282">
        <f t="shared" si="210"/>
        <v>-82.66666666666697</v>
      </c>
      <c r="H712" s="280">
        <f t="shared" si="210"/>
        <v>183.1868131868132</v>
      </c>
      <c r="I712" s="281">
        <f t="shared" si="210"/>
        <v>113.33333333333303</v>
      </c>
      <c r="J712" s="281">
        <f t="shared" si="210"/>
        <v>-184</v>
      </c>
      <c r="K712" s="281">
        <f t="shared" si="210"/>
        <v>-57.371794871794918</v>
      </c>
      <c r="L712" s="281">
        <f t="shared" si="210"/>
        <v>-9.3333333333330302</v>
      </c>
      <c r="M712" s="281">
        <f t="shared" si="210"/>
        <v>-11.66666666666697</v>
      </c>
      <c r="N712" s="280">
        <f t="shared" si="210"/>
        <v>66.794871794871142</v>
      </c>
      <c r="O712" s="281">
        <f t="shared" si="210"/>
        <v>29.33333333333303</v>
      </c>
      <c r="P712" s="281">
        <f t="shared" si="210"/>
        <v>100.17857142857156</v>
      </c>
      <c r="Q712" s="281">
        <f t="shared" si="210"/>
        <v>-129.10256410256352</v>
      </c>
      <c r="R712" s="281">
        <f t="shared" si="210"/>
        <v>279.23611111111131</v>
      </c>
      <c r="S712" s="282">
        <f t="shared" si="210"/>
        <v>21.208791208791808</v>
      </c>
      <c r="T712" s="425">
        <f t="shared" si="210"/>
        <v>57.847787610619889</v>
      </c>
      <c r="V712" s="227"/>
    </row>
    <row r="713" spans="1:23" s="642" customFormat="1" x14ac:dyDescent="0.2">
      <c r="A713" s="430" t="s">
        <v>51</v>
      </c>
      <c r="B713" s="486">
        <v>59</v>
      </c>
      <c r="C713" s="286">
        <v>58</v>
      </c>
      <c r="D713" s="444">
        <v>14</v>
      </c>
      <c r="E713" s="286">
        <v>58</v>
      </c>
      <c r="F713" s="391">
        <v>58</v>
      </c>
      <c r="G713" s="287">
        <v>59</v>
      </c>
      <c r="H713" s="285">
        <v>61</v>
      </c>
      <c r="I713" s="286">
        <v>61</v>
      </c>
      <c r="J713" s="286">
        <v>13</v>
      </c>
      <c r="K713" s="286">
        <v>58</v>
      </c>
      <c r="L713" s="286">
        <v>58</v>
      </c>
      <c r="M713" s="286">
        <v>59</v>
      </c>
      <c r="N713" s="285">
        <v>60</v>
      </c>
      <c r="O713" s="286">
        <v>61</v>
      </c>
      <c r="P713" s="286">
        <v>14</v>
      </c>
      <c r="Q713" s="286">
        <v>57</v>
      </c>
      <c r="R713" s="286">
        <v>57</v>
      </c>
      <c r="S713" s="287">
        <v>58</v>
      </c>
      <c r="T713" s="426">
        <f>SUM(B713:S713)</f>
        <v>923</v>
      </c>
      <c r="U713" s="227" t="s">
        <v>56</v>
      </c>
      <c r="V713" s="289">
        <f>T700-T713</f>
        <v>2</v>
      </c>
      <c r="W713" s="290">
        <f>V713/T700</f>
        <v>2.1621621621621622E-3</v>
      </c>
    </row>
    <row r="714" spans="1:23" s="642" customFormat="1" x14ac:dyDescent="0.2">
      <c r="A714" s="324" t="s">
        <v>28</v>
      </c>
      <c r="B714" s="458">
        <v>143.5</v>
      </c>
      <c r="C714" s="644">
        <v>144.5</v>
      </c>
      <c r="D714" s="445">
        <v>142.5</v>
      </c>
      <c r="E714" s="644">
        <v>143</v>
      </c>
      <c r="F714" s="392">
        <v>143</v>
      </c>
      <c r="G714" s="643">
        <v>141</v>
      </c>
      <c r="H714" s="645">
        <v>142.5</v>
      </c>
      <c r="I714" s="644">
        <v>142</v>
      </c>
      <c r="J714" s="644">
        <v>143</v>
      </c>
      <c r="K714" s="644">
        <v>139.5</v>
      </c>
      <c r="L714" s="644">
        <v>140</v>
      </c>
      <c r="M714" s="644">
        <v>138.5</v>
      </c>
      <c r="N714" s="645">
        <v>142.5</v>
      </c>
      <c r="O714" s="644">
        <v>142.5</v>
      </c>
      <c r="P714" s="644">
        <v>142</v>
      </c>
      <c r="Q714" s="644">
        <v>141</v>
      </c>
      <c r="R714" s="644">
        <v>141</v>
      </c>
      <c r="S714" s="643">
        <v>138.5</v>
      </c>
      <c r="T714" s="427"/>
      <c r="U714" s="227" t="s">
        <v>57</v>
      </c>
      <c r="V714" s="227">
        <v>141.53</v>
      </c>
    </row>
    <row r="715" spans="1:23" s="642" customFormat="1" ht="13.5" thickBot="1" x14ac:dyDescent="0.25">
      <c r="A715" s="327" t="s">
        <v>26</v>
      </c>
      <c r="B715" s="487">
        <f t="shared" ref="B715:S715" si="211">B714-B701</f>
        <v>0</v>
      </c>
      <c r="C715" s="488">
        <f t="shared" si="211"/>
        <v>0</v>
      </c>
      <c r="D715" s="488">
        <f t="shared" si="211"/>
        <v>0</v>
      </c>
      <c r="E715" s="488">
        <f t="shared" si="211"/>
        <v>0</v>
      </c>
      <c r="F715" s="488">
        <f t="shared" si="211"/>
        <v>0</v>
      </c>
      <c r="G715" s="489">
        <f t="shared" si="211"/>
        <v>0</v>
      </c>
      <c r="H715" s="490">
        <f t="shared" si="211"/>
        <v>0</v>
      </c>
      <c r="I715" s="488">
        <f t="shared" si="211"/>
        <v>0</v>
      </c>
      <c r="J715" s="488">
        <f t="shared" si="211"/>
        <v>0</v>
      </c>
      <c r="K715" s="488">
        <f t="shared" si="211"/>
        <v>0</v>
      </c>
      <c r="L715" s="488">
        <f t="shared" si="211"/>
        <v>0</v>
      </c>
      <c r="M715" s="488">
        <f t="shared" si="211"/>
        <v>0</v>
      </c>
      <c r="N715" s="490">
        <f t="shared" si="211"/>
        <v>0</v>
      </c>
      <c r="O715" s="488">
        <f t="shared" si="211"/>
        <v>0</v>
      </c>
      <c r="P715" s="488">
        <f t="shared" si="211"/>
        <v>0</v>
      </c>
      <c r="Q715" s="488">
        <f t="shared" si="211"/>
        <v>0</v>
      </c>
      <c r="R715" s="488">
        <f t="shared" si="211"/>
        <v>0</v>
      </c>
      <c r="S715" s="489">
        <f t="shared" si="211"/>
        <v>0</v>
      </c>
      <c r="T715" s="428"/>
      <c r="U715" s="227" t="s">
        <v>26</v>
      </c>
      <c r="V715" s="362">
        <f>V714-V701</f>
        <v>1.25</v>
      </c>
    </row>
    <row r="717" spans="1:23" ht="13.5" thickBot="1" x14ac:dyDescent="0.25"/>
    <row r="718" spans="1:23" s="646" customFormat="1" ht="13.5" thickBot="1" x14ac:dyDescent="0.25">
      <c r="A718" s="300" t="s">
        <v>195</v>
      </c>
      <c r="B718" s="671" t="s">
        <v>110</v>
      </c>
      <c r="C718" s="672"/>
      <c r="D718" s="672"/>
      <c r="E718" s="672"/>
      <c r="F718" s="672"/>
      <c r="G718" s="673"/>
      <c r="H718" s="671" t="s">
        <v>111</v>
      </c>
      <c r="I718" s="672"/>
      <c r="J718" s="672"/>
      <c r="K718" s="672"/>
      <c r="L718" s="672"/>
      <c r="M718" s="673"/>
      <c r="N718" s="671" t="s">
        <v>53</v>
      </c>
      <c r="O718" s="672"/>
      <c r="P718" s="672"/>
      <c r="Q718" s="672"/>
      <c r="R718" s="672"/>
      <c r="S718" s="672"/>
      <c r="T718" s="329" t="s">
        <v>55</v>
      </c>
    </row>
    <row r="719" spans="1:23" s="646" customFormat="1" x14ac:dyDescent="0.2">
      <c r="A719" s="226" t="s">
        <v>54</v>
      </c>
      <c r="B719" s="451">
        <v>1</v>
      </c>
      <c r="C719" s="252">
        <v>2</v>
      </c>
      <c r="D719" s="439" t="s">
        <v>131</v>
      </c>
      <c r="E719" s="252">
        <v>4</v>
      </c>
      <c r="F719" s="484">
        <v>5</v>
      </c>
      <c r="G719" s="432">
        <v>6</v>
      </c>
      <c r="H719" s="251">
        <v>7</v>
      </c>
      <c r="I719" s="252">
        <v>8</v>
      </c>
      <c r="J719" s="252" t="s">
        <v>137</v>
      </c>
      <c r="K719" s="252">
        <v>10</v>
      </c>
      <c r="L719" s="252">
        <v>11</v>
      </c>
      <c r="M719" s="252">
        <v>12</v>
      </c>
      <c r="N719" s="330">
        <v>13</v>
      </c>
      <c r="O719" s="253">
        <v>14</v>
      </c>
      <c r="P719" s="253" t="s">
        <v>138</v>
      </c>
      <c r="Q719" s="253">
        <v>16</v>
      </c>
      <c r="R719" s="253">
        <v>17</v>
      </c>
      <c r="S719" s="331">
        <v>18</v>
      </c>
      <c r="T719" s="418"/>
    </row>
    <row r="720" spans="1:23" s="646" customFormat="1" x14ac:dyDescent="0.2">
      <c r="A720" s="307" t="s">
        <v>3</v>
      </c>
      <c r="B720" s="452">
        <v>4535</v>
      </c>
      <c r="C720" s="259">
        <v>4535</v>
      </c>
      <c r="D720" s="440">
        <v>4535</v>
      </c>
      <c r="E720" s="259">
        <v>4535</v>
      </c>
      <c r="F720" s="390">
        <v>4535</v>
      </c>
      <c r="G720" s="260">
        <v>4535</v>
      </c>
      <c r="H720" s="258">
        <v>4535</v>
      </c>
      <c r="I720" s="259">
        <v>4535</v>
      </c>
      <c r="J720" s="259">
        <v>4535</v>
      </c>
      <c r="K720" s="259">
        <v>4535</v>
      </c>
      <c r="L720" s="259">
        <v>4535</v>
      </c>
      <c r="M720" s="259">
        <v>4535</v>
      </c>
      <c r="N720" s="258">
        <v>4535</v>
      </c>
      <c r="O720" s="259">
        <v>4535</v>
      </c>
      <c r="P720" s="259">
        <v>4535</v>
      </c>
      <c r="Q720" s="259">
        <v>4535</v>
      </c>
      <c r="R720" s="259">
        <v>4535</v>
      </c>
      <c r="S720" s="260">
        <v>4535</v>
      </c>
      <c r="T720" s="420">
        <v>4535</v>
      </c>
    </row>
    <row r="721" spans="1:23" s="646" customFormat="1" x14ac:dyDescent="0.2">
      <c r="A721" s="310" t="s">
        <v>6</v>
      </c>
      <c r="B721" s="453">
        <v>4413.0769230769229</v>
      </c>
      <c r="C721" s="264">
        <v>4385.3846153846152</v>
      </c>
      <c r="D721" s="264">
        <v>4802</v>
      </c>
      <c r="E721" s="264">
        <v>4740</v>
      </c>
      <c r="F721" s="311">
        <v>4852.3076923076924</v>
      </c>
      <c r="G721" s="265">
        <v>5145.833333333333</v>
      </c>
      <c r="H721" s="263">
        <v>4364.166666666667</v>
      </c>
      <c r="I721" s="264">
        <v>4545.454545454545</v>
      </c>
      <c r="J721" s="264">
        <v>4462</v>
      </c>
      <c r="K721" s="264">
        <v>4843.0769230769229</v>
      </c>
      <c r="L721" s="264">
        <v>4925</v>
      </c>
      <c r="M721" s="264">
        <v>5356.1538461538457</v>
      </c>
      <c r="N721" s="263">
        <v>4550</v>
      </c>
      <c r="O721" s="264">
        <v>4510.833333333333</v>
      </c>
      <c r="P721" s="264">
        <v>4220</v>
      </c>
      <c r="Q721" s="264">
        <v>4823.333333333333</v>
      </c>
      <c r="R721" s="264">
        <v>4947.5</v>
      </c>
      <c r="S721" s="265">
        <v>5226.9230769230771</v>
      </c>
      <c r="T721" s="421">
        <v>4754.7524752475247</v>
      </c>
    </row>
    <row r="722" spans="1:23" s="646" customFormat="1" x14ac:dyDescent="0.2">
      <c r="A722" s="226" t="s">
        <v>7</v>
      </c>
      <c r="B722" s="454">
        <v>100</v>
      </c>
      <c r="C722" s="268">
        <v>100</v>
      </c>
      <c r="D722" s="268">
        <v>100</v>
      </c>
      <c r="E722" s="268">
        <v>100</v>
      </c>
      <c r="F722" s="314">
        <v>100</v>
      </c>
      <c r="G722" s="269">
        <v>91.666666666666671</v>
      </c>
      <c r="H722" s="267">
        <v>91.666666666666671</v>
      </c>
      <c r="I722" s="268">
        <v>100</v>
      </c>
      <c r="J722" s="268">
        <v>60</v>
      </c>
      <c r="K722" s="268">
        <v>100</v>
      </c>
      <c r="L722" s="268">
        <v>100</v>
      </c>
      <c r="M722" s="268">
        <v>100</v>
      </c>
      <c r="N722" s="267">
        <v>100</v>
      </c>
      <c r="O722" s="268">
        <v>100</v>
      </c>
      <c r="P722" s="268">
        <v>100</v>
      </c>
      <c r="Q722" s="268">
        <v>100</v>
      </c>
      <c r="R722" s="268">
        <v>100</v>
      </c>
      <c r="S722" s="269">
        <v>100</v>
      </c>
      <c r="T722" s="422">
        <v>81.683168316831683</v>
      </c>
      <c r="V722" s="227"/>
    </row>
    <row r="723" spans="1:23" s="646" customFormat="1" x14ac:dyDescent="0.2">
      <c r="A723" s="226" t="s">
        <v>8</v>
      </c>
      <c r="B723" s="455">
        <v>2.1850356369994675E-2</v>
      </c>
      <c r="C723" s="272">
        <v>2.1196059552959487E-2</v>
      </c>
      <c r="D723" s="272">
        <v>2.4299795328304577E-2</v>
      </c>
      <c r="E723" s="272">
        <v>2.644099847085684E-2</v>
      </c>
      <c r="F723" s="317">
        <v>2.240366623580254E-2</v>
      </c>
      <c r="G723" s="273">
        <v>5.0179177062639559E-2</v>
      </c>
      <c r="H723" s="271">
        <v>5.563764171969765E-2</v>
      </c>
      <c r="I723" s="272">
        <v>5.5429234163931626E-2</v>
      </c>
      <c r="J723" s="272">
        <v>9.6159591612642786E-2</v>
      </c>
      <c r="K723" s="272">
        <v>2.4914707361629346E-2</v>
      </c>
      <c r="L723" s="272">
        <v>2.7969497084174434E-2</v>
      </c>
      <c r="M723" s="272">
        <v>3.8898536877163235E-2</v>
      </c>
      <c r="N723" s="271">
        <v>2.682759475985429E-2</v>
      </c>
      <c r="O723" s="272">
        <v>4.2144716289230701E-2</v>
      </c>
      <c r="P723" s="272">
        <v>2.820469363563527E-2</v>
      </c>
      <c r="Q723" s="272">
        <v>2.7935567285982944E-2</v>
      </c>
      <c r="R723" s="272">
        <v>1.4507936185042179E-2</v>
      </c>
      <c r="S723" s="273">
        <v>2.7981093954130537E-2</v>
      </c>
      <c r="T723" s="423">
        <v>7.474244028245608E-2</v>
      </c>
      <c r="V723" s="227"/>
    </row>
    <row r="724" spans="1:23" s="646" customFormat="1" x14ac:dyDescent="0.2">
      <c r="A724" s="310" t="s">
        <v>1</v>
      </c>
      <c r="B724" s="456">
        <f t="shared" ref="B724:T724" si="212">B721/B720*100-100</f>
        <v>-2.6884912221185715</v>
      </c>
      <c r="C724" s="276">
        <f t="shared" si="212"/>
        <v>-3.2991264523789283</v>
      </c>
      <c r="D724" s="276">
        <f t="shared" si="212"/>
        <v>5.8875413450937089</v>
      </c>
      <c r="E724" s="276">
        <f t="shared" si="212"/>
        <v>4.5203969128996704</v>
      </c>
      <c r="F724" s="276">
        <f t="shared" si="212"/>
        <v>6.9968620134000616</v>
      </c>
      <c r="G724" s="277">
        <f t="shared" si="212"/>
        <v>13.46931275266445</v>
      </c>
      <c r="H724" s="275">
        <f t="shared" si="212"/>
        <v>-3.7669974274163849</v>
      </c>
      <c r="I724" s="276">
        <f t="shared" si="212"/>
        <v>0.23053021950485686</v>
      </c>
      <c r="J724" s="276">
        <f t="shared" si="212"/>
        <v>-1.6097023153252508</v>
      </c>
      <c r="K724" s="276">
        <f t="shared" si="212"/>
        <v>6.7933169366466046</v>
      </c>
      <c r="L724" s="276">
        <f t="shared" si="212"/>
        <v>8.5997794928335196</v>
      </c>
      <c r="M724" s="276">
        <f t="shared" si="212"/>
        <v>18.107030786192851</v>
      </c>
      <c r="N724" s="275">
        <f t="shared" si="212"/>
        <v>0.33076074972436231</v>
      </c>
      <c r="O724" s="276">
        <f t="shared" si="212"/>
        <v>-0.53289231900038203</v>
      </c>
      <c r="P724" s="276">
        <f t="shared" si="212"/>
        <v>-6.9459757442116796</v>
      </c>
      <c r="Q724" s="276">
        <f t="shared" si="212"/>
        <v>6.3579566335905753</v>
      </c>
      <c r="R724" s="276">
        <f t="shared" si="212"/>
        <v>9.0959206174200631</v>
      </c>
      <c r="S724" s="277">
        <f t="shared" si="212"/>
        <v>15.257399711644481</v>
      </c>
      <c r="T724" s="424">
        <f t="shared" si="212"/>
        <v>4.8456995644437626</v>
      </c>
      <c r="V724" s="227"/>
    </row>
    <row r="725" spans="1:23" s="646" customFormat="1" ht="13.5" thickBot="1" x14ac:dyDescent="0.25">
      <c r="A725" s="429" t="s">
        <v>27</v>
      </c>
      <c r="B725" s="457">
        <f t="shared" ref="B725:T725" si="213">B721-B708</f>
        <v>-156.92307692307713</v>
      </c>
      <c r="C725" s="281">
        <f t="shared" si="213"/>
        <v>-106.15384615384664</v>
      </c>
      <c r="D725" s="281">
        <f t="shared" si="213"/>
        <v>134</v>
      </c>
      <c r="E725" s="281">
        <f t="shared" si="213"/>
        <v>53.33333333333303</v>
      </c>
      <c r="F725" s="281">
        <f t="shared" si="213"/>
        <v>-149.23076923076951</v>
      </c>
      <c r="G725" s="282">
        <f t="shared" si="213"/>
        <v>236.5</v>
      </c>
      <c r="H725" s="280">
        <f t="shared" si="213"/>
        <v>-354.40476190476147</v>
      </c>
      <c r="I725" s="281">
        <f t="shared" si="213"/>
        <v>-19.545454545454959</v>
      </c>
      <c r="J725" s="281">
        <f t="shared" si="213"/>
        <v>18</v>
      </c>
      <c r="K725" s="281">
        <f t="shared" si="213"/>
        <v>98.910256410255897</v>
      </c>
      <c r="L725" s="281">
        <f t="shared" si="213"/>
        <v>44.33333333333303</v>
      </c>
      <c r="M725" s="281">
        <f t="shared" si="213"/>
        <v>271.15384615384573</v>
      </c>
      <c r="N725" s="280">
        <f t="shared" si="213"/>
        <v>101.66666666666697</v>
      </c>
      <c r="O725" s="281">
        <f t="shared" si="213"/>
        <v>-26.5</v>
      </c>
      <c r="P725" s="281">
        <f t="shared" si="213"/>
        <v>-488.75</v>
      </c>
      <c r="Q725" s="281">
        <f t="shared" si="213"/>
        <v>94.10256410256352</v>
      </c>
      <c r="R725" s="281">
        <f t="shared" si="213"/>
        <v>-20.625</v>
      </c>
      <c r="S725" s="282">
        <f t="shared" si="213"/>
        <v>230</v>
      </c>
      <c r="T725" s="425">
        <f t="shared" si="213"/>
        <v>10.504687636905146</v>
      </c>
      <c r="V725" s="227"/>
    </row>
    <row r="726" spans="1:23" s="646" customFormat="1" x14ac:dyDescent="0.2">
      <c r="A726" s="430" t="s">
        <v>51</v>
      </c>
      <c r="B726" s="486">
        <v>58</v>
      </c>
      <c r="C726" s="286">
        <v>57</v>
      </c>
      <c r="D726" s="444">
        <v>14</v>
      </c>
      <c r="E726" s="286">
        <v>58</v>
      </c>
      <c r="F726" s="391">
        <v>58</v>
      </c>
      <c r="G726" s="287">
        <v>58</v>
      </c>
      <c r="H726" s="285">
        <v>59</v>
      </c>
      <c r="I726" s="286">
        <v>59</v>
      </c>
      <c r="J726" s="286">
        <v>13</v>
      </c>
      <c r="K726" s="286">
        <v>59</v>
      </c>
      <c r="L726" s="286">
        <v>59</v>
      </c>
      <c r="M726" s="286">
        <v>59</v>
      </c>
      <c r="N726" s="285">
        <v>58</v>
      </c>
      <c r="O726" s="286">
        <v>59</v>
      </c>
      <c r="P726" s="286">
        <v>10</v>
      </c>
      <c r="Q726" s="286">
        <v>59</v>
      </c>
      <c r="R726" s="286">
        <v>58</v>
      </c>
      <c r="S726" s="287">
        <v>59</v>
      </c>
      <c r="T726" s="426">
        <f>SUM(B726:S726)</f>
        <v>914</v>
      </c>
      <c r="U726" s="227" t="s">
        <v>56</v>
      </c>
      <c r="V726" s="289">
        <f>T713-T726</f>
        <v>9</v>
      </c>
      <c r="W726" s="290">
        <f>V726/T713</f>
        <v>9.7508125677139759E-3</v>
      </c>
    </row>
    <row r="727" spans="1:23" s="646" customFormat="1" x14ac:dyDescent="0.2">
      <c r="A727" s="324" t="s">
        <v>28</v>
      </c>
      <c r="B727" s="458">
        <v>143.5</v>
      </c>
      <c r="C727" s="648">
        <v>144.5</v>
      </c>
      <c r="D727" s="445">
        <v>142.5</v>
      </c>
      <c r="E727" s="648">
        <v>143</v>
      </c>
      <c r="F727" s="392">
        <v>143</v>
      </c>
      <c r="G727" s="649">
        <v>141</v>
      </c>
      <c r="H727" s="647">
        <v>142.5</v>
      </c>
      <c r="I727" s="648">
        <v>142</v>
      </c>
      <c r="J727" s="648">
        <v>143</v>
      </c>
      <c r="K727" s="648">
        <v>139.5</v>
      </c>
      <c r="L727" s="648">
        <v>140</v>
      </c>
      <c r="M727" s="648">
        <v>138.5</v>
      </c>
      <c r="N727" s="647">
        <v>142.5</v>
      </c>
      <c r="O727" s="648">
        <v>142.5</v>
      </c>
      <c r="P727" s="648">
        <v>142</v>
      </c>
      <c r="Q727" s="648">
        <v>141</v>
      </c>
      <c r="R727" s="648">
        <v>141</v>
      </c>
      <c r="S727" s="649">
        <v>138.5</v>
      </c>
      <c r="T727" s="427"/>
      <c r="U727" s="227" t="s">
        <v>57</v>
      </c>
      <c r="V727" s="227">
        <v>141.51</v>
      </c>
    </row>
    <row r="728" spans="1:23" s="646" customFormat="1" ht="13.5" thickBot="1" x14ac:dyDescent="0.25">
      <c r="A728" s="327" t="s">
        <v>26</v>
      </c>
      <c r="B728" s="487">
        <f t="shared" ref="B728:S728" si="214">B727-B714</f>
        <v>0</v>
      </c>
      <c r="C728" s="488">
        <f t="shared" si="214"/>
        <v>0</v>
      </c>
      <c r="D728" s="488">
        <f t="shared" si="214"/>
        <v>0</v>
      </c>
      <c r="E728" s="488">
        <f t="shared" si="214"/>
        <v>0</v>
      </c>
      <c r="F728" s="488">
        <f t="shared" si="214"/>
        <v>0</v>
      </c>
      <c r="G728" s="489">
        <f t="shared" si="214"/>
        <v>0</v>
      </c>
      <c r="H728" s="490">
        <f t="shared" si="214"/>
        <v>0</v>
      </c>
      <c r="I728" s="488">
        <f t="shared" si="214"/>
        <v>0</v>
      </c>
      <c r="J728" s="488">
        <f t="shared" si="214"/>
        <v>0</v>
      </c>
      <c r="K728" s="488">
        <f t="shared" si="214"/>
        <v>0</v>
      </c>
      <c r="L728" s="488">
        <f t="shared" si="214"/>
        <v>0</v>
      </c>
      <c r="M728" s="488">
        <f t="shared" si="214"/>
        <v>0</v>
      </c>
      <c r="N728" s="490">
        <f t="shared" si="214"/>
        <v>0</v>
      </c>
      <c r="O728" s="488">
        <f t="shared" si="214"/>
        <v>0</v>
      </c>
      <c r="P728" s="488">
        <f t="shared" si="214"/>
        <v>0</v>
      </c>
      <c r="Q728" s="488">
        <f t="shared" si="214"/>
        <v>0</v>
      </c>
      <c r="R728" s="488">
        <f t="shared" si="214"/>
        <v>0</v>
      </c>
      <c r="S728" s="489">
        <f t="shared" si="214"/>
        <v>0</v>
      </c>
      <c r="T728" s="428"/>
      <c r="U728" s="227" t="s">
        <v>26</v>
      </c>
      <c r="V728" s="362">
        <f>V727-V714</f>
        <v>-2.0000000000010232E-2</v>
      </c>
    </row>
    <row r="730" spans="1:23" ht="13.5" thickBot="1" x14ac:dyDescent="0.25"/>
    <row r="731" spans="1:23" s="650" customFormat="1" ht="13.5" thickBot="1" x14ac:dyDescent="0.25">
      <c r="A731" s="300" t="s">
        <v>196</v>
      </c>
      <c r="B731" s="671" t="s">
        <v>110</v>
      </c>
      <c r="C731" s="672"/>
      <c r="D731" s="672"/>
      <c r="E731" s="672"/>
      <c r="F731" s="672"/>
      <c r="G731" s="673"/>
      <c r="H731" s="671" t="s">
        <v>111</v>
      </c>
      <c r="I731" s="672"/>
      <c r="J731" s="672"/>
      <c r="K731" s="672"/>
      <c r="L731" s="672"/>
      <c r="M731" s="673"/>
      <c r="N731" s="671" t="s">
        <v>53</v>
      </c>
      <c r="O731" s="672"/>
      <c r="P731" s="672"/>
      <c r="Q731" s="672"/>
      <c r="R731" s="672"/>
      <c r="S731" s="672"/>
      <c r="T731" s="329" t="s">
        <v>55</v>
      </c>
    </row>
    <row r="732" spans="1:23" s="650" customFormat="1" x14ac:dyDescent="0.2">
      <c r="A732" s="226" t="s">
        <v>54</v>
      </c>
      <c r="B732" s="451">
        <v>1</v>
      </c>
      <c r="C732" s="252">
        <v>2</v>
      </c>
      <c r="D732" s="439" t="s">
        <v>131</v>
      </c>
      <c r="E732" s="252">
        <v>4</v>
      </c>
      <c r="F732" s="484">
        <v>5</v>
      </c>
      <c r="G732" s="432">
        <v>6</v>
      </c>
      <c r="H732" s="251">
        <v>7</v>
      </c>
      <c r="I732" s="252">
        <v>8</v>
      </c>
      <c r="J732" s="252" t="s">
        <v>137</v>
      </c>
      <c r="K732" s="252">
        <v>10</v>
      </c>
      <c r="L732" s="252">
        <v>11</v>
      </c>
      <c r="M732" s="252">
        <v>12</v>
      </c>
      <c r="N732" s="330">
        <v>13</v>
      </c>
      <c r="O732" s="253">
        <v>14</v>
      </c>
      <c r="P732" s="253" t="s">
        <v>138</v>
      </c>
      <c r="Q732" s="253">
        <v>16</v>
      </c>
      <c r="R732" s="253">
        <v>17</v>
      </c>
      <c r="S732" s="331">
        <v>18</v>
      </c>
      <c r="T732" s="418"/>
    </row>
    <row r="733" spans="1:23" s="650" customFormat="1" x14ac:dyDescent="0.2">
      <c r="A733" s="307" t="s">
        <v>3</v>
      </c>
      <c r="B733" s="452">
        <v>4550</v>
      </c>
      <c r="C733" s="259">
        <v>4550</v>
      </c>
      <c r="D733" s="440">
        <v>4550</v>
      </c>
      <c r="E733" s="259">
        <v>4550</v>
      </c>
      <c r="F733" s="390">
        <v>4550</v>
      </c>
      <c r="G733" s="260">
        <v>4550</v>
      </c>
      <c r="H733" s="258">
        <v>4550</v>
      </c>
      <c r="I733" s="259">
        <v>4550</v>
      </c>
      <c r="J733" s="259">
        <v>4550</v>
      </c>
      <c r="K733" s="259">
        <v>4550</v>
      </c>
      <c r="L733" s="259">
        <v>4550</v>
      </c>
      <c r="M733" s="259">
        <v>4550</v>
      </c>
      <c r="N733" s="258">
        <v>4550</v>
      </c>
      <c r="O733" s="259">
        <v>4550</v>
      </c>
      <c r="P733" s="259">
        <v>4550</v>
      </c>
      <c r="Q733" s="259">
        <v>4550</v>
      </c>
      <c r="R733" s="259">
        <v>4550</v>
      </c>
      <c r="S733" s="260">
        <v>4550</v>
      </c>
      <c r="T733" s="420">
        <v>4550</v>
      </c>
    </row>
    <row r="734" spans="1:23" s="650" customFormat="1" x14ac:dyDescent="0.2">
      <c r="A734" s="310" t="s">
        <v>6</v>
      </c>
      <c r="B734" s="453">
        <v>4473.636363636364</v>
      </c>
      <c r="C734" s="264">
        <v>4422.5</v>
      </c>
      <c r="D734" s="264">
        <v>4730</v>
      </c>
      <c r="E734" s="264">
        <v>4815</v>
      </c>
      <c r="F734" s="311">
        <v>4812.5</v>
      </c>
      <c r="G734" s="265">
        <v>5247.6923076923076</v>
      </c>
      <c r="H734" s="263">
        <v>4493.8461538461543</v>
      </c>
      <c r="I734" s="264">
        <v>4528.4615384615381</v>
      </c>
      <c r="J734" s="264">
        <v>4748</v>
      </c>
      <c r="K734" s="264">
        <v>4904.6153846153848</v>
      </c>
      <c r="L734" s="264">
        <v>4990</v>
      </c>
      <c r="M734" s="264">
        <v>5135.833333333333</v>
      </c>
      <c r="N734" s="263">
        <v>4450.833333333333</v>
      </c>
      <c r="O734" s="264">
        <v>4395.7142857142853</v>
      </c>
      <c r="P734" s="264">
        <v>4396.666666666667</v>
      </c>
      <c r="Q734" s="264">
        <v>4935</v>
      </c>
      <c r="R734" s="264">
        <v>4951.666666666667</v>
      </c>
      <c r="S734" s="265">
        <v>5109.166666666667</v>
      </c>
      <c r="T734" s="421">
        <v>4762.4875621890551</v>
      </c>
    </row>
    <row r="735" spans="1:23" s="650" customFormat="1" x14ac:dyDescent="0.2">
      <c r="A735" s="226" t="s">
        <v>7</v>
      </c>
      <c r="B735" s="454">
        <v>100</v>
      </c>
      <c r="C735" s="268">
        <v>100</v>
      </c>
      <c r="D735" s="268">
        <v>80</v>
      </c>
      <c r="E735" s="268">
        <v>100</v>
      </c>
      <c r="F735" s="314">
        <v>100</v>
      </c>
      <c r="G735" s="269">
        <v>100</v>
      </c>
      <c r="H735" s="267">
        <v>100</v>
      </c>
      <c r="I735" s="268">
        <v>100</v>
      </c>
      <c r="J735" s="268">
        <v>100</v>
      </c>
      <c r="K735" s="268">
        <v>100</v>
      </c>
      <c r="L735" s="268">
        <v>100</v>
      </c>
      <c r="M735" s="268">
        <v>100</v>
      </c>
      <c r="N735" s="267">
        <v>100</v>
      </c>
      <c r="O735" s="268">
        <v>100</v>
      </c>
      <c r="P735" s="268">
        <v>100</v>
      </c>
      <c r="Q735" s="268">
        <v>100</v>
      </c>
      <c r="R735" s="268">
        <v>100</v>
      </c>
      <c r="S735" s="269">
        <v>100</v>
      </c>
      <c r="T735" s="422">
        <v>86.567164179104481</v>
      </c>
      <c r="V735" s="227"/>
    </row>
    <row r="736" spans="1:23" s="650" customFormat="1" x14ac:dyDescent="0.2">
      <c r="A736" s="226" t="s">
        <v>8</v>
      </c>
      <c r="B736" s="455">
        <v>3.5114908141097023E-2</v>
      </c>
      <c r="C736" s="272">
        <v>2.6274384461186066E-2</v>
      </c>
      <c r="D736" s="272">
        <v>6.0687949659227587E-2</v>
      </c>
      <c r="E736" s="272">
        <v>2.6818632544433976E-2</v>
      </c>
      <c r="F736" s="317">
        <v>1.8412879352429187E-2</v>
      </c>
      <c r="G736" s="273">
        <v>6.0473911887236519E-2</v>
      </c>
      <c r="H736" s="271">
        <v>2.7233388293530648E-2</v>
      </c>
      <c r="I736" s="272">
        <v>2.930665169949621E-2</v>
      </c>
      <c r="J736" s="272">
        <v>5.2263083157477463E-2</v>
      </c>
      <c r="K736" s="272">
        <v>3.4486564346449006E-2</v>
      </c>
      <c r="L736" s="272">
        <v>2.9361738110669219E-2</v>
      </c>
      <c r="M736" s="272">
        <v>3.9525552000369842E-2</v>
      </c>
      <c r="N736" s="271">
        <v>3.9923220904931722E-2</v>
      </c>
      <c r="O736" s="272">
        <v>4.0245228165190335E-2</v>
      </c>
      <c r="P736" s="272">
        <v>2.7187901557301875E-2</v>
      </c>
      <c r="Q736" s="272">
        <v>3.3033111219657761E-2</v>
      </c>
      <c r="R736" s="272">
        <v>3.782525197843966E-2</v>
      </c>
      <c r="S736" s="273">
        <v>4.9259760101388245E-2</v>
      </c>
      <c r="T736" s="423">
        <v>7.014173770995924E-2</v>
      </c>
      <c r="V736" s="227"/>
    </row>
    <row r="737" spans="1:23" s="650" customFormat="1" x14ac:dyDescent="0.2">
      <c r="A737" s="310" t="s">
        <v>1</v>
      </c>
      <c r="B737" s="456">
        <f t="shared" ref="B737:T737" si="215">B734/B733*100-100</f>
        <v>-1.6783216783216659</v>
      </c>
      <c r="C737" s="276">
        <f t="shared" si="215"/>
        <v>-2.80219780219781</v>
      </c>
      <c r="D737" s="276">
        <f t="shared" si="215"/>
        <v>3.9560439560439704</v>
      </c>
      <c r="E737" s="276">
        <f t="shared" si="215"/>
        <v>5.8241758241758248</v>
      </c>
      <c r="F737" s="276">
        <f t="shared" si="215"/>
        <v>5.7692307692307736</v>
      </c>
      <c r="G737" s="277">
        <f t="shared" si="215"/>
        <v>15.333896872358395</v>
      </c>
      <c r="H737" s="275">
        <f t="shared" si="215"/>
        <v>-1.2341504649196793</v>
      </c>
      <c r="I737" s="276">
        <f t="shared" si="215"/>
        <v>-0.47337278106509473</v>
      </c>
      <c r="J737" s="276">
        <f t="shared" si="215"/>
        <v>4.3516483516483362</v>
      </c>
      <c r="K737" s="276">
        <f t="shared" si="215"/>
        <v>7.7937447168216352</v>
      </c>
      <c r="L737" s="276">
        <f t="shared" si="215"/>
        <v>9.6703296703296786</v>
      </c>
      <c r="M737" s="276">
        <f t="shared" si="215"/>
        <v>12.875457875457869</v>
      </c>
      <c r="N737" s="275">
        <f t="shared" si="215"/>
        <v>-2.1794871794871824</v>
      </c>
      <c r="O737" s="276">
        <f t="shared" si="215"/>
        <v>-3.3908948194662685</v>
      </c>
      <c r="P737" s="276">
        <f t="shared" si="215"/>
        <v>-3.369963369963358</v>
      </c>
      <c r="Q737" s="276">
        <f t="shared" si="215"/>
        <v>8.4615384615384528</v>
      </c>
      <c r="R737" s="276">
        <f t="shared" si="215"/>
        <v>8.8278388278388462</v>
      </c>
      <c r="S737" s="277">
        <f t="shared" si="215"/>
        <v>12.289377289377285</v>
      </c>
      <c r="T737" s="424">
        <f t="shared" si="215"/>
        <v>4.670056311847361</v>
      </c>
      <c r="V737" s="227"/>
    </row>
    <row r="738" spans="1:23" s="650" customFormat="1" ht="13.5" thickBot="1" x14ac:dyDescent="0.25">
      <c r="A738" s="429" t="s">
        <v>27</v>
      </c>
      <c r="B738" s="457">
        <f t="shared" ref="B738:T738" si="216">B734-B721</f>
        <v>60.5594405594411</v>
      </c>
      <c r="C738" s="281">
        <f t="shared" si="216"/>
        <v>37.115384615384755</v>
      </c>
      <c r="D738" s="281">
        <f t="shared" si="216"/>
        <v>-72</v>
      </c>
      <c r="E738" s="281">
        <f t="shared" si="216"/>
        <v>75</v>
      </c>
      <c r="F738" s="281">
        <f t="shared" si="216"/>
        <v>-39.807692307692378</v>
      </c>
      <c r="G738" s="282">
        <f t="shared" si="216"/>
        <v>101.85897435897459</v>
      </c>
      <c r="H738" s="280">
        <f t="shared" si="216"/>
        <v>129.6794871794873</v>
      </c>
      <c r="I738" s="281">
        <f t="shared" si="216"/>
        <v>-16.993006993006929</v>
      </c>
      <c r="J738" s="281">
        <f t="shared" si="216"/>
        <v>286</v>
      </c>
      <c r="K738" s="281">
        <f t="shared" si="216"/>
        <v>61.538461538461888</v>
      </c>
      <c r="L738" s="281">
        <f t="shared" si="216"/>
        <v>65</v>
      </c>
      <c r="M738" s="281">
        <f t="shared" si="216"/>
        <v>-220.3205128205127</v>
      </c>
      <c r="N738" s="280">
        <f t="shared" si="216"/>
        <v>-99.16666666666697</v>
      </c>
      <c r="O738" s="281">
        <f t="shared" si="216"/>
        <v>-115.11904761904771</v>
      </c>
      <c r="P738" s="281">
        <f t="shared" si="216"/>
        <v>176.66666666666697</v>
      </c>
      <c r="Q738" s="281">
        <f t="shared" si="216"/>
        <v>111.66666666666697</v>
      </c>
      <c r="R738" s="281">
        <f t="shared" si="216"/>
        <v>4.1666666666669698</v>
      </c>
      <c r="S738" s="282">
        <f t="shared" si="216"/>
        <v>-117.75641025641016</v>
      </c>
      <c r="T738" s="425">
        <f t="shared" si="216"/>
        <v>7.735086941530426</v>
      </c>
      <c r="V738" s="227"/>
    </row>
    <row r="739" spans="1:23" s="650" customFormat="1" x14ac:dyDescent="0.2">
      <c r="A739" s="430" t="s">
        <v>51</v>
      </c>
      <c r="B739" s="486">
        <v>58</v>
      </c>
      <c r="C739" s="286">
        <v>57</v>
      </c>
      <c r="D739" s="444">
        <v>14</v>
      </c>
      <c r="E739" s="286">
        <v>58</v>
      </c>
      <c r="F739" s="391">
        <v>58</v>
      </c>
      <c r="G739" s="287">
        <v>58</v>
      </c>
      <c r="H739" s="285">
        <v>59</v>
      </c>
      <c r="I739" s="286">
        <v>59</v>
      </c>
      <c r="J739" s="286">
        <v>13</v>
      </c>
      <c r="K739" s="286">
        <v>59</v>
      </c>
      <c r="L739" s="286">
        <v>59</v>
      </c>
      <c r="M739" s="286">
        <v>59</v>
      </c>
      <c r="N739" s="285">
        <v>58</v>
      </c>
      <c r="O739" s="286">
        <v>59</v>
      </c>
      <c r="P739" s="286">
        <v>10</v>
      </c>
      <c r="Q739" s="286">
        <v>59</v>
      </c>
      <c r="R739" s="286">
        <v>58</v>
      </c>
      <c r="S739" s="287">
        <v>59</v>
      </c>
      <c r="T739" s="426">
        <f>SUM(B739:S739)</f>
        <v>914</v>
      </c>
      <c r="U739" s="227" t="s">
        <v>56</v>
      </c>
      <c r="V739" s="289">
        <f>T726-T739</f>
        <v>0</v>
      </c>
      <c r="W739" s="290">
        <f>V739/T726</f>
        <v>0</v>
      </c>
    </row>
    <row r="740" spans="1:23" s="650" customFormat="1" x14ac:dyDescent="0.2">
      <c r="A740" s="324" t="s">
        <v>28</v>
      </c>
      <c r="B740" s="458">
        <v>145</v>
      </c>
      <c r="C740" s="652">
        <v>146</v>
      </c>
      <c r="D740" s="445">
        <v>144</v>
      </c>
      <c r="E740" s="652">
        <v>144</v>
      </c>
      <c r="F740" s="392">
        <v>144.5</v>
      </c>
      <c r="G740" s="653">
        <v>142</v>
      </c>
      <c r="H740" s="651">
        <v>144</v>
      </c>
      <c r="I740" s="652">
        <v>143.5</v>
      </c>
      <c r="J740" s="652">
        <v>144</v>
      </c>
      <c r="K740" s="652">
        <v>140.5</v>
      </c>
      <c r="L740" s="652">
        <v>141</v>
      </c>
      <c r="M740" s="652">
        <v>140</v>
      </c>
      <c r="N740" s="651">
        <v>144</v>
      </c>
      <c r="O740" s="652">
        <v>144</v>
      </c>
      <c r="P740" s="652">
        <v>143.5</v>
      </c>
      <c r="Q740" s="652">
        <v>142</v>
      </c>
      <c r="R740" s="652">
        <v>142</v>
      </c>
      <c r="S740" s="653">
        <v>140</v>
      </c>
      <c r="T740" s="427"/>
      <c r="U740" s="227" t="s">
        <v>57</v>
      </c>
      <c r="V740" s="227">
        <v>141.72999999999999</v>
      </c>
    </row>
    <row r="741" spans="1:23" s="650" customFormat="1" ht="13.5" thickBot="1" x14ac:dyDescent="0.25">
      <c r="A741" s="327" t="s">
        <v>26</v>
      </c>
      <c r="B741" s="487">
        <f t="shared" ref="B741:S741" si="217">B740-B727</f>
        <v>1.5</v>
      </c>
      <c r="C741" s="488">
        <f t="shared" si="217"/>
        <v>1.5</v>
      </c>
      <c r="D741" s="488">
        <f t="shared" si="217"/>
        <v>1.5</v>
      </c>
      <c r="E741" s="488">
        <f t="shared" si="217"/>
        <v>1</v>
      </c>
      <c r="F741" s="488">
        <f t="shared" si="217"/>
        <v>1.5</v>
      </c>
      <c r="G741" s="489">
        <f t="shared" si="217"/>
        <v>1</v>
      </c>
      <c r="H741" s="490">
        <f t="shared" si="217"/>
        <v>1.5</v>
      </c>
      <c r="I741" s="488">
        <f t="shared" si="217"/>
        <v>1.5</v>
      </c>
      <c r="J741" s="488">
        <f t="shared" si="217"/>
        <v>1</v>
      </c>
      <c r="K741" s="488">
        <f t="shared" si="217"/>
        <v>1</v>
      </c>
      <c r="L741" s="488">
        <f t="shared" si="217"/>
        <v>1</v>
      </c>
      <c r="M741" s="488">
        <f t="shared" si="217"/>
        <v>1.5</v>
      </c>
      <c r="N741" s="490">
        <f t="shared" si="217"/>
        <v>1.5</v>
      </c>
      <c r="O741" s="488">
        <f t="shared" si="217"/>
        <v>1.5</v>
      </c>
      <c r="P741" s="488">
        <f t="shared" si="217"/>
        <v>1.5</v>
      </c>
      <c r="Q741" s="488">
        <f t="shared" si="217"/>
        <v>1</v>
      </c>
      <c r="R741" s="488">
        <f t="shared" si="217"/>
        <v>1</v>
      </c>
      <c r="S741" s="489">
        <f t="shared" si="217"/>
        <v>1.5</v>
      </c>
      <c r="T741" s="428"/>
      <c r="U741" s="227" t="s">
        <v>26</v>
      </c>
      <c r="V741" s="362">
        <f>V740-V727</f>
        <v>0.21999999999999886</v>
      </c>
    </row>
    <row r="742" spans="1:23" x14ac:dyDescent="0.2">
      <c r="C742" s="650"/>
      <c r="D742" s="650"/>
      <c r="E742" s="650"/>
      <c r="F742" s="650"/>
      <c r="G742" s="650"/>
      <c r="H742" s="650"/>
      <c r="I742" s="650"/>
      <c r="J742" s="650"/>
      <c r="K742" s="650"/>
      <c r="L742" s="650"/>
      <c r="M742" s="650"/>
      <c r="N742" s="650"/>
      <c r="O742" s="650"/>
      <c r="P742" s="650"/>
      <c r="Q742" s="650"/>
      <c r="R742" s="650"/>
      <c r="S742" s="650"/>
    </row>
    <row r="743" spans="1:23" ht="13.5" thickBot="1" x14ac:dyDescent="0.25"/>
    <row r="744" spans="1:23" s="654" customFormat="1" ht="13.5" thickBot="1" x14ac:dyDescent="0.25">
      <c r="A744" s="300" t="s">
        <v>197</v>
      </c>
      <c r="B744" s="671" t="s">
        <v>110</v>
      </c>
      <c r="C744" s="672"/>
      <c r="D744" s="672"/>
      <c r="E744" s="672"/>
      <c r="F744" s="672"/>
      <c r="G744" s="673"/>
      <c r="H744" s="671" t="s">
        <v>111</v>
      </c>
      <c r="I744" s="672"/>
      <c r="J744" s="672"/>
      <c r="K744" s="672"/>
      <c r="L744" s="672"/>
      <c r="M744" s="673"/>
      <c r="N744" s="671" t="s">
        <v>53</v>
      </c>
      <c r="O744" s="672"/>
      <c r="P744" s="672"/>
      <c r="Q744" s="672"/>
      <c r="R744" s="672"/>
      <c r="S744" s="672"/>
      <c r="T744" s="329" t="s">
        <v>55</v>
      </c>
    </row>
    <row r="745" spans="1:23" s="654" customFormat="1" x14ac:dyDescent="0.2">
      <c r="A745" s="226" t="s">
        <v>54</v>
      </c>
      <c r="B745" s="451">
        <v>1</v>
      </c>
      <c r="C745" s="252">
        <v>2</v>
      </c>
      <c r="D745" s="439" t="s">
        <v>131</v>
      </c>
      <c r="E745" s="252">
        <v>4</v>
      </c>
      <c r="F745" s="484">
        <v>5</v>
      </c>
      <c r="G745" s="432">
        <v>6</v>
      </c>
      <c r="H745" s="251">
        <v>7</v>
      </c>
      <c r="I745" s="252">
        <v>8</v>
      </c>
      <c r="J745" s="252" t="s">
        <v>137</v>
      </c>
      <c r="K745" s="252">
        <v>10</v>
      </c>
      <c r="L745" s="252">
        <v>11</v>
      </c>
      <c r="M745" s="252">
        <v>12</v>
      </c>
      <c r="N745" s="330">
        <v>13</v>
      </c>
      <c r="O745" s="253">
        <v>14</v>
      </c>
      <c r="P745" s="253" t="s">
        <v>138</v>
      </c>
      <c r="Q745" s="253">
        <v>16</v>
      </c>
      <c r="R745" s="253">
        <v>17</v>
      </c>
      <c r="S745" s="331">
        <v>18</v>
      </c>
      <c r="T745" s="418"/>
    </row>
    <row r="746" spans="1:23" s="654" customFormat="1" x14ac:dyDescent="0.2">
      <c r="A746" s="307" t="s">
        <v>3</v>
      </c>
      <c r="B746" s="452">
        <v>4565</v>
      </c>
      <c r="C746" s="259">
        <v>4565</v>
      </c>
      <c r="D746" s="440">
        <v>4565</v>
      </c>
      <c r="E746" s="259">
        <v>4565</v>
      </c>
      <c r="F746" s="390">
        <v>4565</v>
      </c>
      <c r="G746" s="260">
        <v>4565</v>
      </c>
      <c r="H746" s="258">
        <v>4565</v>
      </c>
      <c r="I746" s="259">
        <v>4565</v>
      </c>
      <c r="J746" s="259">
        <v>4565</v>
      </c>
      <c r="K746" s="259">
        <v>4565</v>
      </c>
      <c r="L746" s="259">
        <v>4565</v>
      </c>
      <c r="M746" s="259">
        <v>4565</v>
      </c>
      <c r="N746" s="258">
        <v>4565</v>
      </c>
      <c r="O746" s="259">
        <v>4565</v>
      </c>
      <c r="P746" s="259">
        <v>4565</v>
      </c>
      <c r="Q746" s="259">
        <v>4565</v>
      </c>
      <c r="R746" s="259">
        <v>4565</v>
      </c>
      <c r="S746" s="260">
        <v>4565</v>
      </c>
      <c r="T746" s="420">
        <v>4565</v>
      </c>
    </row>
    <row r="747" spans="1:23" s="654" customFormat="1" x14ac:dyDescent="0.2">
      <c r="A747" s="310" t="s">
        <v>6</v>
      </c>
      <c r="B747" s="453">
        <v>4546.1538461538457</v>
      </c>
      <c r="C747" s="264">
        <v>4589.2307692307695</v>
      </c>
      <c r="D747" s="264">
        <v>4628</v>
      </c>
      <c r="E747" s="264">
        <v>4713.0769230769229</v>
      </c>
      <c r="F747" s="311">
        <v>4696</v>
      </c>
      <c r="G747" s="265">
        <v>4950.7692307692305</v>
      </c>
      <c r="H747" s="263">
        <v>4517.1428571428569</v>
      </c>
      <c r="I747" s="264">
        <v>4439.2857142857147</v>
      </c>
      <c r="J747" s="264">
        <v>4448.333333333333</v>
      </c>
      <c r="K747" s="264">
        <v>4711.333333333333</v>
      </c>
      <c r="L747" s="264">
        <v>4935.3846153846152</v>
      </c>
      <c r="M747" s="264">
        <v>5145</v>
      </c>
      <c r="N747" s="263">
        <v>4526.4285714285716</v>
      </c>
      <c r="O747" s="264">
        <v>4438</v>
      </c>
      <c r="P747" s="264">
        <v>4454.2857142857147</v>
      </c>
      <c r="Q747" s="264">
        <v>4645</v>
      </c>
      <c r="R747" s="264">
        <v>4869.2857142857147</v>
      </c>
      <c r="S747" s="265">
        <v>5101.333333333333</v>
      </c>
      <c r="T747" s="421">
        <v>4704.2666666666664</v>
      </c>
    </row>
    <row r="748" spans="1:23" s="654" customFormat="1" x14ac:dyDescent="0.2">
      <c r="A748" s="226" t="s">
        <v>7</v>
      </c>
      <c r="B748" s="454">
        <v>100</v>
      </c>
      <c r="C748" s="268">
        <v>100</v>
      </c>
      <c r="D748" s="268">
        <v>100</v>
      </c>
      <c r="E748" s="268">
        <v>100</v>
      </c>
      <c r="F748" s="314">
        <v>100</v>
      </c>
      <c r="G748" s="269">
        <v>100</v>
      </c>
      <c r="H748" s="267">
        <v>100</v>
      </c>
      <c r="I748" s="268">
        <v>100</v>
      </c>
      <c r="J748" s="268">
        <v>100</v>
      </c>
      <c r="K748" s="268">
        <v>100</v>
      </c>
      <c r="L748" s="268">
        <v>100</v>
      </c>
      <c r="M748" s="268">
        <v>100</v>
      </c>
      <c r="N748" s="267">
        <v>100</v>
      </c>
      <c r="O748" s="268">
        <v>100</v>
      </c>
      <c r="P748" s="268">
        <v>100</v>
      </c>
      <c r="Q748" s="268">
        <v>100</v>
      </c>
      <c r="R748" s="268">
        <v>100</v>
      </c>
      <c r="S748" s="269">
        <v>100</v>
      </c>
      <c r="T748" s="422">
        <v>88.888888888888886</v>
      </c>
      <c r="V748" s="227"/>
    </row>
    <row r="749" spans="1:23" s="654" customFormat="1" x14ac:dyDescent="0.2">
      <c r="A749" s="226" t="s">
        <v>8</v>
      </c>
      <c r="B749" s="455">
        <v>4.4048514009983802E-2</v>
      </c>
      <c r="C749" s="272">
        <v>3.5911418103539358E-2</v>
      </c>
      <c r="D749" s="272">
        <v>3.4093488199336247E-2</v>
      </c>
      <c r="E749" s="272">
        <v>2.6097595679852349E-2</v>
      </c>
      <c r="F749" s="317">
        <v>3.2646964048955368E-2</v>
      </c>
      <c r="G749" s="273">
        <v>3.0963908848337447E-2</v>
      </c>
      <c r="H749" s="271">
        <v>3.579839431868901E-2</v>
      </c>
      <c r="I749" s="272">
        <v>3.9344500760986278E-2</v>
      </c>
      <c r="J749" s="272">
        <v>2.8180228844470998E-2</v>
      </c>
      <c r="K749" s="272">
        <v>2.9541899471720479E-2</v>
      </c>
      <c r="L749" s="272">
        <v>3.5252703113156217E-2</v>
      </c>
      <c r="M749" s="272">
        <v>4.5963978971372076E-2</v>
      </c>
      <c r="N749" s="271">
        <v>3.0958834796508791E-2</v>
      </c>
      <c r="O749" s="272">
        <v>3.2727494646895547E-2</v>
      </c>
      <c r="P749" s="272">
        <v>3.2441741158183386E-2</v>
      </c>
      <c r="Q749" s="272">
        <v>4.2392612847180232E-2</v>
      </c>
      <c r="R749" s="272">
        <v>1.9812123552709733E-2</v>
      </c>
      <c r="S749" s="273">
        <v>3.3350491685089474E-2</v>
      </c>
      <c r="T749" s="423">
        <v>5.8954773177882266E-2</v>
      </c>
      <c r="V749" s="227"/>
    </row>
    <row r="750" spans="1:23" s="654" customFormat="1" x14ac:dyDescent="0.2">
      <c r="A750" s="310" t="s">
        <v>1</v>
      </c>
      <c r="B750" s="456">
        <f t="shared" ref="B750:T750" si="218">B747/B746*100-100</f>
        <v>-0.41284017187632571</v>
      </c>
      <c r="C750" s="276">
        <f t="shared" si="218"/>
        <v>0.530794506698129</v>
      </c>
      <c r="D750" s="276">
        <f t="shared" si="218"/>
        <v>1.380065717415107</v>
      </c>
      <c r="E750" s="276">
        <f t="shared" si="218"/>
        <v>3.243744207599633</v>
      </c>
      <c r="F750" s="276">
        <f t="shared" si="218"/>
        <v>2.8696604600219047</v>
      </c>
      <c r="G750" s="277">
        <f t="shared" si="218"/>
        <v>8.4505855590193022</v>
      </c>
      <c r="H750" s="275">
        <f t="shared" si="218"/>
        <v>-1.0483492411203343</v>
      </c>
      <c r="I750" s="276">
        <f t="shared" si="218"/>
        <v>-2.7538726333906993</v>
      </c>
      <c r="J750" s="276">
        <f t="shared" si="218"/>
        <v>-2.5556772544724424</v>
      </c>
      <c r="K750" s="276">
        <f t="shared" si="218"/>
        <v>3.2055494706097107</v>
      </c>
      <c r="L750" s="276">
        <f t="shared" si="218"/>
        <v>8.1135731738141317</v>
      </c>
      <c r="M750" s="276">
        <f t="shared" si="218"/>
        <v>12.70536692223439</v>
      </c>
      <c r="N750" s="275">
        <f t="shared" si="218"/>
        <v>-0.8449381943357821</v>
      </c>
      <c r="O750" s="276">
        <f t="shared" si="218"/>
        <v>-2.7820372398685578</v>
      </c>
      <c r="P750" s="276">
        <f t="shared" si="218"/>
        <v>-2.4252855578156698</v>
      </c>
      <c r="Q750" s="276">
        <f t="shared" si="218"/>
        <v>1.7524644030668242</v>
      </c>
      <c r="R750" s="276">
        <f t="shared" si="218"/>
        <v>6.6656235330934095</v>
      </c>
      <c r="S750" s="277">
        <f t="shared" si="218"/>
        <v>11.748813435560422</v>
      </c>
      <c r="T750" s="424">
        <f t="shared" si="218"/>
        <v>3.0507484483388083</v>
      </c>
      <c r="V750" s="227"/>
    </row>
    <row r="751" spans="1:23" s="654" customFormat="1" ht="13.5" thickBot="1" x14ac:dyDescent="0.25">
      <c r="A751" s="429" t="s">
        <v>27</v>
      </c>
      <c r="B751" s="457">
        <f t="shared" ref="B751:T751" si="219">B747-B734</f>
        <v>72.517482517481767</v>
      </c>
      <c r="C751" s="281">
        <f t="shared" si="219"/>
        <v>166.73076923076951</v>
      </c>
      <c r="D751" s="281">
        <f t="shared" si="219"/>
        <v>-102</v>
      </c>
      <c r="E751" s="281">
        <f t="shared" si="219"/>
        <v>-101.92307692307713</v>
      </c>
      <c r="F751" s="281">
        <f t="shared" si="219"/>
        <v>-116.5</v>
      </c>
      <c r="G751" s="282">
        <f t="shared" si="219"/>
        <v>-296.92307692307713</v>
      </c>
      <c r="H751" s="280">
        <f t="shared" si="219"/>
        <v>23.296703296702617</v>
      </c>
      <c r="I751" s="281">
        <f t="shared" si="219"/>
        <v>-89.175824175823436</v>
      </c>
      <c r="J751" s="281">
        <f t="shared" si="219"/>
        <v>-299.66666666666697</v>
      </c>
      <c r="K751" s="281">
        <f t="shared" si="219"/>
        <v>-193.28205128205173</v>
      </c>
      <c r="L751" s="281">
        <f t="shared" si="219"/>
        <v>-54.615384615384755</v>
      </c>
      <c r="M751" s="281">
        <f t="shared" si="219"/>
        <v>9.1666666666669698</v>
      </c>
      <c r="N751" s="280">
        <f t="shared" si="219"/>
        <v>75.595238095238528</v>
      </c>
      <c r="O751" s="281">
        <f t="shared" si="219"/>
        <v>42.285714285714675</v>
      </c>
      <c r="P751" s="281">
        <f t="shared" si="219"/>
        <v>57.619047619047706</v>
      </c>
      <c r="Q751" s="281">
        <f t="shared" si="219"/>
        <v>-290</v>
      </c>
      <c r="R751" s="281">
        <f t="shared" si="219"/>
        <v>-82.380952380952294</v>
      </c>
      <c r="S751" s="282">
        <f t="shared" si="219"/>
        <v>-7.8333333333339397</v>
      </c>
      <c r="T751" s="425">
        <f t="shared" si="219"/>
        <v>-58.220895522388673</v>
      </c>
      <c r="V751" s="227"/>
    </row>
    <row r="752" spans="1:23" s="654" customFormat="1" x14ac:dyDescent="0.2">
      <c r="A752" s="430" t="s">
        <v>51</v>
      </c>
      <c r="B752" s="486">
        <v>58</v>
      </c>
      <c r="C752" s="286">
        <v>56</v>
      </c>
      <c r="D752" s="444">
        <v>14</v>
      </c>
      <c r="E752" s="286">
        <v>58</v>
      </c>
      <c r="F752" s="391">
        <v>58</v>
      </c>
      <c r="G752" s="287">
        <v>58</v>
      </c>
      <c r="H752" s="285">
        <v>59</v>
      </c>
      <c r="I752" s="286">
        <v>59</v>
      </c>
      <c r="J752" s="286">
        <v>13</v>
      </c>
      <c r="K752" s="286">
        <v>59</v>
      </c>
      <c r="L752" s="286">
        <v>59</v>
      </c>
      <c r="M752" s="286">
        <v>59</v>
      </c>
      <c r="N752" s="285">
        <v>58</v>
      </c>
      <c r="O752" s="286">
        <v>59</v>
      </c>
      <c r="P752" s="286">
        <v>10</v>
      </c>
      <c r="Q752" s="286">
        <v>59</v>
      </c>
      <c r="R752" s="286">
        <v>58</v>
      </c>
      <c r="S752" s="287">
        <v>59</v>
      </c>
      <c r="T752" s="426">
        <f>SUM(B752:S752)</f>
        <v>913</v>
      </c>
      <c r="U752" s="227" t="s">
        <v>56</v>
      </c>
      <c r="V752" s="289">
        <f>T739-T752</f>
        <v>1</v>
      </c>
      <c r="W752" s="290">
        <f>V752/T739</f>
        <v>1.0940919037199124E-3</v>
      </c>
    </row>
    <row r="753" spans="1:22" s="654" customFormat="1" x14ac:dyDescent="0.2">
      <c r="A753" s="324" t="s">
        <v>28</v>
      </c>
      <c r="B753" s="458">
        <v>145</v>
      </c>
      <c r="C753" s="656">
        <v>146</v>
      </c>
      <c r="D753" s="445">
        <v>144</v>
      </c>
      <c r="E753" s="656">
        <v>144</v>
      </c>
      <c r="F753" s="392">
        <v>144.5</v>
      </c>
      <c r="G753" s="655">
        <v>142</v>
      </c>
      <c r="H753" s="657">
        <v>144</v>
      </c>
      <c r="I753" s="656">
        <v>143.5</v>
      </c>
      <c r="J753" s="656">
        <v>144</v>
      </c>
      <c r="K753" s="656">
        <v>140.5</v>
      </c>
      <c r="L753" s="656">
        <v>141</v>
      </c>
      <c r="M753" s="656">
        <v>140</v>
      </c>
      <c r="N753" s="657">
        <v>144</v>
      </c>
      <c r="O753" s="656">
        <v>144</v>
      </c>
      <c r="P753" s="656">
        <v>143.5</v>
      </c>
      <c r="Q753" s="656">
        <v>142</v>
      </c>
      <c r="R753" s="656">
        <v>142</v>
      </c>
      <c r="S753" s="655">
        <v>140</v>
      </c>
      <c r="T753" s="427"/>
      <c r="U753" s="227" t="s">
        <v>57</v>
      </c>
      <c r="V753" s="227">
        <v>142.87</v>
      </c>
    </row>
    <row r="754" spans="1:22" s="654" customFormat="1" ht="13.5" thickBot="1" x14ac:dyDescent="0.25">
      <c r="A754" s="327" t="s">
        <v>26</v>
      </c>
      <c r="B754" s="487">
        <f t="shared" ref="B754:S754" si="220">B753-B740</f>
        <v>0</v>
      </c>
      <c r="C754" s="488">
        <f t="shared" si="220"/>
        <v>0</v>
      </c>
      <c r="D754" s="488">
        <f t="shared" si="220"/>
        <v>0</v>
      </c>
      <c r="E754" s="488">
        <f t="shared" si="220"/>
        <v>0</v>
      </c>
      <c r="F754" s="488">
        <f t="shared" si="220"/>
        <v>0</v>
      </c>
      <c r="G754" s="489">
        <f t="shared" si="220"/>
        <v>0</v>
      </c>
      <c r="H754" s="490">
        <f t="shared" si="220"/>
        <v>0</v>
      </c>
      <c r="I754" s="488">
        <f t="shared" si="220"/>
        <v>0</v>
      </c>
      <c r="J754" s="488">
        <f t="shared" si="220"/>
        <v>0</v>
      </c>
      <c r="K754" s="488">
        <f t="shared" si="220"/>
        <v>0</v>
      </c>
      <c r="L754" s="488">
        <f t="shared" si="220"/>
        <v>0</v>
      </c>
      <c r="M754" s="488">
        <f t="shared" si="220"/>
        <v>0</v>
      </c>
      <c r="N754" s="490">
        <f t="shared" si="220"/>
        <v>0</v>
      </c>
      <c r="O754" s="488">
        <f t="shared" si="220"/>
        <v>0</v>
      </c>
      <c r="P754" s="488">
        <f t="shared" si="220"/>
        <v>0</v>
      </c>
      <c r="Q754" s="488">
        <f t="shared" si="220"/>
        <v>0</v>
      </c>
      <c r="R754" s="488">
        <f t="shared" si="220"/>
        <v>0</v>
      </c>
      <c r="S754" s="489">
        <f t="shared" si="220"/>
        <v>0</v>
      </c>
      <c r="T754" s="428"/>
      <c r="U754" s="227" t="s">
        <v>26</v>
      </c>
      <c r="V754" s="362">
        <f>V753-V740</f>
        <v>1.1400000000000148</v>
      </c>
    </row>
  </sheetData>
  <mergeCells count="130">
    <mergeCell ref="B731:G731"/>
    <mergeCell ref="H731:M731"/>
    <mergeCell ref="N731:S731"/>
    <mergeCell ref="B718:G718"/>
    <mergeCell ref="H718:M718"/>
    <mergeCell ref="N718:S718"/>
    <mergeCell ref="B692:G692"/>
    <mergeCell ref="H692:M692"/>
    <mergeCell ref="N692:S692"/>
    <mergeCell ref="B666:G666"/>
    <mergeCell ref="H666:M666"/>
    <mergeCell ref="N666:S666"/>
    <mergeCell ref="B705:G705"/>
    <mergeCell ref="H705:M705"/>
    <mergeCell ref="N705:S705"/>
    <mergeCell ref="B653:G653"/>
    <mergeCell ref="H653:M653"/>
    <mergeCell ref="N653:S653"/>
    <mergeCell ref="B679:G679"/>
    <mergeCell ref="H679:M679"/>
    <mergeCell ref="N679:S679"/>
    <mergeCell ref="B640:G640"/>
    <mergeCell ref="H640:M640"/>
    <mergeCell ref="N640:S640"/>
    <mergeCell ref="B614:G614"/>
    <mergeCell ref="H614:M614"/>
    <mergeCell ref="N614:S614"/>
    <mergeCell ref="B601:G601"/>
    <mergeCell ref="H601:M601"/>
    <mergeCell ref="N601:S601"/>
    <mergeCell ref="B627:G627"/>
    <mergeCell ref="H627:M627"/>
    <mergeCell ref="N627:S627"/>
    <mergeCell ref="B549:G549"/>
    <mergeCell ref="H549:M549"/>
    <mergeCell ref="N549:S549"/>
    <mergeCell ref="B588:G588"/>
    <mergeCell ref="H588:M588"/>
    <mergeCell ref="N588:S588"/>
    <mergeCell ref="B575:G575"/>
    <mergeCell ref="H575:M575"/>
    <mergeCell ref="N575:S575"/>
    <mergeCell ref="B562:G562"/>
    <mergeCell ref="H562:M562"/>
    <mergeCell ref="N562:S562"/>
    <mergeCell ref="B536:G536"/>
    <mergeCell ref="H536:M536"/>
    <mergeCell ref="N536:S536"/>
    <mergeCell ref="B510:G510"/>
    <mergeCell ref="H510:M510"/>
    <mergeCell ref="N510:S510"/>
    <mergeCell ref="B523:G523"/>
    <mergeCell ref="H523:M523"/>
    <mergeCell ref="N523:S523"/>
    <mergeCell ref="X316:AA317"/>
    <mergeCell ref="X318:AA322"/>
    <mergeCell ref="H367:M367"/>
    <mergeCell ref="B419:G419"/>
    <mergeCell ref="H419:M419"/>
    <mergeCell ref="N419:S419"/>
    <mergeCell ref="B406:G406"/>
    <mergeCell ref="H406:M406"/>
    <mergeCell ref="N406:S406"/>
    <mergeCell ref="H325:M325"/>
    <mergeCell ref="N325:S325"/>
    <mergeCell ref="B458:G458"/>
    <mergeCell ref="H458:M458"/>
    <mergeCell ref="B9:F9"/>
    <mergeCell ref="B22:F22"/>
    <mergeCell ref="B35:F35"/>
    <mergeCell ref="B48:F48"/>
    <mergeCell ref="B61:F61"/>
    <mergeCell ref="B74:F74"/>
    <mergeCell ref="B100:F100"/>
    <mergeCell ref="B217:F217"/>
    <mergeCell ref="B204:F204"/>
    <mergeCell ref="B87:F87"/>
    <mergeCell ref="B152:F152"/>
    <mergeCell ref="B126:F126"/>
    <mergeCell ref="B191:F191"/>
    <mergeCell ref="B178:F178"/>
    <mergeCell ref="B165:F165"/>
    <mergeCell ref="B113:F113"/>
    <mergeCell ref="B139:F139"/>
    <mergeCell ref="K199:R200"/>
    <mergeCell ref="B243:F243"/>
    <mergeCell ref="N354:S354"/>
    <mergeCell ref="N367:S367"/>
    <mergeCell ref="H380:M380"/>
    <mergeCell ref="N297:S297"/>
    <mergeCell ref="H340:M340"/>
    <mergeCell ref="N340:S340"/>
    <mergeCell ref="B311:G311"/>
    <mergeCell ref="H311:M311"/>
    <mergeCell ref="N311:S311"/>
    <mergeCell ref="B445:G445"/>
    <mergeCell ref="H445:M445"/>
    <mergeCell ref="N445:S445"/>
    <mergeCell ref="B432:G432"/>
    <mergeCell ref="H432:M432"/>
    <mergeCell ref="N432:S432"/>
    <mergeCell ref="N380:S380"/>
    <mergeCell ref="B393:G393"/>
    <mergeCell ref="H393:M393"/>
    <mergeCell ref="H354:M354"/>
    <mergeCell ref="B367:G367"/>
    <mergeCell ref="B744:G744"/>
    <mergeCell ref="H744:M744"/>
    <mergeCell ref="N744:S744"/>
    <mergeCell ref="B497:G497"/>
    <mergeCell ref="H497:M497"/>
    <mergeCell ref="N497:S497"/>
    <mergeCell ref="N458:S458"/>
    <mergeCell ref="B230:F230"/>
    <mergeCell ref="B380:G380"/>
    <mergeCell ref="B297:G297"/>
    <mergeCell ref="B282:F282"/>
    <mergeCell ref="B340:G340"/>
    <mergeCell ref="B325:G325"/>
    <mergeCell ref="B269:F269"/>
    <mergeCell ref="B256:F256"/>
    <mergeCell ref="B354:G354"/>
    <mergeCell ref="B484:G484"/>
    <mergeCell ref="H484:M484"/>
    <mergeCell ref="N484:S484"/>
    <mergeCell ref="B471:G471"/>
    <mergeCell ref="H471:M471"/>
    <mergeCell ref="N471:S471"/>
    <mergeCell ref="N393:S393"/>
    <mergeCell ref="H297:M297"/>
  </mergeCells>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1"/>
  <dimension ref="A1:Q674"/>
  <sheetViews>
    <sheetView showGridLines="0" topLeftCell="A641" zoomScale="73" zoomScaleNormal="73" workbookViewId="0">
      <selection activeCell="K677" sqref="K677"/>
    </sheetView>
  </sheetViews>
  <sheetFormatPr baseColWidth="10" defaultColWidth="11.42578125" defaultRowHeight="12.75" x14ac:dyDescent="0.2"/>
  <cols>
    <col min="1" max="1" width="16.28515625" style="293" bestFit="1" customWidth="1"/>
    <col min="2" max="6" width="9.7109375" style="293" customWidth="1"/>
    <col min="7" max="7" width="10.140625" style="293" bestFit="1" customWidth="1"/>
    <col min="8" max="8" width="10.85546875" style="293" customWidth="1"/>
    <col min="9" max="10" width="11.42578125" style="293" bestFit="1" customWidth="1"/>
    <col min="11" max="16384" width="11.42578125" style="293"/>
  </cols>
  <sheetData>
    <row r="1" spans="1:11" x14ac:dyDescent="0.2">
      <c r="A1" s="293" t="s">
        <v>58</v>
      </c>
    </row>
    <row r="2" spans="1:11" x14ac:dyDescent="0.2">
      <c r="A2" s="293" t="s">
        <v>59</v>
      </c>
      <c r="B2" s="241">
        <v>41.3</v>
      </c>
    </row>
    <row r="3" spans="1:11" x14ac:dyDescent="0.2">
      <c r="A3" s="293" t="s">
        <v>7</v>
      </c>
      <c r="B3" s="293">
        <v>76</v>
      </c>
    </row>
    <row r="4" spans="1:11" x14ac:dyDescent="0.2">
      <c r="A4" s="293" t="s">
        <v>60</v>
      </c>
      <c r="B4" s="293">
        <v>3754</v>
      </c>
    </row>
    <row r="6" spans="1:11" x14ac:dyDescent="0.2">
      <c r="A6" s="248" t="s">
        <v>61</v>
      </c>
      <c r="B6" s="241">
        <v>41.3</v>
      </c>
      <c r="C6" s="241">
        <v>41.3</v>
      </c>
      <c r="D6" s="241">
        <v>41.3</v>
      </c>
      <c r="E6" s="241">
        <v>41.3</v>
      </c>
      <c r="F6" s="241">
        <v>41.3</v>
      </c>
      <c r="G6" s="241">
        <v>41.3</v>
      </c>
      <c r="H6" s="241">
        <v>41.3</v>
      </c>
    </row>
    <row r="7" spans="1:11" x14ac:dyDescent="0.2">
      <c r="A7" s="248" t="s">
        <v>62</v>
      </c>
      <c r="B7" s="228">
        <v>22</v>
      </c>
      <c r="C7" s="228">
        <v>22</v>
      </c>
      <c r="D7" s="228">
        <v>22</v>
      </c>
      <c r="E7" s="228">
        <v>22</v>
      </c>
      <c r="F7" s="228">
        <v>22</v>
      </c>
      <c r="G7" s="228">
        <v>22</v>
      </c>
      <c r="H7" s="228"/>
    </row>
    <row r="8" spans="1:11" ht="13.5" thickBot="1" x14ac:dyDescent="0.25">
      <c r="A8" s="248"/>
      <c r="B8" s="228"/>
      <c r="C8" s="228"/>
      <c r="D8" s="228"/>
      <c r="E8" s="228"/>
      <c r="F8" s="228"/>
      <c r="G8" s="228"/>
      <c r="H8" s="228"/>
    </row>
    <row r="9" spans="1:11" ht="13.5" thickBot="1" x14ac:dyDescent="0.25">
      <c r="A9" s="300" t="s">
        <v>49</v>
      </c>
      <c r="B9" s="671" t="s">
        <v>50</v>
      </c>
      <c r="C9" s="672"/>
      <c r="D9" s="672"/>
      <c r="E9" s="672"/>
      <c r="F9" s="672"/>
      <c r="G9" s="673"/>
      <c r="H9" s="328" t="s">
        <v>0</v>
      </c>
      <c r="I9" s="227"/>
    </row>
    <row r="10" spans="1:11" x14ac:dyDescent="0.2">
      <c r="A10" s="226" t="s">
        <v>54</v>
      </c>
      <c r="B10" s="301">
        <v>1</v>
      </c>
      <c r="C10" s="302">
        <v>2</v>
      </c>
      <c r="D10" s="303">
        <v>3</v>
      </c>
      <c r="E10" s="302">
        <v>4</v>
      </c>
      <c r="F10" s="303">
        <v>5</v>
      </c>
      <c r="G10" s="298">
        <v>6</v>
      </c>
      <c r="H10" s="304"/>
      <c r="I10" s="305"/>
    </row>
    <row r="11" spans="1:11" x14ac:dyDescent="0.2">
      <c r="A11" s="226" t="s">
        <v>2</v>
      </c>
      <c r="B11" s="254">
        <v>1</v>
      </c>
      <c r="C11" s="255">
        <v>2</v>
      </c>
      <c r="D11" s="255">
        <v>2</v>
      </c>
      <c r="E11" s="256">
        <v>3</v>
      </c>
      <c r="F11" s="349">
        <v>4</v>
      </c>
      <c r="G11" s="350">
        <v>5</v>
      </c>
      <c r="H11" s="299" t="s">
        <v>0</v>
      </c>
      <c r="I11" s="248"/>
      <c r="J11" s="306"/>
    </row>
    <row r="12" spans="1:11" x14ac:dyDescent="0.2">
      <c r="A12" s="307" t="s">
        <v>3</v>
      </c>
      <c r="B12" s="258">
        <v>150</v>
      </c>
      <c r="C12" s="259">
        <v>150</v>
      </c>
      <c r="D12" s="259">
        <v>150</v>
      </c>
      <c r="E12" s="259">
        <v>151</v>
      </c>
      <c r="F12" s="259">
        <v>151</v>
      </c>
      <c r="G12" s="260">
        <v>150</v>
      </c>
      <c r="H12" s="308">
        <v>150</v>
      </c>
      <c r="I12" s="309"/>
      <c r="J12" s="306"/>
    </row>
    <row r="13" spans="1:11" x14ac:dyDescent="0.2">
      <c r="A13" s="310" t="s">
        <v>6</v>
      </c>
      <c r="B13" s="263">
        <v>119.52</v>
      </c>
      <c r="C13" s="264">
        <v>134.39285714285714</v>
      </c>
      <c r="D13" s="264">
        <v>140.16438356164383</v>
      </c>
      <c r="E13" s="264">
        <v>150.2608695652174</v>
      </c>
      <c r="F13" s="311">
        <v>159.89156626506025</v>
      </c>
      <c r="G13" s="265">
        <v>170.72549019607843</v>
      </c>
      <c r="H13" s="312">
        <v>147.00246913580247</v>
      </c>
      <c r="I13" s="313"/>
      <c r="J13" s="306"/>
    </row>
    <row r="14" spans="1:11" x14ac:dyDescent="0.2">
      <c r="A14" s="226" t="s">
        <v>7</v>
      </c>
      <c r="B14" s="267">
        <v>78</v>
      </c>
      <c r="C14" s="268">
        <v>94.642857142857139</v>
      </c>
      <c r="D14" s="268">
        <v>91.780821917808225</v>
      </c>
      <c r="E14" s="268">
        <v>96.739130434782609</v>
      </c>
      <c r="F14" s="314">
        <v>98.795180722891573</v>
      </c>
      <c r="G14" s="269">
        <v>92.156862745098039</v>
      </c>
      <c r="H14" s="315">
        <v>61.23456790123457</v>
      </c>
      <c r="I14" s="316"/>
      <c r="J14" s="306"/>
    </row>
    <row r="15" spans="1:11" x14ac:dyDescent="0.2">
      <c r="A15" s="226" t="s">
        <v>8</v>
      </c>
      <c r="B15" s="271">
        <v>7.9361032668193415E-2</v>
      </c>
      <c r="C15" s="272">
        <v>5.1276471496339217E-2</v>
      </c>
      <c r="D15" s="272">
        <v>5.7039346457325175E-2</v>
      </c>
      <c r="E15" s="272">
        <v>4.844850933006857E-2</v>
      </c>
      <c r="F15" s="317">
        <v>4.0310718872744941E-2</v>
      </c>
      <c r="G15" s="273">
        <v>5.9350293071276365E-2</v>
      </c>
      <c r="H15" s="318">
        <v>0.11657328671412145</v>
      </c>
      <c r="I15" s="319"/>
      <c r="J15" s="320"/>
      <c r="K15" s="321"/>
    </row>
    <row r="16" spans="1:11" x14ac:dyDescent="0.2">
      <c r="A16" s="310" t="s">
        <v>1</v>
      </c>
      <c r="B16" s="275">
        <f t="shared" ref="B16:H16" si="0">B13/B12*100-100</f>
        <v>-20.320000000000007</v>
      </c>
      <c r="C16" s="276">
        <f t="shared" si="0"/>
        <v>-10.404761904761912</v>
      </c>
      <c r="D16" s="276">
        <f t="shared" si="0"/>
        <v>-6.5570776255707841</v>
      </c>
      <c r="E16" s="276">
        <f t="shared" si="0"/>
        <v>-0.48949035416066522</v>
      </c>
      <c r="F16" s="276">
        <f t="shared" ref="F16" si="1">F13/F12*100-100</f>
        <v>5.8884544801723422</v>
      </c>
      <c r="G16" s="277">
        <f t="shared" si="0"/>
        <v>13.816993464052274</v>
      </c>
      <c r="H16" s="278">
        <f t="shared" si="0"/>
        <v>-1.998353909465024</v>
      </c>
      <c r="I16" s="319"/>
      <c r="J16" s="320"/>
      <c r="K16" s="227"/>
    </row>
    <row r="17" spans="1:11" ht="13.5" thickBot="1" x14ac:dyDescent="0.25">
      <c r="A17" s="226" t="s">
        <v>27</v>
      </c>
      <c r="B17" s="280">
        <f t="shared" ref="B17:H17" si="2">B13-B6</f>
        <v>78.22</v>
      </c>
      <c r="C17" s="281">
        <f t="shared" si="2"/>
        <v>93.092857142857142</v>
      </c>
      <c r="D17" s="281">
        <f t="shared" si="2"/>
        <v>98.864383561643834</v>
      </c>
      <c r="E17" s="281">
        <f t="shared" si="2"/>
        <v>108.96086956521741</v>
      </c>
      <c r="F17" s="281">
        <f t="shared" si="2"/>
        <v>118.59156626506025</v>
      </c>
      <c r="G17" s="282">
        <f t="shared" si="2"/>
        <v>129.42549019607844</v>
      </c>
      <c r="H17" s="322">
        <f t="shared" si="2"/>
        <v>105.70246913580247</v>
      </c>
      <c r="I17" s="323"/>
      <c r="J17" s="320"/>
      <c r="K17" s="227"/>
    </row>
    <row r="18" spans="1:11" x14ac:dyDescent="0.2">
      <c r="A18" s="324" t="s">
        <v>51</v>
      </c>
      <c r="B18" s="285">
        <v>468</v>
      </c>
      <c r="C18" s="286">
        <v>578</v>
      </c>
      <c r="D18" s="286">
        <v>579</v>
      </c>
      <c r="E18" s="286">
        <v>835</v>
      </c>
      <c r="F18" s="286">
        <v>775</v>
      </c>
      <c r="G18" s="287">
        <v>483</v>
      </c>
      <c r="H18" s="288">
        <f>SUM(B18:G18)</f>
        <v>3718</v>
      </c>
      <c r="I18" s="325" t="s">
        <v>56</v>
      </c>
      <c r="J18" s="326">
        <f>B4-H18</f>
        <v>36</v>
      </c>
      <c r="K18" s="290">
        <f>J18/B4</f>
        <v>9.5897709110282364E-3</v>
      </c>
    </row>
    <row r="19" spans="1:11" x14ac:dyDescent="0.2">
      <c r="A19" s="324" t="s">
        <v>28</v>
      </c>
      <c r="B19" s="231">
        <v>30</v>
      </c>
      <c r="C19" s="294">
        <v>29.5</v>
      </c>
      <c r="D19" s="294">
        <v>29</v>
      </c>
      <c r="E19" s="294">
        <v>28</v>
      </c>
      <c r="F19" s="294">
        <v>27.5</v>
      </c>
      <c r="G19" s="232">
        <v>27</v>
      </c>
      <c r="H19" s="235"/>
      <c r="I19" s="227" t="s">
        <v>57</v>
      </c>
      <c r="J19" s="293">
        <v>21.32</v>
      </c>
    </row>
    <row r="20" spans="1:11" ht="13.5" thickBot="1" x14ac:dyDescent="0.25">
      <c r="A20" s="327" t="s">
        <v>26</v>
      </c>
      <c r="B20" s="233">
        <f t="shared" ref="B20:G20" si="3">B19-B7</f>
        <v>8</v>
      </c>
      <c r="C20" s="234">
        <f t="shared" si="3"/>
        <v>7.5</v>
      </c>
      <c r="D20" s="234">
        <f t="shared" si="3"/>
        <v>7</v>
      </c>
      <c r="E20" s="234">
        <f t="shared" si="3"/>
        <v>6</v>
      </c>
      <c r="F20" s="234">
        <f t="shared" si="3"/>
        <v>5.5</v>
      </c>
      <c r="G20" s="240">
        <f t="shared" si="3"/>
        <v>5</v>
      </c>
      <c r="H20" s="236"/>
      <c r="I20" s="293" t="s">
        <v>26</v>
      </c>
    </row>
    <row r="22" spans="1:11" ht="13.5" thickBot="1" x14ac:dyDescent="0.25"/>
    <row r="23" spans="1:11" s="351" customFormat="1" ht="13.5" thickBot="1" x14ac:dyDescent="0.25">
      <c r="A23" s="300" t="s">
        <v>63</v>
      </c>
      <c r="B23" s="671" t="s">
        <v>50</v>
      </c>
      <c r="C23" s="672"/>
      <c r="D23" s="672"/>
      <c r="E23" s="672"/>
      <c r="F23" s="672"/>
      <c r="G23" s="673"/>
      <c r="H23" s="328" t="s">
        <v>0</v>
      </c>
      <c r="I23" s="227"/>
    </row>
    <row r="24" spans="1:11" s="351" customFormat="1" x14ac:dyDescent="0.2">
      <c r="A24" s="226" t="s">
        <v>54</v>
      </c>
      <c r="B24" s="301">
        <v>1</v>
      </c>
      <c r="C24" s="302">
        <v>2</v>
      </c>
      <c r="D24" s="303">
        <v>3</v>
      </c>
      <c r="E24" s="302">
        <v>4</v>
      </c>
      <c r="F24" s="303">
        <v>5</v>
      </c>
      <c r="G24" s="298">
        <v>6</v>
      </c>
      <c r="H24" s="304"/>
      <c r="I24" s="305"/>
    </row>
    <row r="25" spans="1:11" s="351" customFormat="1" x14ac:dyDescent="0.2">
      <c r="A25" s="226" t="s">
        <v>2</v>
      </c>
      <c r="B25" s="254">
        <v>1</v>
      </c>
      <c r="C25" s="255">
        <v>2</v>
      </c>
      <c r="D25" s="255">
        <v>2</v>
      </c>
      <c r="E25" s="256">
        <v>3</v>
      </c>
      <c r="F25" s="349">
        <v>4</v>
      </c>
      <c r="G25" s="350">
        <v>5</v>
      </c>
      <c r="H25" s="299" t="s">
        <v>0</v>
      </c>
      <c r="I25" s="248"/>
      <c r="J25" s="306"/>
    </row>
    <row r="26" spans="1:11" s="351" customFormat="1" x14ac:dyDescent="0.2">
      <c r="A26" s="307" t="s">
        <v>3</v>
      </c>
      <c r="B26" s="258">
        <v>260</v>
      </c>
      <c r="C26" s="259">
        <v>260</v>
      </c>
      <c r="D26" s="259">
        <v>260</v>
      </c>
      <c r="E26" s="259">
        <v>260</v>
      </c>
      <c r="F26" s="259">
        <v>260</v>
      </c>
      <c r="G26" s="260">
        <v>260</v>
      </c>
      <c r="H26" s="308">
        <v>260</v>
      </c>
      <c r="I26" s="309"/>
      <c r="J26" s="306"/>
    </row>
    <row r="27" spans="1:11" s="351" customFormat="1" x14ac:dyDescent="0.2">
      <c r="A27" s="310" t="s">
        <v>6</v>
      </c>
      <c r="B27" s="263">
        <v>257.44186046511629</v>
      </c>
      <c r="C27" s="264">
        <v>269.28571428571428</v>
      </c>
      <c r="D27" s="264">
        <v>265.43859649122805</v>
      </c>
      <c r="E27" s="264">
        <v>266.70731707317071</v>
      </c>
      <c r="F27" s="311">
        <v>271.23287671232879</v>
      </c>
      <c r="G27" s="265">
        <v>282.44897959183675</v>
      </c>
      <c r="H27" s="312">
        <v>268.86111111111109</v>
      </c>
      <c r="I27" s="313"/>
      <c r="J27" s="306"/>
    </row>
    <row r="28" spans="1:11" s="351" customFormat="1" x14ac:dyDescent="0.2">
      <c r="A28" s="226" t="s">
        <v>7</v>
      </c>
      <c r="B28" s="267">
        <v>74.418604651162795</v>
      </c>
      <c r="C28" s="268">
        <v>89.285714285714292</v>
      </c>
      <c r="D28" s="268">
        <v>82.456140350877192</v>
      </c>
      <c r="E28" s="268">
        <v>86.58536585365853</v>
      </c>
      <c r="F28" s="314">
        <v>95.890410958904113</v>
      </c>
      <c r="G28" s="269">
        <v>85.714285714285708</v>
      </c>
      <c r="H28" s="315">
        <v>80.277777777777771</v>
      </c>
      <c r="I28" s="316"/>
      <c r="J28" s="306"/>
    </row>
    <row r="29" spans="1:11" s="351" customFormat="1" x14ac:dyDescent="0.2">
      <c r="A29" s="226" t="s">
        <v>8</v>
      </c>
      <c r="B29" s="271">
        <v>9.3695373999561238E-2</v>
      </c>
      <c r="C29" s="272">
        <v>5.6080568996992118E-2</v>
      </c>
      <c r="D29" s="272">
        <v>8.3519201580601499E-2</v>
      </c>
      <c r="E29" s="272">
        <v>7.2914828368833604E-2</v>
      </c>
      <c r="F29" s="317">
        <v>4.7641015528380529E-2</v>
      </c>
      <c r="G29" s="273">
        <v>7.5539479992399267E-2</v>
      </c>
      <c r="H29" s="318">
        <v>7.5269354868527844E-2</v>
      </c>
      <c r="I29" s="319"/>
      <c r="J29" s="320"/>
      <c r="K29" s="321"/>
    </row>
    <row r="30" spans="1:11" s="351" customFormat="1" x14ac:dyDescent="0.2">
      <c r="A30" s="310" t="s">
        <v>1</v>
      </c>
      <c r="B30" s="275">
        <f t="shared" ref="B30:H30" si="4">B27/B26*100-100</f>
        <v>-0.98389982110911944</v>
      </c>
      <c r="C30" s="276">
        <f t="shared" si="4"/>
        <v>3.5714285714285552</v>
      </c>
      <c r="D30" s="276">
        <f t="shared" si="4"/>
        <v>2.0917678812415659</v>
      </c>
      <c r="E30" s="276">
        <f t="shared" si="4"/>
        <v>2.5797373358348921</v>
      </c>
      <c r="F30" s="276">
        <f t="shared" si="4"/>
        <v>4.3203371970495397</v>
      </c>
      <c r="G30" s="277">
        <f t="shared" si="4"/>
        <v>8.6342229199372014</v>
      </c>
      <c r="H30" s="278">
        <f t="shared" si="4"/>
        <v>3.4081196581196451</v>
      </c>
      <c r="I30" s="319"/>
      <c r="J30" s="320"/>
      <c r="K30" s="227"/>
    </row>
    <row r="31" spans="1:11" s="351" customFormat="1" ht="13.5" thickBot="1" x14ac:dyDescent="0.25">
      <c r="A31" s="226" t="s">
        <v>27</v>
      </c>
      <c r="B31" s="280">
        <f>B27-B13</f>
        <v>137.92186046511631</v>
      </c>
      <c r="C31" s="281">
        <f t="shared" ref="C31:H31" si="5">C27-C13</f>
        <v>134.89285714285714</v>
      </c>
      <c r="D31" s="281">
        <f t="shared" si="5"/>
        <v>125.27421292958422</v>
      </c>
      <c r="E31" s="281">
        <f t="shared" si="5"/>
        <v>116.44644750795331</v>
      </c>
      <c r="F31" s="281">
        <f t="shared" si="5"/>
        <v>111.34131044726854</v>
      </c>
      <c r="G31" s="282">
        <f t="shared" si="5"/>
        <v>111.72348939575832</v>
      </c>
      <c r="H31" s="322">
        <f t="shared" si="5"/>
        <v>121.85864197530861</v>
      </c>
      <c r="I31" s="323"/>
      <c r="J31" s="320"/>
      <c r="K31" s="227"/>
    </row>
    <row r="32" spans="1:11" s="351" customFormat="1" x14ac:dyDescent="0.2">
      <c r="A32" s="324" t="s">
        <v>51</v>
      </c>
      <c r="B32" s="285">
        <v>459</v>
      </c>
      <c r="C32" s="286">
        <v>577</v>
      </c>
      <c r="D32" s="286">
        <v>577</v>
      </c>
      <c r="E32" s="286">
        <v>834</v>
      </c>
      <c r="F32" s="286">
        <v>773</v>
      </c>
      <c r="G32" s="287">
        <v>482</v>
      </c>
      <c r="H32" s="288">
        <f>SUM(B32:G32)</f>
        <v>3702</v>
      </c>
      <c r="I32" s="325" t="s">
        <v>56</v>
      </c>
      <c r="J32" s="326">
        <f>H18-H32</f>
        <v>16</v>
      </c>
      <c r="K32" s="290">
        <f>J32/H18</f>
        <v>4.3033889187735338E-3</v>
      </c>
    </row>
    <row r="33" spans="1:11" s="351" customFormat="1" x14ac:dyDescent="0.2">
      <c r="A33" s="324" t="s">
        <v>28</v>
      </c>
      <c r="B33" s="231">
        <v>34.5</v>
      </c>
      <c r="C33" s="294">
        <v>34</v>
      </c>
      <c r="D33" s="294">
        <v>33.5</v>
      </c>
      <c r="E33" s="294">
        <v>32.5</v>
      </c>
      <c r="F33" s="294">
        <v>32</v>
      </c>
      <c r="G33" s="232">
        <v>31.5</v>
      </c>
      <c r="H33" s="235"/>
      <c r="I33" s="227" t="s">
        <v>57</v>
      </c>
      <c r="J33" s="351">
        <v>28.54</v>
      </c>
    </row>
    <row r="34" spans="1:11" s="351" customFormat="1" ht="13.5" thickBot="1" x14ac:dyDescent="0.25">
      <c r="A34" s="327" t="s">
        <v>26</v>
      </c>
      <c r="B34" s="233">
        <f>B33-B19</f>
        <v>4.5</v>
      </c>
      <c r="C34" s="234">
        <f t="shared" ref="C34:G34" si="6">C33-C19</f>
        <v>4.5</v>
      </c>
      <c r="D34" s="234">
        <f t="shared" si="6"/>
        <v>4.5</v>
      </c>
      <c r="E34" s="234">
        <f t="shared" si="6"/>
        <v>4.5</v>
      </c>
      <c r="F34" s="234">
        <f t="shared" si="6"/>
        <v>4.5</v>
      </c>
      <c r="G34" s="240">
        <f t="shared" si="6"/>
        <v>4.5</v>
      </c>
      <c r="H34" s="236"/>
      <c r="I34" s="351" t="s">
        <v>26</v>
      </c>
      <c r="J34" s="227">
        <f>J33-J19</f>
        <v>7.2199999999999989</v>
      </c>
    </row>
    <row r="35" spans="1:11" x14ac:dyDescent="0.2">
      <c r="B35" s="293">
        <v>34.5</v>
      </c>
      <c r="D35" s="293">
        <v>33.5</v>
      </c>
    </row>
    <row r="36" spans="1:11" ht="13.5" thickBot="1" x14ac:dyDescent="0.25"/>
    <row r="37" spans="1:11" s="352" customFormat="1" ht="13.5" thickBot="1" x14ac:dyDescent="0.25">
      <c r="A37" s="300" t="s">
        <v>64</v>
      </c>
      <c r="B37" s="671" t="s">
        <v>50</v>
      </c>
      <c r="C37" s="672"/>
      <c r="D37" s="672"/>
      <c r="E37" s="672"/>
      <c r="F37" s="672"/>
      <c r="G37" s="673"/>
      <c r="H37" s="328" t="s">
        <v>0</v>
      </c>
      <c r="I37" s="227"/>
    </row>
    <row r="38" spans="1:11" s="352" customFormat="1" x14ac:dyDescent="0.2">
      <c r="A38" s="226" t="s">
        <v>54</v>
      </c>
      <c r="B38" s="301">
        <v>1</v>
      </c>
      <c r="C38" s="302">
        <v>2</v>
      </c>
      <c r="D38" s="303">
        <v>3</v>
      </c>
      <c r="E38" s="302">
        <v>4</v>
      </c>
      <c r="F38" s="303">
        <v>5</v>
      </c>
      <c r="G38" s="298">
        <v>6</v>
      </c>
      <c r="H38" s="304"/>
      <c r="I38" s="305"/>
    </row>
    <row r="39" spans="1:11" s="352" customFormat="1" x14ac:dyDescent="0.2">
      <c r="A39" s="226" t="s">
        <v>2</v>
      </c>
      <c r="B39" s="254">
        <v>1</v>
      </c>
      <c r="C39" s="255">
        <v>2</v>
      </c>
      <c r="D39" s="255">
        <v>2</v>
      </c>
      <c r="E39" s="256">
        <v>3</v>
      </c>
      <c r="F39" s="349">
        <v>4</v>
      </c>
      <c r="G39" s="350">
        <v>5</v>
      </c>
      <c r="H39" s="299" t="s">
        <v>0</v>
      </c>
      <c r="I39" s="248"/>
      <c r="J39" s="306"/>
    </row>
    <row r="40" spans="1:11" s="352" customFormat="1" x14ac:dyDescent="0.2">
      <c r="A40" s="307" t="s">
        <v>3</v>
      </c>
      <c r="B40" s="258">
        <v>390</v>
      </c>
      <c r="C40" s="259">
        <v>390</v>
      </c>
      <c r="D40" s="259">
        <v>390</v>
      </c>
      <c r="E40" s="259">
        <v>390</v>
      </c>
      <c r="F40" s="259">
        <v>390</v>
      </c>
      <c r="G40" s="260">
        <v>390</v>
      </c>
      <c r="H40" s="308">
        <v>390</v>
      </c>
      <c r="I40" s="309"/>
      <c r="J40" s="306"/>
    </row>
    <row r="41" spans="1:11" s="352" customFormat="1" x14ac:dyDescent="0.2">
      <c r="A41" s="310" t="s">
        <v>6</v>
      </c>
      <c r="B41" s="263">
        <v>380.30303030303031</v>
      </c>
      <c r="C41" s="264">
        <v>405.11111111111109</v>
      </c>
      <c r="D41" s="264">
        <v>387.04545454545456</v>
      </c>
      <c r="E41" s="264">
        <v>423.96825396825398</v>
      </c>
      <c r="F41" s="311">
        <v>408.4375</v>
      </c>
      <c r="G41" s="265">
        <v>461.38888888888891</v>
      </c>
      <c r="H41" s="312">
        <v>411.4736842105263</v>
      </c>
      <c r="I41" s="313"/>
      <c r="J41" s="306"/>
    </row>
    <row r="42" spans="1:11" s="352" customFormat="1" x14ac:dyDescent="0.2">
      <c r="A42" s="226" t="s">
        <v>7</v>
      </c>
      <c r="B42" s="267">
        <v>81.818181818181813</v>
      </c>
      <c r="C42" s="268">
        <v>84.444444444444443</v>
      </c>
      <c r="D42" s="268">
        <v>90.909090909090907</v>
      </c>
      <c r="E42" s="268">
        <v>88.888888888888886</v>
      </c>
      <c r="F42" s="314">
        <v>82.8125</v>
      </c>
      <c r="G42" s="269">
        <v>86.111111111111114</v>
      </c>
      <c r="H42" s="315">
        <v>73.333333333333329</v>
      </c>
      <c r="I42" s="316"/>
      <c r="J42" s="306"/>
    </row>
    <row r="43" spans="1:11" s="352" customFormat="1" x14ac:dyDescent="0.2">
      <c r="A43" s="226" t="s">
        <v>8</v>
      </c>
      <c r="B43" s="271">
        <v>6.6484940382480207E-2</v>
      </c>
      <c r="C43" s="272">
        <v>7.641547989659335E-2</v>
      </c>
      <c r="D43" s="272">
        <v>6.0737504716675966E-2</v>
      </c>
      <c r="E43" s="272">
        <v>5.816219206051651E-2</v>
      </c>
      <c r="F43" s="317">
        <v>6.68016780911488E-2</v>
      </c>
      <c r="G43" s="273">
        <v>6.5650729627573831E-2</v>
      </c>
      <c r="H43" s="318">
        <v>8.7303203621556705E-2</v>
      </c>
      <c r="I43" s="319"/>
      <c r="J43" s="320"/>
      <c r="K43" s="321"/>
    </row>
    <row r="44" spans="1:11" s="352" customFormat="1" x14ac:dyDescent="0.2">
      <c r="A44" s="310" t="s">
        <v>1</v>
      </c>
      <c r="B44" s="275">
        <f t="shared" ref="B44:H44" si="7">B41/B40*100-100</f>
        <v>-2.4864024864024827</v>
      </c>
      <c r="C44" s="276">
        <f t="shared" si="7"/>
        <v>3.8746438746438656</v>
      </c>
      <c r="D44" s="276">
        <f t="shared" si="7"/>
        <v>-0.75757575757575069</v>
      </c>
      <c r="E44" s="276">
        <f t="shared" si="7"/>
        <v>8.709808709808712</v>
      </c>
      <c r="F44" s="276">
        <f t="shared" si="7"/>
        <v>4.7275641025641022</v>
      </c>
      <c r="G44" s="277">
        <f t="shared" si="7"/>
        <v>18.304843304843317</v>
      </c>
      <c r="H44" s="278">
        <f t="shared" si="7"/>
        <v>5.506072874493924</v>
      </c>
      <c r="I44" s="319"/>
      <c r="J44" s="320"/>
      <c r="K44" s="227"/>
    </row>
    <row r="45" spans="1:11" s="352" customFormat="1" ht="13.5" thickBot="1" x14ac:dyDescent="0.25">
      <c r="A45" s="226" t="s">
        <v>27</v>
      </c>
      <c r="B45" s="280">
        <f>B41-B27</f>
        <v>122.86116983791402</v>
      </c>
      <c r="C45" s="281">
        <f t="shared" ref="C45:H45" si="8">C41-C27</f>
        <v>135.82539682539681</v>
      </c>
      <c r="D45" s="281">
        <f t="shared" si="8"/>
        <v>121.60685805422651</v>
      </c>
      <c r="E45" s="281">
        <f t="shared" si="8"/>
        <v>157.26093689508326</v>
      </c>
      <c r="F45" s="281">
        <f t="shared" si="8"/>
        <v>137.20462328767121</v>
      </c>
      <c r="G45" s="282">
        <f t="shared" si="8"/>
        <v>178.93990929705217</v>
      </c>
      <c r="H45" s="322">
        <f t="shared" si="8"/>
        <v>142.61257309941521</v>
      </c>
      <c r="I45" s="323"/>
      <c r="J45" s="320"/>
      <c r="K45" s="227"/>
    </row>
    <row r="46" spans="1:11" s="352" customFormat="1" x14ac:dyDescent="0.2">
      <c r="A46" s="324" t="s">
        <v>51</v>
      </c>
      <c r="B46" s="285">
        <v>456</v>
      </c>
      <c r="C46" s="286">
        <v>575</v>
      </c>
      <c r="D46" s="286">
        <v>574</v>
      </c>
      <c r="E46" s="286">
        <v>834</v>
      </c>
      <c r="F46" s="286">
        <v>773</v>
      </c>
      <c r="G46" s="287">
        <v>482</v>
      </c>
      <c r="H46" s="288">
        <f>SUM(B46:G46)</f>
        <v>3694</v>
      </c>
      <c r="I46" s="325" t="s">
        <v>56</v>
      </c>
      <c r="J46" s="326">
        <f>H32-H46</f>
        <v>8</v>
      </c>
      <c r="K46" s="290">
        <f>J46/H32</f>
        <v>2.1609940572663426E-3</v>
      </c>
    </row>
    <row r="47" spans="1:11" s="352" customFormat="1" x14ac:dyDescent="0.2">
      <c r="A47" s="324" t="s">
        <v>28</v>
      </c>
      <c r="B47" s="231">
        <v>39</v>
      </c>
      <c r="C47" s="294">
        <v>38.5</v>
      </c>
      <c r="D47" s="294">
        <v>38</v>
      </c>
      <c r="E47" s="294">
        <v>36.5</v>
      </c>
      <c r="F47" s="294">
        <v>36.5</v>
      </c>
      <c r="G47" s="232">
        <v>35.5</v>
      </c>
      <c r="H47" s="235"/>
      <c r="I47" s="227" t="s">
        <v>57</v>
      </c>
      <c r="J47" s="352">
        <v>33.119999999999997</v>
      </c>
    </row>
    <row r="48" spans="1:11" s="352" customFormat="1" ht="13.5" thickBot="1" x14ac:dyDescent="0.25">
      <c r="A48" s="327" t="s">
        <v>26</v>
      </c>
      <c r="B48" s="233">
        <f>B47-B33</f>
        <v>4.5</v>
      </c>
      <c r="C48" s="234">
        <f t="shared" ref="C48:G48" si="9">C47-C33</f>
        <v>4.5</v>
      </c>
      <c r="D48" s="234">
        <f t="shared" si="9"/>
        <v>4.5</v>
      </c>
      <c r="E48" s="234">
        <f t="shared" si="9"/>
        <v>4</v>
      </c>
      <c r="F48" s="234">
        <f t="shared" si="9"/>
        <v>4.5</v>
      </c>
      <c r="G48" s="240">
        <f t="shared" si="9"/>
        <v>4</v>
      </c>
      <c r="H48" s="236"/>
      <c r="I48" s="352" t="s">
        <v>26</v>
      </c>
      <c r="J48" s="227">
        <f>J47-J33</f>
        <v>4.5799999999999983</v>
      </c>
    </row>
    <row r="49" spans="1:13" x14ac:dyDescent="0.2">
      <c r="B49" s="293">
        <v>39</v>
      </c>
      <c r="C49" s="293">
        <v>38.5</v>
      </c>
      <c r="D49" s="293">
        <v>38</v>
      </c>
      <c r="E49" s="293">
        <v>36.5</v>
      </c>
      <c r="F49" s="293">
        <v>36.5</v>
      </c>
      <c r="G49" s="293">
        <v>35.5</v>
      </c>
    </row>
    <row r="50" spans="1:13" s="359" customFormat="1" x14ac:dyDescent="0.2">
      <c r="G50" s="359" t="s">
        <v>66</v>
      </c>
    </row>
    <row r="51" spans="1:13" ht="13.5" thickBot="1" x14ac:dyDescent="0.25">
      <c r="C51" s="353"/>
      <c r="D51" s="353"/>
      <c r="E51" s="353"/>
      <c r="F51" s="353"/>
      <c r="G51" s="353"/>
    </row>
    <row r="52" spans="1:13" s="354" customFormat="1" ht="13.5" thickBot="1" x14ac:dyDescent="0.25">
      <c r="A52" s="300" t="s">
        <v>67</v>
      </c>
      <c r="B52" s="671" t="s">
        <v>50</v>
      </c>
      <c r="C52" s="672"/>
      <c r="D52" s="672"/>
      <c r="E52" s="672"/>
      <c r="F52" s="672"/>
      <c r="G52" s="673"/>
      <c r="H52" s="328" t="s">
        <v>0</v>
      </c>
      <c r="I52" s="227"/>
      <c r="L52" s="354" t="s">
        <v>54</v>
      </c>
      <c r="M52" s="354" t="s">
        <v>70</v>
      </c>
    </row>
    <row r="53" spans="1:13" s="354" customFormat="1" x14ac:dyDescent="0.2">
      <c r="A53" s="226" t="s">
        <v>54</v>
      </c>
      <c r="B53" s="301">
        <v>1</v>
      </c>
      <c r="C53" s="302">
        <v>2</v>
      </c>
      <c r="D53" s="303">
        <v>3</v>
      </c>
      <c r="E53" s="302">
        <v>4</v>
      </c>
      <c r="F53" s="303">
        <v>5</v>
      </c>
      <c r="G53" s="298">
        <v>6</v>
      </c>
      <c r="H53" s="304"/>
      <c r="I53" s="305"/>
      <c r="L53" s="354">
        <v>1</v>
      </c>
      <c r="M53" s="354">
        <v>44.5</v>
      </c>
    </row>
    <row r="54" spans="1:13" s="354" customFormat="1" x14ac:dyDescent="0.2">
      <c r="A54" s="226" t="s">
        <v>2</v>
      </c>
      <c r="B54" s="254">
        <v>1</v>
      </c>
      <c r="C54" s="255">
        <v>2</v>
      </c>
      <c r="D54" s="255">
        <v>2</v>
      </c>
      <c r="E54" s="256">
        <v>3</v>
      </c>
      <c r="F54" s="349">
        <v>4</v>
      </c>
      <c r="G54" s="350">
        <v>5</v>
      </c>
      <c r="H54" s="299" t="s">
        <v>0</v>
      </c>
      <c r="I54" s="248"/>
      <c r="J54" s="306"/>
      <c r="L54" s="354">
        <v>2</v>
      </c>
      <c r="M54" s="354">
        <v>43.5</v>
      </c>
    </row>
    <row r="55" spans="1:13" s="354" customFormat="1" x14ac:dyDescent="0.2">
      <c r="A55" s="307" t="s">
        <v>3</v>
      </c>
      <c r="B55" s="258">
        <v>525</v>
      </c>
      <c r="C55" s="259">
        <v>525</v>
      </c>
      <c r="D55" s="259">
        <v>525</v>
      </c>
      <c r="E55" s="259">
        <v>525</v>
      </c>
      <c r="F55" s="259">
        <v>525</v>
      </c>
      <c r="G55" s="260">
        <v>525</v>
      </c>
      <c r="H55" s="308">
        <v>525</v>
      </c>
      <c r="I55" s="309"/>
      <c r="J55" s="306"/>
      <c r="L55" s="354">
        <v>3</v>
      </c>
      <c r="M55" s="354">
        <v>42</v>
      </c>
    </row>
    <row r="56" spans="1:13" s="354" customFormat="1" x14ac:dyDescent="0.2">
      <c r="A56" s="310" t="s">
        <v>6</v>
      </c>
      <c r="B56" s="263">
        <v>570</v>
      </c>
      <c r="C56" s="264">
        <v>550.71428571428567</v>
      </c>
      <c r="D56" s="264">
        <v>545.75</v>
      </c>
      <c r="E56" s="264">
        <v>560.50847457627117</v>
      </c>
      <c r="F56" s="311">
        <v>546.39344262295083</v>
      </c>
      <c r="G56" s="265">
        <v>570.75</v>
      </c>
      <c r="H56" s="312">
        <v>556.26373626373629</v>
      </c>
      <c r="I56" s="313"/>
      <c r="J56" s="306"/>
      <c r="L56" s="354">
        <v>4</v>
      </c>
      <c r="M56" s="354">
        <v>41</v>
      </c>
    </row>
    <row r="57" spans="1:13" s="354" customFormat="1" x14ac:dyDescent="0.2">
      <c r="A57" s="226" t="s">
        <v>7</v>
      </c>
      <c r="B57" s="267">
        <v>64.516129032258064</v>
      </c>
      <c r="C57" s="268">
        <v>88.095238095238102</v>
      </c>
      <c r="D57" s="268">
        <v>82.5</v>
      </c>
      <c r="E57" s="268">
        <v>69.491525423728817</v>
      </c>
      <c r="F57" s="314">
        <v>93.442622950819668</v>
      </c>
      <c r="G57" s="269">
        <v>85</v>
      </c>
      <c r="H57" s="315">
        <v>78.388278388278394</v>
      </c>
      <c r="I57" s="316"/>
      <c r="J57" s="306"/>
      <c r="L57" s="354">
        <v>5</v>
      </c>
      <c r="M57" s="354">
        <v>40.5</v>
      </c>
    </row>
    <row r="58" spans="1:13" s="354" customFormat="1" x14ac:dyDescent="0.2">
      <c r="A58" s="226" t="s">
        <v>8</v>
      </c>
      <c r="B58" s="271">
        <v>7.883724949150557E-2</v>
      </c>
      <c r="C58" s="272">
        <v>6.9472175049764065E-2</v>
      </c>
      <c r="D58" s="272">
        <v>7.3280747836757462E-2</v>
      </c>
      <c r="E58" s="272">
        <v>8.1818404919874937E-2</v>
      </c>
      <c r="F58" s="317">
        <v>5.4557632621751756E-2</v>
      </c>
      <c r="G58" s="273">
        <v>6.9576298500261799E-2</v>
      </c>
      <c r="H58" s="318">
        <v>7.3503076563801686E-2</v>
      </c>
      <c r="I58" s="319"/>
      <c r="J58" s="320"/>
      <c r="K58" s="321"/>
      <c r="L58" s="354">
        <v>6</v>
      </c>
      <c r="M58" s="354">
        <v>39.5</v>
      </c>
    </row>
    <row r="59" spans="1:13" s="354" customFormat="1" x14ac:dyDescent="0.2">
      <c r="A59" s="310" t="s">
        <v>1</v>
      </c>
      <c r="B59" s="275">
        <f t="shared" ref="B59:H59" si="10">B56/B55*100-100</f>
        <v>8.5714285714285694</v>
      </c>
      <c r="C59" s="276">
        <f t="shared" si="10"/>
        <v>4.8979591836734642</v>
      </c>
      <c r="D59" s="276">
        <f t="shared" si="10"/>
        <v>3.952380952380949</v>
      </c>
      <c r="E59" s="276">
        <f t="shared" si="10"/>
        <v>6.7635189669087907</v>
      </c>
      <c r="F59" s="276">
        <f t="shared" si="10"/>
        <v>4.0749414519906395</v>
      </c>
      <c r="G59" s="277">
        <f t="shared" si="10"/>
        <v>8.7142857142857224</v>
      </c>
      <c r="H59" s="278">
        <f t="shared" si="10"/>
        <v>5.9549973835688093</v>
      </c>
      <c r="I59" s="319"/>
      <c r="J59" s="320"/>
      <c r="K59" s="227"/>
    </row>
    <row r="60" spans="1:13" s="354" customFormat="1" ht="13.5" thickBot="1" x14ac:dyDescent="0.25">
      <c r="A60" s="226" t="s">
        <v>27</v>
      </c>
      <c r="B60" s="280">
        <f>B56-B41</f>
        <v>189.69696969696969</v>
      </c>
      <c r="C60" s="281">
        <f t="shared" ref="C60:H60" si="11">C56-C41</f>
        <v>145.60317460317458</v>
      </c>
      <c r="D60" s="281">
        <f t="shared" si="11"/>
        <v>158.70454545454544</v>
      </c>
      <c r="E60" s="281">
        <f t="shared" si="11"/>
        <v>136.54022060801719</v>
      </c>
      <c r="F60" s="281">
        <f t="shared" si="11"/>
        <v>137.95594262295083</v>
      </c>
      <c r="G60" s="282">
        <f t="shared" si="11"/>
        <v>109.36111111111109</v>
      </c>
      <c r="H60" s="322">
        <f t="shared" si="11"/>
        <v>144.79005205320999</v>
      </c>
      <c r="I60" s="323"/>
      <c r="J60" s="320"/>
      <c r="K60" s="227"/>
    </row>
    <row r="61" spans="1:13" s="354" customFormat="1" x14ac:dyDescent="0.2">
      <c r="A61" s="324" t="s">
        <v>51</v>
      </c>
      <c r="B61" s="285">
        <v>452</v>
      </c>
      <c r="C61" s="286">
        <v>575</v>
      </c>
      <c r="D61" s="286">
        <v>573</v>
      </c>
      <c r="E61" s="286">
        <v>832</v>
      </c>
      <c r="F61" s="286">
        <v>773</v>
      </c>
      <c r="G61" s="287">
        <v>482</v>
      </c>
      <c r="H61" s="288">
        <f>SUM(B61:G61)</f>
        <v>3687</v>
      </c>
      <c r="I61" s="325" t="s">
        <v>56</v>
      </c>
      <c r="J61" s="326">
        <f>H46-H61</f>
        <v>7</v>
      </c>
      <c r="K61" s="290">
        <f>J61/H46</f>
        <v>1.8949648077964266E-3</v>
      </c>
      <c r="L61" s="356" t="s">
        <v>71</v>
      </c>
    </row>
    <row r="62" spans="1:13" s="354" customFormat="1" x14ac:dyDescent="0.2">
      <c r="A62" s="324" t="s">
        <v>28</v>
      </c>
      <c r="B62" s="358">
        <v>44.5</v>
      </c>
      <c r="C62" s="294">
        <v>43.5</v>
      </c>
      <c r="D62" s="294">
        <v>42</v>
      </c>
      <c r="E62" s="294">
        <v>41</v>
      </c>
      <c r="F62" s="294">
        <v>40.5</v>
      </c>
      <c r="G62" s="358">
        <v>39.5</v>
      </c>
      <c r="H62" s="235"/>
      <c r="I62" s="227" t="s">
        <v>57</v>
      </c>
      <c r="J62" s="354">
        <v>37.299999999999997</v>
      </c>
    </row>
    <row r="63" spans="1:13" s="354" customFormat="1" ht="13.5" thickBot="1" x14ac:dyDescent="0.25">
      <c r="A63" s="327" t="s">
        <v>26</v>
      </c>
      <c r="B63" s="233">
        <f>B62-B47</f>
        <v>5.5</v>
      </c>
      <c r="C63" s="234">
        <f t="shared" ref="C63:G63" si="12">C62-C47</f>
        <v>5</v>
      </c>
      <c r="D63" s="234">
        <f t="shared" si="12"/>
        <v>4</v>
      </c>
      <c r="E63" s="234">
        <f t="shared" si="12"/>
        <v>4.5</v>
      </c>
      <c r="F63" s="234">
        <f t="shared" si="12"/>
        <v>4</v>
      </c>
      <c r="G63" s="240">
        <f t="shared" si="12"/>
        <v>4</v>
      </c>
      <c r="H63" s="236"/>
      <c r="I63" s="354" t="s">
        <v>26</v>
      </c>
      <c r="J63" s="227">
        <f>J62-J47</f>
        <v>4.18</v>
      </c>
    </row>
    <row r="65" spans="1:12" s="358" customFormat="1" ht="13.5" thickBot="1" x14ac:dyDescent="0.25"/>
    <row r="66" spans="1:12" ht="13.5" thickBot="1" x14ac:dyDescent="0.25">
      <c r="A66" s="300" t="s">
        <v>72</v>
      </c>
      <c r="B66" s="671" t="s">
        <v>50</v>
      </c>
      <c r="C66" s="672"/>
      <c r="D66" s="672"/>
      <c r="E66" s="672"/>
      <c r="F66" s="672"/>
      <c r="G66" s="673"/>
      <c r="H66" s="328" t="s">
        <v>0</v>
      </c>
      <c r="I66" s="227"/>
      <c r="J66" s="355"/>
      <c r="K66" s="355"/>
    </row>
    <row r="67" spans="1:12" x14ac:dyDescent="0.2">
      <c r="A67" s="226" t="s">
        <v>54</v>
      </c>
      <c r="B67" s="301">
        <v>1</v>
      </c>
      <c r="C67" s="302">
        <v>2</v>
      </c>
      <c r="D67" s="303">
        <v>3</v>
      </c>
      <c r="E67" s="302">
        <v>4</v>
      </c>
      <c r="F67" s="303">
        <v>5</v>
      </c>
      <c r="G67" s="298">
        <v>6</v>
      </c>
      <c r="H67" s="304"/>
      <c r="I67" s="305"/>
      <c r="J67" s="355"/>
      <c r="K67" s="355"/>
      <c r="L67" s="363"/>
    </row>
    <row r="68" spans="1:12" x14ac:dyDescent="0.2">
      <c r="A68" s="226" t="s">
        <v>2</v>
      </c>
      <c r="B68" s="254">
        <v>1</v>
      </c>
      <c r="C68" s="255">
        <v>2</v>
      </c>
      <c r="D68" s="360">
        <v>3</v>
      </c>
      <c r="E68" s="256">
        <v>4</v>
      </c>
      <c r="F68" s="349">
        <v>5</v>
      </c>
      <c r="G68" s="350">
        <v>6</v>
      </c>
      <c r="H68" s="299" t="s">
        <v>0</v>
      </c>
      <c r="I68" s="248"/>
      <c r="J68" s="306"/>
      <c r="K68" s="355"/>
      <c r="L68" s="363"/>
    </row>
    <row r="69" spans="1:12" x14ac:dyDescent="0.2">
      <c r="A69" s="307" t="s">
        <v>3</v>
      </c>
      <c r="B69" s="258">
        <v>650</v>
      </c>
      <c r="C69" s="259">
        <v>650</v>
      </c>
      <c r="D69" s="259">
        <v>650</v>
      </c>
      <c r="E69" s="259">
        <v>650</v>
      </c>
      <c r="F69" s="259">
        <v>650</v>
      </c>
      <c r="G69" s="260">
        <v>650</v>
      </c>
      <c r="H69" s="308">
        <v>650</v>
      </c>
      <c r="I69" s="309"/>
      <c r="J69" s="306"/>
      <c r="K69" s="355"/>
      <c r="L69" s="363"/>
    </row>
    <row r="70" spans="1:12" x14ac:dyDescent="0.2">
      <c r="A70" s="310" t="s">
        <v>6</v>
      </c>
      <c r="B70" s="263">
        <v>598.54999999999995</v>
      </c>
      <c r="C70" s="264">
        <v>610.6</v>
      </c>
      <c r="D70" s="264">
        <v>640.65</v>
      </c>
      <c r="E70" s="264">
        <v>659.55</v>
      </c>
      <c r="F70" s="311">
        <v>669.47</v>
      </c>
      <c r="G70" s="265">
        <v>698.93</v>
      </c>
      <c r="H70" s="312">
        <v>642.29</v>
      </c>
      <c r="I70" s="313"/>
      <c r="J70" s="306"/>
      <c r="K70" s="355"/>
      <c r="L70" s="363"/>
    </row>
    <row r="71" spans="1:12" x14ac:dyDescent="0.2">
      <c r="A71" s="226" t="s">
        <v>7</v>
      </c>
      <c r="B71" s="267">
        <v>96.969696969696969</v>
      </c>
      <c r="C71" s="268">
        <v>96</v>
      </c>
      <c r="D71" s="268">
        <v>98.360655737704917</v>
      </c>
      <c r="E71" s="268">
        <v>96.666666666666671</v>
      </c>
      <c r="F71" s="314">
        <v>93.877551020408163</v>
      </c>
      <c r="G71" s="269">
        <v>92.857142857142861</v>
      </c>
      <c r="H71" s="315">
        <v>83.27402135231317</v>
      </c>
      <c r="I71" s="316"/>
      <c r="J71" s="306"/>
      <c r="K71" s="355"/>
      <c r="L71" s="363"/>
    </row>
    <row r="72" spans="1:12" x14ac:dyDescent="0.2">
      <c r="A72" s="226" t="s">
        <v>8</v>
      </c>
      <c r="B72" s="271">
        <v>4.0928389781445328E-2</v>
      </c>
      <c r="C72" s="272">
        <v>4.6053460051863553E-2</v>
      </c>
      <c r="D72" s="272">
        <v>3.9014530289025039E-2</v>
      </c>
      <c r="E72" s="272">
        <v>4.7317733864947711E-2</v>
      </c>
      <c r="F72" s="317">
        <v>4.5978805661480528E-2</v>
      </c>
      <c r="G72" s="273">
        <v>5.3109240540611273E-2</v>
      </c>
      <c r="H72" s="318">
        <v>7.1285871316424027E-2</v>
      </c>
      <c r="I72" s="319"/>
      <c r="J72" s="320"/>
      <c r="K72" s="321"/>
      <c r="L72" s="363"/>
    </row>
    <row r="73" spans="1:12" x14ac:dyDescent="0.2">
      <c r="A73" s="310" t="s">
        <v>1</v>
      </c>
      <c r="B73" s="275">
        <f t="shared" ref="B73:H73" si="13">B70/B69*100-100</f>
        <v>-7.9153846153846246</v>
      </c>
      <c r="C73" s="276">
        <f t="shared" si="13"/>
        <v>-6.0615384615384613</v>
      </c>
      <c r="D73" s="276">
        <f t="shared" si="13"/>
        <v>-1.4384615384615387</v>
      </c>
      <c r="E73" s="276">
        <f t="shared" si="13"/>
        <v>1.4692307692307622</v>
      </c>
      <c r="F73" s="276">
        <f t="shared" si="13"/>
        <v>2.9953846153846229</v>
      </c>
      <c r="G73" s="277">
        <f t="shared" si="13"/>
        <v>7.5276923076923055</v>
      </c>
      <c r="H73" s="278">
        <f t="shared" si="13"/>
        <v>-1.186153846153843</v>
      </c>
      <c r="I73" s="319"/>
      <c r="J73" s="320"/>
      <c r="K73" s="227"/>
      <c r="L73" s="363"/>
    </row>
    <row r="74" spans="1:12" ht="13.5" thickBot="1" x14ac:dyDescent="0.25">
      <c r="A74" s="226" t="s">
        <v>27</v>
      </c>
      <c r="B74" s="280">
        <f t="shared" ref="B74:H74" si="14">B70-B56</f>
        <v>28.549999999999955</v>
      </c>
      <c r="C74" s="281">
        <f t="shared" si="14"/>
        <v>59.885714285714357</v>
      </c>
      <c r="D74" s="281">
        <f t="shared" si="14"/>
        <v>94.899999999999977</v>
      </c>
      <c r="E74" s="281">
        <f t="shared" si="14"/>
        <v>99.041525423728785</v>
      </c>
      <c r="F74" s="281">
        <f t="shared" si="14"/>
        <v>123.0765573770492</v>
      </c>
      <c r="G74" s="282">
        <f t="shared" si="14"/>
        <v>128.17999999999995</v>
      </c>
      <c r="H74" s="322">
        <f t="shared" si="14"/>
        <v>86.026263736263672</v>
      </c>
      <c r="I74" s="323"/>
      <c r="J74" s="320"/>
      <c r="K74" s="227"/>
      <c r="L74" s="363"/>
    </row>
    <row r="75" spans="1:12" x14ac:dyDescent="0.2">
      <c r="A75" s="324" t="s">
        <v>51</v>
      </c>
      <c r="B75" s="285">
        <v>438</v>
      </c>
      <c r="C75" s="286">
        <v>627</v>
      </c>
      <c r="D75" s="286">
        <v>787</v>
      </c>
      <c r="E75" s="286">
        <v>699</v>
      </c>
      <c r="F75" s="286">
        <v>649</v>
      </c>
      <c r="G75" s="287">
        <v>477</v>
      </c>
      <c r="H75" s="288">
        <f>SUM(B75:G75)</f>
        <v>3677</v>
      </c>
      <c r="I75" s="325" t="s">
        <v>56</v>
      </c>
      <c r="J75" s="326">
        <f>H61-H75</f>
        <v>10</v>
      </c>
      <c r="K75" s="290">
        <f>J75/H61</f>
        <v>2.7122321670735015E-3</v>
      </c>
      <c r="L75" s="363"/>
    </row>
    <row r="76" spans="1:12" x14ac:dyDescent="0.2">
      <c r="A76" s="324" t="s">
        <v>28</v>
      </c>
      <c r="B76" s="231">
        <v>48</v>
      </c>
      <c r="C76" s="294">
        <v>47</v>
      </c>
      <c r="D76" s="294">
        <v>45.5</v>
      </c>
      <c r="E76" s="294">
        <v>44.5</v>
      </c>
      <c r="F76" s="294">
        <v>44</v>
      </c>
      <c r="G76" s="232">
        <v>43</v>
      </c>
      <c r="H76" s="235"/>
      <c r="I76" s="227" t="s">
        <v>57</v>
      </c>
      <c r="J76" s="355">
        <v>41.78</v>
      </c>
      <c r="K76" s="355"/>
      <c r="L76" s="363"/>
    </row>
    <row r="77" spans="1:12" ht="13.5" thickBot="1" x14ac:dyDescent="0.25">
      <c r="A77" s="327" t="s">
        <v>26</v>
      </c>
      <c r="B77" s="233">
        <f t="shared" ref="B77:G77" si="15">B76-B62</f>
        <v>3.5</v>
      </c>
      <c r="C77" s="234">
        <f t="shared" si="15"/>
        <v>3.5</v>
      </c>
      <c r="D77" s="234">
        <f t="shared" si="15"/>
        <v>3.5</v>
      </c>
      <c r="E77" s="234">
        <f t="shared" si="15"/>
        <v>3.5</v>
      </c>
      <c r="F77" s="234">
        <f t="shared" si="15"/>
        <v>3.5</v>
      </c>
      <c r="G77" s="240">
        <f t="shared" si="15"/>
        <v>3.5</v>
      </c>
      <c r="H77" s="236"/>
      <c r="I77" s="355" t="s">
        <v>26</v>
      </c>
      <c r="J77" s="227">
        <f>J76-J62</f>
        <v>4.480000000000004</v>
      </c>
      <c r="K77" s="355"/>
      <c r="L77" s="363"/>
    </row>
    <row r="79" spans="1:12" ht="13.5" thickBot="1" x14ac:dyDescent="0.25"/>
    <row r="80" spans="1:12" s="361" customFormat="1" ht="13.5" thickBot="1" x14ac:dyDescent="0.25">
      <c r="A80" s="300" t="s">
        <v>73</v>
      </c>
      <c r="B80" s="671" t="s">
        <v>50</v>
      </c>
      <c r="C80" s="672"/>
      <c r="D80" s="672"/>
      <c r="E80" s="672"/>
      <c r="F80" s="672"/>
      <c r="G80" s="673"/>
      <c r="H80" s="328" t="s">
        <v>0</v>
      </c>
      <c r="I80" s="227"/>
    </row>
    <row r="81" spans="1:12" s="361" customFormat="1" x14ac:dyDescent="0.2">
      <c r="A81" s="226" t="s">
        <v>54</v>
      </c>
      <c r="B81" s="301">
        <v>1</v>
      </c>
      <c r="C81" s="302">
        <v>2</v>
      </c>
      <c r="D81" s="303">
        <v>3</v>
      </c>
      <c r="E81" s="302">
        <v>4</v>
      </c>
      <c r="F81" s="303">
        <v>5</v>
      </c>
      <c r="G81" s="298">
        <v>6</v>
      </c>
      <c r="H81" s="304"/>
      <c r="I81" s="305"/>
      <c r="L81" s="363"/>
    </row>
    <row r="82" spans="1:12" s="361" customFormat="1" x14ac:dyDescent="0.2">
      <c r="A82" s="226" t="s">
        <v>2</v>
      </c>
      <c r="B82" s="254">
        <v>1</v>
      </c>
      <c r="C82" s="255">
        <v>2</v>
      </c>
      <c r="D82" s="360">
        <v>3</v>
      </c>
      <c r="E82" s="256">
        <v>4</v>
      </c>
      <c r="F82" s="349">
        <v>5</v>
      </c>
      <c r="G82" s="350">
        <v>6</v>
      </c>
      <c r="H82" s="299" t="s">
        <v>0</v>
      </c>
      <c r="I82" s="248"/>
      <c r="J82" s="306"/>
      <c r="L82" s="363"/>
    </row>
    <row r="83" spans="1:12" s="361" customFormat="1" x14ac:dyDescent="0.2">
      <c r="A83" s="307" t="s">
        <v>3</v>
      </c>
      <c r="B83" s="258">
        <v>765</v>
      </c>
      <c r="C83" s="259">
        <v>765</v>
      </c>
      <c r="D83" s="259">
        <v>765</v>
      </c>
      <c r="E83" s="259">
        <v>765</v>
      </c>
      <c r="F83" s="259">
        <v>765</v>
      </c>
      <c r="G83" s="260">
        <v>765</v>
      </c>
      <c r="H83" s="308">
        <v>765</v>
      </c>
      <c r="I83" s="309"/>
      <c r="J83" s="306"/>
      <c r="L83" s="363"/>
    </row>
    <row r="84" spans="1:12" s="361" customFormat="1" x14ac:dyDescent="0.2">
      <c r="A84" s="310" t="s">
        <v>6</v>
      </c>
      <c r="B84" s="263">
        <v>634.4</v>
      </c>
      <c r="C84" s="264">
        <v>682.32558139534888</v>
      </c>
      <c r="D84" s="264">
        <v>727.96610169491521</v>
      </c>
      <c r="E84" s="264">
        <v>738.11320754716985</v>
      </c>
      <c r="F84" s="311">
        <v>753.24324324324323</v>
      </c>
      <c r="G84" s="265">
        <v>790</v>
      </c>
      <c r="H84" s="312">
        <v>724.04858299595139</v>
      </c>
      <c r="I84" s="313"/>
      <c r="J84" s="306"/>
      <c r="L84" s="363"/>
    </row>
    <row r="85" spans="1:12" s="361" customFormat="1" x14ac:dyDescent="0.2">
      <c r="A85" s="226" t="s">
        <v>7</v>
      </c>
      <c r="B85" s="267">
        <v>72</v>
      </c>
      <c r="C85" s="268">
        <v>86.04651162790698</v>
      </c>
      <c r="D85" s="268">
        <v>100</v>
      </c>
      <c r="E85" s="268">
        <v>100</v>
      </c>
      <c r="F85" s="314">
        <v>100</v>
      </c>
      <c r="G85" s="269">
        <v>100</v>
      </c>
      <c r="H85" s="315">
        <v>82.995951417004051</v>
      </c>
      <c r="I85" s="316"/>
      <c r="J85" s="306"/>
      <c r="L85" s="363"/>
    </row>
    <row r="86" spans="1:12" s="361" customFormat="1" x14ac:dyDescent="0.2">
      <c r="A86" s="226" t="s">
        <v>8</v>
      </c>
      <c r="B86" s="271">
        <v>9.3316519546027737E-2</v>
      </c>
      <c r="C86" s="272">
        <v>6.2005133149375349E-2</v>
      </c>
      <c r="D86" s="272">
        <v>3.2268435183367417E-2</v>
      </c>
      <c r="E86" s="272">
        <v>3.4219223989124282E-2</v>
      </c>
      <c r="F86" s="317">
        <v>4.6407165308144739E-2</v>
      </c>
      <c r="G86" s="273">
        <v>3.7692339973210622E-2</v>
      </c>
      <c r="H86" s="318">
        <v>7.6204164607951014E-2</v>
      </c>
      <c r="I86" s="319"/>
      <c r="J86" s="320"/>
      <c r="K86" s="321"/>
      <c r="L86" s="363"/>
    </row>
    <row r="87" spans="1:12" s="361" customFormat="1" x14ac:dyDescent="0.2">
      <c r="A87" s="310" t="s">
        <v>1</v>
      </c>
      <c r="B87" s="275">
        <f t="shared" ref="B87:H87" si="16">B84/B83*100-100</f>
        <v>-17.071895424836597</v>
      </c>
      <c r="C87" s="276">
        <f t="shared" si="16"/>
        <v>-10.807113543091646</v>
      </c>
      <c r="D87" s="276">
        <f t="shared" si="16"/>
        <v>-4.8410324581810187</v>
      </c>
      <c r="E87" s="276">
        <f t="shared" si="16"/>
        <v>-3.5146133925268259</v>
      </c>
      <c r="F87" s="276">
        <f t="shared" si="16"/>
        <v>-1.5368309485956644</v>
      </c>
      <c r="G87" s="277">
        <f t="shared" si="16"/>
        <v>3.2679738562091671</v>
      </c>
      <c r="H87" s="278">
        <f t="shared" si="16"/>
        <v>-5.3531264057579904</v>
      </c>
      <c r="I87" s="319"/>
      <c r="J87" s="320"/>
      <c r="K87" s="227"/>
      <c r="L87" s="363"/>
    </row>
    <row r="88" spans="1:12" s="361" customFormat="1" ht="13.5" thickBot="1" x14ac:dyDescent="0.25">
      <c r="A88" s="226" t="s">
        <v>27</v>
      </c>
      <c r="B88" s="280">
        <f t="shared" ref="B88:H88" si="17">B84-B70</f>
        <v>35.850000000000023</v>
      </c>
      <c r="C88" s="281">
        <f t="shared" si="17"/>
        <v>71.725581395348854</v>
      </c>
      <c r="D88" s="281">
        <f t="shared" si="17"/>
        <v>87.316101694915233</v>
      </c>
      <c r="E88" s="281">
        <f t="shared" si="17"/>
        <v>78.563207547169895</v>
      </c>
      <c r="F88" s="281">
        <f t="shared" si="17"/>
        <v>83.773243243243201</v>
      </c>
      <c r="G88" s="282">
        <f t="shared" si="17"/>
        <v>91.07000000000005</v>
      </c>
      <c r="H88" s="322">
        <f t="shared" si="17"/>
        <v>81.758582995951429</v>
      </c>
      <c r="I88" s="323"/>
      <c r="J88" s="320"/>
      <c r="K88" s="227"/>
      <c r="L88" s="363"/>
    </row>
    <row r="89" spans="1:12" s="361" customFormat="1" x14ac:dyDescent="0.2">
      <c r="A89" s="324" t="s">
        <v>51</v>
      </c>
      <c r="B89" s="285">
        <v>437</v>
      </c>
      <c r="C89" s="286">
        <v>627</v>
      </c>
      <c r="D89" s="286">
        <v>787</v>
      </c>
      <c r="E89" s="286">
        <v>699</v>
      </c>
      <c r="F89" s="286">
        <v>649</v>
      </c>
      <c r="G89" s="287">
        <v>476</v>
      </c>
      <c r="H89" s="288">
        <f>SUM(B89:G89)</f>
        <v>3675</v>
      </c>
      <c r="I89" s="325" t="s">
        <v>56</v>
      </c>
      <c r="J89" s="326">
        <f>H75-H89</f>
        <v>2</v>
      </c>
      <c r="K89" s="290">
        <f>J89/H75</f>
        <v>5.4392167527875983E-4</v>
      </c>
      <c r="L89" s="363"/>
    </row>
    <row r="90" spans="1:12" s="361" customFormat="1" x14ac:dyDescent="0.2">
      <c r="A90" s="324" t="s">
        <v>28</v>
      </c>
      <c r="B90" s="231">
        <v>52</v>
      </c>
      <c r="C90" s="294">
        <v>51</v>
      </c>
      <c r="D90" s="294">
        <v>49.5</v>
      </c>
      <c r="E90" s="294">
        <v>48.5</v>
      </c>
      <c r="F90" s="294">
        <v>48</v>
      </c>
      <c r="G90" s="232">
        <v>47</v>
      </c>
      <c r="H90" s="235"/>
      <c r="I90" s="227" t="s">
        <v>57</v>
      </c>
      <c r="J90" s="361">
        <v>45.28</v>
      </c>
      <c r="L90" s="363"/>
    </row>
    <row r="91" spans="1:12" s="361" customFormat="1" ht="13.5" thickBot="1" x14ac:dyDescent="0.25">
      <c r="A91" s="327" t="s">
        <v>26</v>
      </c>
      <c r="B91" s="233">
        <f t="shared" ref="B91:G91" si="18">B90-B76</f>
        <v>4</v>
      </c>
      <c r="C91" s="234">
        <f t="shared" si="18"/>
        <v>4</v>
      </c>
      <c r="D91" s="234">
        <f t="shared" si="18"/>
        <v>4</v>
      </c>
      <c r="E91" s="234">
        <f t="shared" si="18"/>
        <v>4</v>
      </c>
      <c r="F91" s="234">
        <f t="shared" si="18"/>
        <v>4</v>
      </c>
      <c r="G91" s="240">
        <f t="shared" si="18"/>
        <v>4</v>
      </c>
      <c r="H91" s="236"/>
      <c r="I91" s="361" t="s">
        <v>26</v>
      </c>
      <c r="J91" s="227">
        <f>J90-J76</f>
        <v>3.5</v>
      </c>
      <c r="L91" s="363"/>
    </row>
    <row r="93" spans="1:12" ht="13.5" thickBot="1" x14ac:dyDescent="0.25"/>
    <row r="94" spans="1:12" s="374" customFormat="1" ht="13.5" thickBot="1" x14ac:dyDescent="0.25">
      <c r="A94" s="300" t="s">
        <v>74</v>
      </c>
      <c r="B94" s="671" t="s">
        <v>50</v>
      </c>
      <c r="C94" s="672"/>
      <c r="D94" s="672"/>
      <c r="E94" s="672"/>
      <c r="F94" s="672"/>
      <c r="G94" s="673"/>
      <c r="H94" s="328" t="s">
        <v>0</v>
      </c>
      <c r="I94" s="227"/>
    </row>
    <row r="95" spans="1:12" s="374" customFormat="1" x14ac:dyDescent="0.2">
      <c r="A95" s="226" t="s">
        <v>54</v>
      </c>
      <c r="B95" s="301">
        <v>1</v>
      </c>
      <c r="C95" s="302">
        <v>2</v>
      </c>
      <c r="D95" s="303">
        <v>3</v>
      </c>
      <c r="E95" s="302">
        <v>4</v>
      </c>
      <c r="F95" s="303">
        <v>5</v>
      </c>
      <c r="G95" s="298">
        <v>6</v>
      </c>
      <c r="H95" s="304"/>
      <c r="I95" s="305"/>
    </row>
    <row r="96" spans="1:12" s="374" customFormat="1" x14ac:dyDescent="0.2">
      <c r="A96" s="226" t="s">
        <v>2</v>
      </c>
      <c r="B96" s="254">
        <v>1</v>
      </c>
      <c r="C96" s="255">
        <v>2</v>
      </c>
      <c r="D96" s="360">
        <v>3</v>
      </c>
      <c r="E96" s="256">
        <v>4</v>
      </c>
      <c r="F96" s="349">
        <v>5</v>
      </c>
      <c r="G96" s="350">
        <v>6</v>
      </c>
      <c r="H96" s="299" t="s">
        <v>0</v>
      </c>
      <c r="I96" s="248"/>
      <c r="J96" s="306"/>
    </row>
    <row r="97" spans="1:11" s="374" customFormat="1" x14ac:dyDescent="0.2">
      <c r="A97" s="307" t="s">
        <v>3</v>
      </c>
      <c r="B97" s="258">
        <v>880</v>
      </c>
      <c r="C97" s="259">
        <v>880</v>
      </c>
      <c r="D97" s="259">
        <v>880</v>
      </c>
      <c r="E97" s="259">
        <v>880</v>
      </c>
      <c r="F97" s="259">
        <v>880</v>
      </c>
      <c r="G97" s="260">
        <v>880</v>
      </c>
      <c r="H97" s="308">
        <v>880</v>
      </c>
      <c r="I97" s="309"/>
      <c r="J97" s="306"/>
    </row>
    <row r="98" spans="1:11" s="374" customFormat="1" x14ac:dyDescent="0.2">
      <c r="A98" s="310" t="s">
        <v>6</v>
      </c>
      <c r="B98" s="263">
        <v>777.93103448275861</v>
      </c>
      <c r="C98" s="264">
        <v>757.55555555555554</v>
      </c>
      <c r="D98" s="264">
        <v>864.28571428571433</v>
      </c>
      <c r="E98" s="264">
        <v>827.16981132075466</v>
      </c>
      <c r="F98" s="311">
        <v>847.0454545454545</v>
      </c>
      <c r="G98" s="265">
        <v>875.4545454545455</v>
      </c>
      <c r="H98" s="312">
        <v>827.11538461538464</v>
      </c>
      <c r="I98" s="313"/>
      <c r="J98" s="306"/>
    </row>
    <row r="99" spans="1:11" s="374" customFormat="1" x14ac:dyDescent="0.2">
      <c r="A99" s="226" t="s">
        <v>7</v>
      </c>
      <c r="B99" s="267">
        <v>82.758620689655174</v>
      </c>
      <c r="C99" s="268">
        <v>91.111111111111114</v>
      </c>
      <c r="D99" s="268">
        <v>94.642857142857139</v>
      </c>
      <c r="E99" s="268">
        <v>92.452830188679243</v>
      </c>
      <c r="F99" s="314">
        <v>93.181818181818187</v>
      </c>
      <c r="G99" s="269">
        <v>81.818181818181813</v>
      </c>
      <c r="H99" s="315">
        <v>81.538461538461533</v>
      </c>
      <c r="I99" s="316"/>
      <c r="J99" s="306"/>
    </row>
    <row r="100" spans="1:11" s="374" customFormat="1" x14ac:dyDescent="0.2">
      <c r="A100" s="226" t="s">
        <v>8</v>
      </c>
      <c r="B100" s="271">
        <v>7.3757586595572869E-2</v>
      </c>
      <c r="C100" s="272">
        <v>5.9825776269632314E-2</v>
      </c>
      <c r="D100" s="272">
        <v>6.35934168701172E-2</v>
      </c>
      <c r="E100" s="272">
        <v>5.3880421850703138E-2</v>
      </c>
      <c r="F100" s="317">
        <v>5.500533350972512E-2</v>
      </c>
      <c r="G100" s="273">
        <v>7.2466651390936707E-2</v>
      </c>
      <c r="H100" s="318">
        <v>8.0426178758704503E-2</v>
      </c>
      <c r="I100" s="319"/>
      <c r="J100" s="320"/>
      <c r="K100" s="321"/>
    </row>
    <row r="101" spans="1:11" s="374" customFormat="1" x14ac:dyDescent="0.2">
      <c r="A101" s="310" t="s">
        <v>1</v>
      </c>
      <c r="B101" s="275">
        <f t="shared" ref="B101:H101" si="19">B98/B97*100-100</f>
        <v>-11.598746081504714</v>
      </c>
      <c r="C101" s="276">
        <f t="shared" si="19"/>
        <v>-13.914141414141412</v>
      </c>
      <c r="D101" s="276">
        <f t="shared" si="19"/>
        <v>-1.7857142857142776</v>
      </c>
      <c r="E101" s="276">
        <f t="shared" si="19"/>
        <v>-6.0034305317324197</v>
      </c>
      <c r="F101" s="276">
        <f t="shared" si="19"/>
        <v>-3.7448347107438025</v>
      </c>
      <c r="G101" s="277">
        <f t="shared" si="19"/>
        <v>-0.51652892561982355</v>
      </c>
      <c r="H101" s="278">
        <f t="shared" si="19"/>
        <v>-6.0096153846153868</v>
      </c>
      <c r="I101" s="319"/>
      <c r="J101" s="320"/>
      <c r="K101" s="227"/>
    </row>
    <row r="102" spans="1:11" s="374" customFormat="1" ht="13.5" thickBot="1" x14ac:dyDescent="0.25">
      <c r="A102" s="226" t="s">
        <v>27</v>
      </c>
      <c r="B102" s="280">
        <f t="shared" ref="B102:H102" si="20">B98-B84</f>
        <v>143.53103448275863</v>
      </c>
      <c r="C102" s="281">
        <f t="shared" si="20"/>
        <v>75.229974160206666</v>
      </c>
      <c r="D102" s="281">
        <f t="shared" si="20"/>
        <v>136.31961259079912</v>
      </c>
      <c r="E102" s="281">
        <f t="shared" si="20"/>
        <v>89.056603773584811</v>
      </c>
      <c r="F102" s="281">
        <f t="shared" si="20"/>
        <v>93.802211302211276</v>
      </c>
      <c r="G102" s="282">
        <f t="shared" si="20"/>
        <v>85.454545454545496</v>
      </c>
      <c r="H102" s="322">
        <f t="shared" si="20"/>
        <v>103.06680161943325</v>
      </c>
      <c r="I102" s="323"/>
      <c r="J102" s="320"/>
      <c r="K102" s="227"/>
    </row>
    <row r="103" spans="1:11" s="374" customFormat="1" x14ac:dyDescent="0.2">
      <c r="A103" s="324" t="s">
        <v>51</v>
      </c>
      <c r="B103" s="285">
        <v>436</v>
      </c>
      <c r="C103" s="286">
        <v>627</v>
      </c>
      <c r="D103" s="286">
        <v>787</v>
      </c>
      <c r="E103" s="286">
        <v>699</v>
      </c>
      <c r="F103" s="286">
        <v>649</v>
      </c>
      <c r="G103" s="287">
        <v>476</v>
      </c>
      <c r="H103" s="288">
        <f>SUM(B103:G103)</f>
        <v>3674</v>
      </c>
      <c r="I103" s="325" t="s">
        <v>56</v>
      </c>
      <c r="J103" s="326">
        <f>H89-H103</f>
        <v>1</v>
      </c>
      <c r="K103" s="290">
        <f>J103/H89</f>
        <v>2.7210884353741496E-4</v>
      </c>
    </row>
    <row r="104" spans="1:11" s="374" customFormat="1" x14ac:dyDescent="0.2">
      <c r="A104" s="324" t="s">
        <v>28</v>
      </c>
      <c r="B104" s="231">
        <v>55</v>
      </c>
      <c r="C104" s="294">
        <v>54</v>
      </c>
      <c r="D104" s="294">
        <v>52.5</v>
      </c>
      <c r="E104" s="294">
        <v>51.5</v>
      </c>
      <c r="F104" s="294">
        <v>51</v>
      </c>
      <c r="G104" s="232">
        <v>50</v>
      </c>
      <c r="H104" s="235"/>
      <c r="I104" s="227" t="s">
        <v>57</v>
      </c>
      <c r="J104" s="374">
        <v>49.27</v>
      </c>
    </row>
    <row r="105" spans="1:11" s="374" customFormat="1" ht="13.5" thickBot="1" x14ac:dyDescent="0.25">
      <c r="A105" s="327" t="s">
        <v>26</v>
      </c>
      <c r="B105" s="233">
        <f t="shared" ref="B105:G105" si="21">B104-B90</f>
        <v>3</v>
      </c>
      <c r="C105" s="234">
        <f t="shared" si="21"/>
        <v>3</v>
      </c>
      <c r="D105" s="234">
        <f t="shared" si="21"/>
        <v>3</v>
      </c>
      <c r="E105" s="234">
        <f t="shared" si="21"/>
        <v>3</v>
      </c>
      <c r="F105" s="234">
        <f t="shared" si="21"/>
        <v>3</v>
      </c>
      <c r="G105" s="240">
        <f t="shared" si="21"/>
        <v>3</v>
      </c>
      <c r="H105" s="236"/>
      <c r="I105" s="374" t="s">
        <v>26</v>
      </c>
      <c r="J105" s="227">
        <f>J104-J90</f>
        <v>3.990000000000002</v>
      </c>
    </row>
    <row r="106" spans="1:11" x14ac:dyDescent="0.2">
      <c r="C106" s="293" t="s">
        <v>65</v>
      </c>
    </row>
    <row r="107" spans="1:11" ht="13.5" thickBot="1" x14ac:dyDescent="0.25"/>
    <row r="108" spans="1:11" s="382" customFormat="1" ht="13.5" thickBot="1" x14ac:dyDescent="0.25">
      <c r="A108" s="300" t="s">
        <v>79</v>
      </c>
      <c r="B108" s="671" t="s">
        <v>50</v>
      </c>
      <c r="C108" s="672"/>
      <c r="D108" s="672"/>
      <c r="E108" s="672"/>
      <c r="F108" s="672"/>
      <c r="G108" s="673"/>
      <c r="H108" s="328" t="s">
        <v>0</v>
      </c>
      <c r="I108" s="227"/>
    </row>
    <row r="109" spans="1:11" s="382" customFormat="1" x14ac:dyDescent="0.2">
      <c r="A109" s="226" t="s">
        <v>54</v>
      </c>
      <c r="B109" s="301">
        <v>1</v>
      </c>
      <c r="C109" s="302">
        <v>2</v>
      </c>
      <c r="D109" s="303">
        <v>3</v>
      </c>
      <c r="E109" s="302">
        <v>4</v>
      </c>
      <c r="F109" s="303">
        <v>5</v>
      </c>
      <c r="G109" s="298">
        <v>6</v>
      </c>
      <c r="H109" s="304"/>
      <c r="I109" s="305"/>
    </row>
    <row r="110" spans="1:11" s="382" customFormat="1" x14ac:dyDescent="0.2">
      <c r="A110" s="226" t="s">
        <v>2</v>
      </c>
      <c r="B110" s="254">
        <v>1</v>
      </c>
      <c r="C110" s="255">
        <v>2</v>
      </c>
      <c r="D110" s="360">
        <v>3</v>
      </c>
      <c r="E110" s="256">
        <v>4</v>
      </c>
      <c r="F110" s="349">
        <v>5</v>
      </c>
      <c r="G110" s="350">
        <v>6</v>
      </c>
      <c r="H110" s="299" t="s">
        <v>0</v>
      </c>
      <c r="I110" s="248"/>
      <c r="J110" s="306"/>
    </row>
    <row r="111" spans="1:11" s="382" customFormat="1" x14ac:dyDescent="0.2">
      <c r="A111" s="307" t="s">
        <v>3</v>
      </c>
      <c r="B111" s="258">
        <v>990</v>
      </c>
      <c r="C111" s="259">
        <v>990</v>
      </c>
      <c r="D111" s="259">
        <v>990</v>
      </c>
      <c r="E111" s="259">
        <v>990</v>
      </c>
      <c r="F111" s="259">
        <v>990</v>
      </c>
      <c r="G111" s="260">
        <v>990</v>
      </c>
      <c r="H111" s="308">
        <v>990</v>
      </c>
      <c r="I111" s="309"/>
      <c r="J111" s="306"/>
    </row>
    <row r="112" spans="1:11" s="382" customFormat="1" x14ac:dyDescent="0.2">
      <c r="A112" s="310" t="s">
        <v>6</v>
      </c>
      <c r="B112" s="263">
        <v>929.16666666666663</v>
      </c>
      <c r="C112" s="264">
        <v>921.70212765957444</v>
      </c>
      <c r="D112" s="264">
        <v>974.13793103448279</v>
      </c>
      <c r="E112" s="264">
        <v>960.75471698113211</v>
      </c>
      <c r="F112" s="311">
        <v>970.20833333333337</v>
      </c>
      <c r="G112" s="265">
        <v>989.71428571428567</v>
      </c>
      <c r="H112" s="312">
        <v>958.12274368231044</v>
      </c>
      <c r="I112" s="313"/>
      <c r="J112" s="306"/>
    </row>
    <row r="113" spans="1:12" s="382" customFormat="1" x14ac:dyDescent="0.2">
      <c r="A113" s="226" t="s">
        <v>7</v>
      </c>
      <c r="B113" s="267">
        <v>72.222222222222229</v>
      </c>
      <c r="C113" s="268">
        <v>80.851063829787236</v>
      </c>
      <c r="D113" s="268">
        <v>84.482758620689651</v>
      </c>
      <c r="E113" s="268">
        <v>84.905660377358487</v>
      </c>
      <c r="F113" s="314">
        <v>83.333333333333329</v>
      </c>
      <c r="G113" s="269">
        <v>88.571428571428569</v>
      </c>
      <c r="H113" s="315">
        <v>80.866425992779781</v>
      </c>
      <c r="I113" s="316"/>
      <c r="J113" s="306"/>
    </row>
    <row r="114" spans="1:12" s="382" customFormat="1" x14ac:dyDescent="0.2">
      <c r="A114" s="226" t="s">
        <v>8</v>
      </c>
      <c r="B114" s="271">
        <v>9.2663579909290708E-2</v>
      </c>
      <c r="C114" s="272">
        <v>7.1068064251624777E-2</v>
      </c>
      <c r="D114" s="272">
        <v>7.6155571551876106E-2</v>
      </c>
      <c r="E114" s="272">
        <v>7.2164485981095053E-2</v>
      </c>
      <c r="F114" s="317">
        <v>6.6448252357572041E-2</v>
      </c>
      <c r="G114" s="273">
        <v>6.6343235401909201E-2</v>
      </c>
      <c r="H114" s="318">
        <v>7.7887718662787431E-2</v>
      </c>
      <c r="I114" s="319"/>
      <c r="J114" s="320"/>
      <c r="K114" s="321"/>
    </row>
    <row r="115" spans="1:12" s="382" customFormat="1" x14ac:dyDescent="0.2">
      <c r="A115" s="310" t="s">
        <v>1</v>
      </c>
      <c r="B115" s="275">
        <f t="shared" ref="B115:H115" si="22">B112/B111*100-100</f>
        <v>-6.1447811447811489</v>
      </c>
      <c r="C115" s="276">
        <f t="shared" si="22"/>
        <v>-6.898774983881367</v>
      </c>
      <c r="D115" s="276">
        <f t="shared" si="22"/>
        <v>-1.602229188436084</v>
      </c>
      <c r="E115" s="276">
        <f t="shared" si="22"/>
        <v>-2.9540689918048315</v>
      </c>
      <c r="F115" s="276">
        <f t="shared" si="22"/>
        <v>-1.9991582491582562</v>
      </c>
      <c r="G115" s="277">
        <f t="shared" si="22"/>
        <v>-2.8860028860037801E-2</v>
      </c>
      <c r="H115" s="278">
        <f t="shared" si="22"/>
        <v>-3.2199248805746947</v>
      </c>
      <c r="I115" s="319"/>
      <c r="J115" s="320"/>
      <c r="K115" s="227"/>
    </row>
    <row r="116" spans="1:12" s="382" customFormat="1" ht="13.5" thickBot="1" x14ac:dyDescent="0.25">
      <c r="A116" s="226" t="s">
        <v>27</v>
      </c>
      <c r="B116" s="280">
        <f t="shared" ref="B116:H116" si="23">B112-B98</f>
        <v>151.23563218390802</v>
      </c>
      <c r="C116" s="281">
        <f t="shared" si="23"/>
        <v>164.1465721040189</v>
      </c>
      <c r="D116" s="281">
        <f t="shared" si="23"/>
        <v>109.85221674876846</v>
      </c>
      <c r="E116" s="281">
        <f t="shared" si="23"/>
        <v>133.58490566037744</v>
      </c>
      <c r="F116" s="281">
        <f t="shared" si="23"/>
        <v>123.16287878787887</v>
      </c>
      <c r="G116" s="282">
        <f t="shared" si="23"/>
        <v>114.25974025974017</v>
      </c>
      <c r="H116" s="322">
        <f t="shared" si="23"/>
        <v>131.0073590669258</v>
      </c>
      <c r="I116" s="323"/>
      <c r="J116" s="320"/>
      <c r="K116" s="227"/>
    </row>
    <row r="117" spans="1:12" s="382" customFormat="1" x14ac:dyDescent="0.2">
      <c r="A117" s="324" t="s">
        <v>51</v>
      </c>
      <c r="B117" s="285">
        <v>436</v>
      </c>
      <c r="C117" s="286">
        <v>626</v>
      </c>
      <c r="D117" s="286">
        <v>787</v>
      </c>
      <c r="E117" s="286">
        <v>695</v>
      </c>
      <c r="F117" s="286">
        <v>649</v>
      </c>
      <c r="G117" s="287">
        <v>476</v>
      </c>
      <c r="H117" s="288">
        <f>SUM(B117:G117)</f>
        <v>3669</v>
      </c>
      <c r="I117" s="325" t="s">
        <v>56</v>
      </c>
      <c r="J117" s="326">
        <f>H103-H117</f>
        <v>5</v>
      </c>
      <c r="K117" s="290">
        <f>J117/H103</f>
        <v>1.3609145345672292E-3</v>
      </c>
      <c r="L117" s="356" t="s">
        <v>84</v>
      </c>
    </row>
    <row r="118" spans="1:12" s="382" customFormat="1" x14ac:dyDescent="0.2">
      <c r="A118" s="324" t="s">
        <v>28</v>
      </c>
      <c r="B118" s="231">
        <v>57.5</v>
      </c>
      <c r="C118" s="294">
        <v>56.5</v>
      </c>
      <c r="D118" s="294">
        <v>55</v>
      </c>
      <c r="E118" s="294">
        <v>54</v>
      </c>
      <c r="F118" s="294">
        <v>53.5</v>
      </c>
      <c r="G118" s="232">
        <v>52.5</v>
      </c>
      <c r="H118" s="235"/>
      <c r="I118" s="227" t="s">
        <v>57</v>
      </c>
      <c r="J118" s="382">
        <v>52.33</v>
      </c>
    </row>
    <row r="119" spans="1:12" s="382" customFormat="1" ht="13.5" thickBot="1" x14ac:dyDescent="0.25">
      <c r="A119" s="327" t="s">
        <v>26</v>
      </c>
      <c r="B119" s="233">
        <f t="shared" ref="B119:G119" si="24">B118-B104</f>
        <v>2.5</v>
      </c>
      <c r="C119" s="234">
        <f t="shared" si="24"/>
        <v>2.5</v>
      </c>
      <c r="D119" s="234">
        <f t="shared" si="24"/>
        <v>2.5</v>
      </c>
      <c r="E119" s="234">
        <f t="shared" si="24"/>
        <v>2.5</v>
      </c>
      <c r="F119" s="234">
        <f t="shared" si="24"/>
        <v>2.5</v>
      </c>
      <c r="G119" s="240">
        <f t="shared" si="24"/>
        <v>2.5</v>
      </c>
      <c r="H119" s="236"/>
      <c r="I119" s="382" t="s">
        <v>26</v>
      </c>
      <c r="J119" s="227">
        <f>J118-J104</f>
        <v>3.0599999999999952</v>
      </c>
    </row>
    <row r="120" spans="1:12" x14ac:dyDescent="0.2">
      <c r="B120" s="293">
        <v>57.5</v>
      </c>
      <c r="C120" s="293">
        <v>56.5</v>
      </c>
      <c r="D120" s="293">
        <v>55</v>
      </c>
      <c r="E120" s="293">
        <v>54</v>
      </c>
      <c r="F120" s="293">
        <v>53.5</v>
      </c>
      <c r="G120" s="293">
        <v>52.5</v>
      </c>
    </row>
    <row r="121" spans="1:12" s="388" customFormat="1" x14ac:dyDescent="0.2"/>
    <row r="122" spans="1:12" s="388" customFormat="1" x14ac:dyDescent="0.2">
      <c r="B122" s="388">
        <v>57.5</v>
      </c>
      <c r="C122" s="388">
        <v>56.5</v>
      </c>
      <c r="D122" s="388">
        <v>55</v>
      </c>
      <c r="E122" s="388">
        <v>54</v>
      </c>
      <c r="F122" s="388">
        <v>54</v>
      </c>
      <c r="G122" s="388">
        <v>53.5</v>
      </c>
      <c r="H122" s="388">
        <v>52.5</v>
      </c>
    </row>
    <row r="123" spans="1:12" ht="13.5" thickBot="1" x14ac:dyDescent="0.25">
      <c r="B123" s="241">
        <v>958.12274368231044</v>
      </c>
      <c r="C123" s="241">
        <v>958.12274368231044</v>
      </c>
      <c r="D123" s="241">
        <v>958.12274368231044</v>
      </c>
      <c r="E123" s="241">
        <v>958.12274368231044</v>
      </c>
      <c r="F123" s="241">
        <v>958.12274368231044</v>
      </c>
      <c r="G123" s="241">
        <v>958.12274368231044</v>
      </c>
      <c r="H123" s="241">
        <v>958.12274368231044</v>
      </c>
      <c r="I123" s="241">
        <v>958.12274368231044</v>
      </c>
    </row>
    <row r="124" spans="1:12" ht="13.5" thickBot="1" x14ac:dyDescent="0.25">
      <c r="A124" s="300" t="s">
        <v>85</v>
      </c>
      <c r="B124" s="671" t="s">
        <v>50</v>
      </c>
      <c r="C124" s="672"/>
      <c r="D124" s="672"/>
      <c r="E124" s="672"/>
      <c r="F124" s="672"/>
      <c r="G124" s="672"/>
      <c r="H124" s="673"/>
      <c r="I124" s="328" t="s">
        <v>0</v>
      </c>
      <c r="J124" s="227"/>
      <c r="K124" s="388"/>
      <c r="L124" s="388"/>
    </row>
    <row r="125" spans="1:12" x14ac:dyDescent="0.2">
      <c r="A125" s="226" t="s">
        <v>54</v>
      </c>
      <c r="B125" s="301">
        <v>1</v>
      </c>
      <c r="C125" s="302">
        <v>2</v>
      </c>
      <c r="D125" s="303">
        <v>3</v>
      </c>
      <c r="E125" s="302">
        <v>4</v>
      </c>
      <c r="F125" s="303">
        <v>5</v>
      </c>
      <c r="G125" s="302">
        <v>6</v>
      </c>
      <c r="H125" s="298">
        <v>7</v>
      </c>
      <c r="I125" s="304"/>
      <c r="J125" s="305"/>
      <c r="K125" s="388"/>
      <c r="L125" s="388"/>
    </row>
    <row r="126" spans="1:12" x14ac:dyDescent="0.2">
      <c r="A126" s="226" t="s">
        <v>2</v>
      </c>
      <c r="B126" s="254">
        <v>1</v>
      </c>
      <c r="C126" s="255">
        <v>2</v>
      </c>
      <c r="D126" s="360">
        <v>3</v>
      </c>
      <c r="E126" s="256">
        <v>4</v>
      </c>
      <c r="F126" s="256">
        <v>4</v>
      </c>
      <c r="G126" s="397">
        <v>5</v>
      </c>
      <c r="H126" s="350">
        <v>6</v>
      </c>
      <c r="I126" s="299" t="s">
        <v>0</v>
      </c>
      <c r="J126" s="248"/>
      <c r="K126" s="306"/>
      <c r="L126" s="388"/>
    </row>
    <row r="127" spans="1:12" x14ac:dyDescent="0.2">
      <c r="A127" s="307" t="s">
        <v>3</v>
      </c>
      <c r="B127" s="258">
        <v>1090</v>
      </c>
      <c r="C127" s="259">
        <v>1090</v>
      </c>
      <c r="D127" s="259">
        <v>1090</v>
      </c>
      <c r="E127" s="259">
        <v>1090</v>
      </c>
      <c r="F127" s="259">
        <v>1090</v>
      </c>
      <c r="G127" s="390">
        <v>1090</v>
      </c>
      <c r="H127" s="260">
        <v>1090</v>
      </c>
      <c r="I127" s="308">
        <v>1090</v>
      </c>
      <c r="J127" s="309"/>
      <c r="K127" s="306"/>
      <c r="L127" s="388"/>
    </row>
    <row r="128" spans="1:12" x14ac:dyDescent="0.2">
      <c r="A128" s="310" t="s">
        <v>6</v>
      </c>
      <c r="B128" s="263">
        <v>973.15789473684208</v>
      </c>
      <c r="C128" s="264">
        <v>1002.0512820512821</v>
      </c>
      <c r="D128" s="264">
        <v>1044.7368421052631</v>
      </c>
      <c r="E128" s="264">
        <v>1078.421052631579</v>
      </c>
      <c r="F128" s="311">
        <v>1072.7027027027027</v>
      </c>
      <c r="G128" s="311">
        <v>1092.6666666666667</v>
      </c>
      <c r="H128" s="265">
        <v>1152.7659574468084</v>
      </c>
      <c r="I128" s="312">
        <v>1067.872340425532</v>
      </c>
      <c r="J128" s="313"/>
      <c r="K128" s="306"/>
      <c r="L128" s="388"/>
    </row>
    <row r="129" spans="1:12" x14ac:dyDescent="0.2">
      <c r="A129" s="226" t="s">
        <v>7</v>
      </c>
      <c r="B129" s="267">
        <v>94.736842105263165</v>
      </c>
      <c r="C129" s="268">
        <v>100</v>
      </c>
      <c r="D129" s="268">
        <v>92.982456140350877</v>
      </c>
      <c r="E129" s="268">
        <v>100</v>
      </c>
      <c r="F129" s="314">
        <v>97.297297297297291</v>
      </c>
      <c r="G129" s="314">
        <v>100</v>
      </c>
      <c r="H129" s="269">
        <v>93.61702127659575</v>
      </c>
      <c r="I129" s="315">
        <v>84.751773049645394</v>
      </c>
      <c r="J129" s="316"/>
      <c r="K129" s="306"/>
      <c r="L129" s="388"/>
    </row>
    <row r="130" spans="1:12" x14ac:dyDescent="0.2">
      <c r="A130" s="226" t="s">
        <v>8</v>
      </c>
      <c r="B130" s="271">
        <v>5.3763249948450796E-2</v>
      </c>
      <c r="C130" s="272">
        <v>3.2054174339384518E-2</v>
      </c>
      <c r="D130" s="272">
        <v>4.7542370730091862E-2</v>
      </c>
      <c r="E130" s="272">
        <v>3.8617121048704038E-2</v>
      </c>
      <c r="F130" s="317">
        <v>4.7910765730428989E-2</v>
      </c>
      <c r="G130" s="317">
        <v>4.628134537770074E-2</v>
      </c>
      <c r="H130" s="273">
        <v>5.6437978471876482E-2</v>
      </c>
      <c r="I130" s="318">
        <v>6.7193607943514921E-2</v>
      </c>
      <c r="J130" s="319"/>
      <c r="K130" s="320"/>
      <c r="L130" s="321"/>
    </row>
    <row r="131" spans="1:12" x14ac:dyDescent="0.2">
      <c r="A131" s="310" t="s">
        <v>1</v>
      </c>
      <c r="B131" s="275">
        <f t="shared" ref="B131:I131" si="25">B128/B127*100-100</f>
        <v>-10.719459198454857</v>
      </c>
      <c r="C131" s="276">
        <f t="shared" si="25"/>
        <v>-8.068689720065862</v>
      </c>
      <c r="D131" s="276">
        <f t="shared" si="25"/>
        <v>-4.1525832930951196</v>
      </c>
      <c r="E131" s="276">
        <f t="shared" si="25"/>
        <v>-1.0622887493964299</v>
      </c>
      <c r="F131" s="276">
        <f t="shared" si="25"/>
        <v>-1.5869080089263576</v>
      </c>
      <c r="G131" s="276">
        <f t="shared" ref="G131" si="26">G128/G127*100-100</f>
        <v>0.24464831804283449</v>
      </c>
      <c r="H131" s="277">
        <f t="shared" si="25"/>
        <v>5.7583447198906725</v>
      </c>
      <c r="I131" s="278">
        <f t="shared" si="25"/>
        <v>-2.0300605114190802</v>
      </c>
      <c r="J131" s="319"/>
      <c r="K131" s="320"/>
      <c r="L131" s="227"/>
    </row>
    <row r="132" spans="1:12" ht="13.5" thickBot="1" x14ac:dyDescent="0.25">
      <c r="A132" s="226" t="s">
        <v>27</v>
      </c>
      <c r="B132" s="280">
        <f>B128-B123</f>
        <v>15.035151054531639</v>
      </c>
      <c r="C132" s="281">
        <f t="shared" ref="C132:I132" si="27">C128-C123</f>
        <v>43.928538368971658</v>
      </c>
      <c r="D132" s="281">
        <f t="shared" si="27"/>
        <v>86.614098422952679</v>
      </c>
      <c r="E132" s="281">
        <f t="shared" si="27"/>
        <v>120.29830894926852</v>
      </c>
      <c r="F132" s="281">
        <f t="shared" si="27"/>
        <v>114.57995902039227</v>
      </c>
      <c r="G132" s="281">
        <f t="shared" si="27"/>
        <v>134.5439229843563</v>
      </c>
      <c r="H132" s="282">
        <f t="shared" si="27"/>
        <v>194.643213764498</v>
      </c>
      <c r="I132" s="322">
        <f t="shared" si="27"/>
        <v>109.74959674322156</v>
      </c>
      <c r="J132" s="323"/>
      <c r="K132" s="320"/>
      <c r="L132" s="227"/>
    </row>
    <row r="133" spans="1:12" x14ac:dyDescent="0.2">
      <c r="A133" s="324" t="s">
        <v>51</v>
      </c>
      <c r="B133" s="285">
        <v>227</v>
      </c>
      <c r="C133" s="286">
        <v>500</v>
      </c>
      <c r="D133" s="286">
        <v>749</v>
      </c>
      <c r="E133" s="286">
        <v>495</v>
      </c>
      <c r="F133" s="286">
        <v>495</v>
      </c>
      <c r="G133" s="286">
        <v>605</v>
      </c>
      <c r="H133" s="287">
        <v>595</v>
      </c>
      <c r="I133" s="288">
        <f>SUM(B133:H133)</f>
        <v>3666</v>
      </c>
      <c r="J133" s="325" t="s">
        <v>56</v>
      </c>
      <c r="K133" s="326">
        <f>H117-I133</f>
        <v>3</v>
      </c>
      <c r="L133" s="290">
        <f>K133/H117</f>
        <v>8.1766148814390845E-4</v>
      </c>
    </row>
    <row r="134" spans="1:12" x14ac:dyDescent="0.2">
      <c r="A134" s="324" t="s">
        <v>28</v>
      </c>
      <c r="B134" s="231">
        <v>60</v>
      </c>
      <c r="C134" s="294">
        <v>59</v>
      </c>
      <c r="D134" s="294">
        <v>57.5</v>
      </c>
      <c r="E134" s="294">
        <v>56</v>
      </c>
      <c r="F134" s="294">
        <v>56</v>
      </c>
      <c r="G134" s="294">
        <v>55.5</v>
      </c>
      <c r="H134" s="232">
        <v>54.5</v>
      </c>
      <c r="I134" s="235"/>
      <c r="J134" s="227" t="s">
        <v>57</v>
      </c>
      <c r="K134" s="388">
        <v>54.4</v>
      </c>
      <c r="L134" s="388"/>
    </row>
    <row r="135" spans="1:12" ht="13.5" thickBot="1" x14ac:dyDescent="0.25">
      <c r="A135" s="327" t="s">
        <v>26</v>
      </c>
      <c r="B135" s="233">
        <f>B134-B122</f>
        <v>2.5</v>
      </c>
      <c r="C135" s="234">
        <f t="shared" ref="C135:H135" si="28">C134-C122</f>
        <v>2.5</v>
      </c>
      <c r="D135" s="234">
        <f t="shared" si="28"/>
        <v>2.5</v>
      </c>
      <c r="E135" s="234">
        <f t="shared" si="28"/>
        <v>2</v>
      </c>
      <c r="F135" s="234">
        <f t="shared" si="28"/>
        <v>2</v>
      </c>
      <c r="G135" s="234">
        <f t="shared" si="28"/>
        <v>2</v>
      </c>
      <c r="H135" s="240">
        <f t="shared" si="28"/>
        <v>2</v>
      </c>
      <c r="I135" s="236"/>
      <c r="J135" s="388" t="s">
        <v>26</v>
      </c>
      <c r="K135" s="227">
        <f>K134-J118</f>
        <v>2.0700000000000003</v>
      </c>
      <c r="L135" s="388"/>
    </row>
    <row r="136" spans="1:12" x14ac:dyDescent="0.2">
      <c r="B136" s="293">
        <v>60</v>
      </c>
      <c r="C136" s="293">
        <v>59</v>
      </c>
      <c r="D136" s="293">
        <v>57.5</v>
      </c>
    </row>
    <row r="137" spans="1:12" ht="13.5" thickBot="1" x14ac:dyDescent="0.25"/>
    <row r="138" spans="1:12" s="400" customFormat="1" ht="13.5" thickBot="1" x14ac:dyDescent="0.25">
      <c r="A138" s="300" t="s">
        <v>87</v>
      </c>
      <c r="B138" s="671" t="s">
        <v>50</v>
      </c>
      <c r="C138" s="672"/>
      <c r="D138" s="672"/>
      <c r="E138" s="672"/>
      <c r="F138" s="672"/>
      <c r="G138" s="672"/>
      <c r="H138" s="673"/>
      <c r="I138" s="328" t="s">
        <v>0</v>
      </c>
      <c r="J138" s="227"/>
    </row>
    <row r="139" spans="1:12" s="400" customFormat="1" x14ac:dyDescent="0.2">
      <c r="A139" s="226" t="s">
        <v>54</v>
      </c>
      <c r="B139" s="301">
        <v>1</v>
      </c>
      <c r="C139" s="302">
        <v>2</v>
      </c>
      <c r="D139" s="303">
        <v>3</v>
      </c>
      <c r="E139" s="302">
        <v>4</v>
      </c>
      <c r="F139" s="303">
        <v>5</v>
      </c>
      <c r="G139" s="302">
        <v>6</v>
      </c>
      <c r="H139" s="298">
        <v>7</v>
      </c>
      <c r="I139" s="304"/>
      <c r="J139" s="305"/>
    </row>
    <row r="140" spans="1:12" s="400" customFormat="1" x14ac:dyDescent="0.2">
      <c r="A140" s="226" t="s">
        <v>2</v>
      </c>
      <c r="B140" s="254">
        <v>1</v>
      </c>
      <c r="C140" s="255">
        <v>2</v>
      </c>
      <c r="D140" s="360">
        <v>3</v>
      </c>
      <c r="E140" s="256">
        <v>4</v>
      </c>
      <c r="F140" s="256">
        <v>4</v>
      </c>
      <c r="G140" s="397">
        <v>5</v>
      </c>
      <c r="H140" s="350">
        <v>6</v>
      </c>
      <c r="I140" s="299" t="s">
        <v>0</v>
      </c>
      <c r="J140" s="248"/>
      <c r="K140" s="306"/>
    </row>
    <row r="141" spans="1:12" s="400" customFormat="1" x14ac:dyDescent="0.2">
      <c r="A141" s="307" t="s">
        <v>3</v>
      </c>
      <c r="B141" s="258">
        <v>1190</v>
      </c>
      <c r="C141" s="259">
        <v>1190</v>
      </c>
      <c r="D141" s="259">
        <v>1190</v>
      </c>
      <c r="E141" s="259">
        <v>1190</v>
      </c>
      <c r="F141" s="259">
        <v>1190</v>
      </c>
      <c r="G141" s="390">
        <v>1190</v>
      </c>
      <c r="H141" s="260">
        <v>1190</v>
      </c>
      <c r="I141" s="308">
        <v>1190</v>
      </c>
      <c r="J141" s="309"/>
      <c r="K141" s="306"/>
    </row>
    <row r="142" spans="1:12" s="400" customFormat="1" x14ac:dyDescent="0.2">
      <c r="A142" s="310" t="s">
        <v>6</v>
      </c>
      <c r="B142" s="263">
        <v>1118.8235294117646</v>
      </c>
      <c r="C142" s="264">
        <v>1165.75</v>
      </c>
      <c r="D142" s="264">
        <v>1176.3636363636363</v>
      </c>
      <c r="E142" s="264">
        <v>1212.6315789473683</v>
      </c>
      <c r="F142" s="311">
        <v>1225</v>
      </c>
      <c r="G142" s="311">
        <v>1232.7659574468084</v>
      </c>
      <c r="H142" s="265">
        <v>1304.3181818181818</v>
      </c>
      <c r="I142" s="312">
        <v>1212.5806451612902</v>
      </c>
      <c r="J142" s="313"/>
      <c r="K142" s="306"/>
    </row>
    <row r="143" spans="1:12" s="400" customFormat="1" x14ac:dyDescent="0.2">
      <c r="A143" s="226" t="s">
        <v>7</v>
      </c>
      <c r="B143" s="267">
        <v>82.352941176470594</v>
      </c>
      <c r="C143" s="268">
        <v>87.5</v>
      </c>
      <c r="D143" s="268">
        <v>98.181818181818187</v>
      </c>
      <c r="E143" s="268">
        <v>97.368421052631575</v>
      </c>
      <c r="F143" s="314">
        <v>94.736842105263165</v>
      </c>
      <c r="G143" s="314">
        <v>97.872340425531917</v>
      </c>
      <c r="H143" s="269">
        <v>86.36363636363636</v>
      </c>
      <c r="I143" s="315">
        <v>86.379928315412187</v>
      </c>
      <c r="J143" s="316"/>
      <c r="K143" s="306"/>
    </row>
    <row r="144" spans="1:12" s="400" customFormat="1" x14ac:dyDescent="0.2">
      <c r="A144" s="226" t="s">
        <v>8</v>
      </c>
      <c r="B144" s="271">
        <v>7.9405782536431838E-2</v>
      </c>
      <c r="C144" s="272">
        <v>5.5157273648802282E-2</v>
      </c>
      <c r="D144" s="272">
        <v>4.5974633551971809E-2</v>
      </c>
      <c r="E144" s="272">
        <v>4.8407233051570756E-2</v>
      </c>
      <c r="F144" s="317">
        <v>5.2762939165693391E-2</v>
      </c>
      <c r="G144" s="317">
        <v>4.624315281371856E-2</v>
      </c>
      <c r="H144" s="273">
        <v>6.3861478165348096E-2</v>
      </c>
      <c r="I144" s="318">
        <v>6.8283450106233032E-2</v>
      </c>
      <c r="J144" s="319"/>
      <c r="K144" s="320"/>
      <c r="L144" s="321"/>
    </row>
    <row r="145" spans="1:12" s="400" customFormat="1" x14ac:dyDescent="0.2">
      <c r="A145" s="310" t="s">
        <v>1</v>
      </c>
      <c r="B145" s="275">
        <f t="shared" ref="B145:I145" si="29">B142/B141*100-100</f>
        <v>-5.9812160158181058</v>
      </c>
      <c r="C145" s="276">
        <f t="shared" si="29"/>
        <v>-2.0378151260504183</v>
      </c>
      <c r="D145" s="276">
        <f t="shared" si="29"/>
        <v>-1.1459129106188044</v>
      </c>
      <c r="E145" s="276">
        <f t="shared" si="29"/>
        <v>1.9018133569217071</v>
      </c>
      <c r="F145" s="276">
        <f t="shared" si="29"/>
        <v>2.941176470588232</v>
      </c>
      <c r="G145" s="276">
        <f t="shared" si="29"/>
        <v>3.5937779367065872</v>
      </c>
      <c r="H145" s="277">
        <f t="shared" si="29"/>
        <v>9.606569900687532</v>
      </c>
      <c r="I145" s="278">
        <f t="shared" si="29"/>
        <v>1.8975332068310991</v>
      </c>
      <c r="J145" s="319"/>
      <c r="K145" s="320"/>
      <c r="L145" s="227"/>
    </row>
    <row r="146" spans="1:12" s="400" customFormat="1" ht="13.5" thickBot="1" x14ac:dyDescent="0.25">
      <c r="A146" s="226" t="s">
        <v>27</v>
      </c>
      <c r="B146" s="280">
        <f>B142-B128</f>
        <v>145.66563467492256</v>
      </c>
      <c r="C146" s="281">
        <f t="shared" ref="C146:I146" si="30">C142-C128</f>
        <v>163.6987179487179</v>
      </c>
      <c r="D146" s="281">
        <f t="shared" si="30"/>
        <v>131.62679425837314</v>
      </c>
      <c r="E146" s="281">
        <f t="shared" si="30"/>
        <v>134.21052631578937</v>
      </c>
      <c r="F146" s="281">
        <f t="shared" si="30"/>
        <v>152.29729729729729</v>
      </c>
      <c r="G146" s="281">
        <f t="shared" si="30"/>
        <v>140.0992907801417</v>
      </c>
      <c r="H146" s="282">
        <f t="shared" si="30"/>
        <v>151.55222437137331</v>
      </c>
      <c r="I146" s="322">
        <f t="shared" si="30"/>
        <v>144.70830473575825</v>
      </c>
      <c r="J146" s="323"/>
      <c r="K146" s="320"/>
      <c r="L146" s="227"/>
    </row>
    <row r="147" spans="1:12" s="400" customFormat="1" x14ac:dyDescent="0.2">
      <c r="A147" s="324" t="s">
        <v>51</v>
      </c>
      <c r="B147" s="285">
        <v>227</v>
      </c>
      <c r="C147" s="286">
        <v>500</v>
      </c>
      <c r="D147" s="286">
        <v>749</v>
      </c>
      <c r="E147" s="286">
        <v>495</v>
      </c>
      <c r="F147" s="286">
        <v>495</v>
      </c>
      <c r="G147" s="286">
        <v>605</v>
      </c>
      <c r="H147" s="287">
        <v>595</v>
      </c>
      <c r="I147" s="288">
        <f>SUM(B147:H147)</f>
        <v>3666</v>
      </c>
      <c r="J147" s="325" t="s">
        <v>56</v>
      </c>
      <c r="K147" s="326">
        <f>I133-I147</f>
        <v>0</v>
      </c>
      <c r="L147" s="290">
        <f>K147/I133</f>
        <v>0</v>
      </c>
    </row>
    <row r="148" spans="1:12" s="400" customFormat="1" x14ac:dyDescent="0.2">
      <c r="A148" s="324" t="s">
        <v>28</v>
      </c>
      <c r="B148" s="231">
        <v>62</v>
      </c>
      <c r="C148" s="294">
        <v>60.5</v>
      </c>
      <c r="D148" s="294">
        <v>59</v>
      </c>
      <c r="E148" s="294">
        <v>57.5</v>
      </c>
      <c r="F148" s="294">
        <v>57.5</v>
      </c>
      <c r="G148" s="294">
        <v>57</v>
      </c>
      <c r="H148" s="232">
        <v>56</v>
      </c>
      <c r="I148" s="235"/>
      <c r="J148" s="227" t="s">
        <v>57</v>
      </c>
      <c r="K148" s="400">
        <v>56.65</v>
      </c>
    </row>
    <row r="149" spans="1:12" s="400" customFormat="1" ht="13.5" thickBot="1" x14ac:dyDescent="0.25">
      <c r="A149" s="327" t="s">
        <v>26</v>
      </c>
      <c r="B149" s="233">
        <f>B148-B134</f>
        <v>2</v>
      </c>
      <c r="C149" s="234">
        <f t="shared" ref="C149:H149" si="31">C148-C134</f>
        <v>1.5</v>
      </c>
      <c r="D149" s="234">
        <f t="shared" si="31"/>
        <v>1.5</v>
      </c>
      <c r="E149" s="234">
        <f t="shared" si="31"/>
        <v>1.5</v>
      </c>
      <c r="F149" s="234">
        <f t="shared" si="31"/>
        <v>1.5</v>
      </c>
      <c r="G149" s="234">
        <f t="shared" si="31"/>
        <v>1.5</v>
      </c>
      <c r="H149" s="240">
        <f t="shared" si="31"/>
        <v>1.5</v>
      </c>
      <c r="I149" s="236"/>
      <c r="J149" s="400" t="s">
        <v>26</v>
      </c>
      <c r="K149" s="227">
        <f>K148-K134</f>
        <v>2.25</v>
      </c>
    </row>
    <row r="150" spans="1:12" x14ac:dyDescent="0.2">
      <c r="C150" s="293">
        <v>60.5</v>
      </c>
      <c r="D150" s="293">
        <v>59</v>
      </c>
    </row>
    <row r="151" spans="1:12" ht="13.5" thickBot="1" x14ac:dyDescent="0.25"/>
    <row r="152" spans="1:12" s="401" customFormat="1" ht="13.5" thickBot="1" x14ac:dyDescent="0.25">
      <c r="A152" s="300" t="s">
        <v>88</v>
      </c>
      <c r="B152" s="671" t="s">
        <v>50</v>
      </c>
      <c r="C152" s="672"/>
      <c r="D152" s="672"/>
      <c r="E152" s="672"/>
      <c r="F152" s="672"/>
      <c r="G152" s="672"/>
      <c r="H152" s="673"/>
      <c r="I152" s="328" t="s">
        <v>0</v>
      </c>
      <c r="J152" s="227"/>
    </row>
    <row r="153" spans="1:12" s="401" customFormat="1" x14ac:dyDescent="0.2">
      <c r="A153" s="226" t="s">
        <v>54</v>
      </c>
      <c r="B153" s="301">
        <v>1</v>
      </c>
      <c r="C153" s="302">
        <v>2</v>
      </c>
      <c r="D153" s="303">
        <v>3</v>
      </c>
      <c r="E153" s="302">
        <v>4</v>
      </c>
      <c r="F153" s="303">
        <v>5</v>
      </c>
      <c r="G153" s="302">
        <v>6</v>
      </c>
      <c r="H153" s="298">
        <v>7</v>
      </c>
      <c r="I153" s="304"/>
      <c r="J153" s="305"/>
    </row>
    <row r="154" spans="1:12" s="401" customFormat="1" x14ac:dyDescent="0.2">
      <c r="A154" s="226" t="s">
        <v>2</v>
      </c>
      <c r="B154" s="254">
        <v>1</v>
      </c>
      <c r="C154" s="255">
        <v>2</v>
      </c>
      <c r="D154" s="360">
        <v>3</v>
      </c>
      <c r="E154" s="256">
        <v>4</v>
      </c>
      <c r="F154" s="256">
        <v>4</v>
      </c>
      <c r="G154" s="397">
        <v>5</v>
      </c>
      <c r="H154" s="350">
        <v>6</v>
      </c>
      <c r="I154" s="299" t="s">
        <v>0</v>
      </c>
      <c r="J154" s="248"/>
      <c r="K154" s="306"/>
    </row>
    <row r="155" spans="1:12" s="401" customFormat="1" x14ac:dyDescent="0.2">
      <c r="A155" s="307" t="s">
        <v>3</v>
      </c>
      <c r="B155" s="258">
        <v>1280</v>
      </c>
      <c r="C155" s="259">
        <v>1280</v>
      </c>
      <c r="D155" s="259">
        <v>1280</v>
      </c>
      <c r="E155" s="259">
        <v>1280</v>
      </c>
      <c r="F155" s="259">
        <v>1280</v>
      </c>
      <c r="G155" s="390">
        <v>1280</v>
      </c>
      <c r="H155" s="260">
        <v>1280</v>
      </c>
      <c r="I155" s="308">
        <v>1280</v>
      </c>
      <c r="J155" s="309"/>
      <c r="K155" s="306"/>
    </row>
    <row r="156" spans="1:12" s="401" customFormat="1" x14ac:dyDescent="0.2">
      <c r="A156" s="310" t="s">
        <v>6</v>
      </c>
      <c r="B156" s="263">
        <v>1204.1176470588234</v>
      </c>
      <c r="C156" s="264">
        <v>1242.8947368421052</v>
      </c>
      <c r="D156" s="264">
        <v>1261.7857142857142</v>
      </c>
      <c r="E156" s="264">
        <v>1286.3157894736842</v>
      </c>
      <c r="F156" s="311">
        <v>1317.8947368421052</v>
      </c>
      <c r="G156" s="311">
        <v>1291.7777777777778</v>
      </c>
      <c r="H156" s="265">
        <v>1342.1428571428571</v>
      </c>
      <c r="I156" s="312">
        <v>1284.0145985401459</v>
      </c>
      <c r="J156" s="313"/>
      <c r="K156" s="306"/>
    </row>
    <row r="157" spans="1:12" s="401" customFormat="1" x14ac:dyDescent="0.2">
      <c r="A157" s="226" t="s">
        <v>7</v>
      </c>
      <c r="B157" s="267">
        <v>76.470588235294116</v>
      </c>
      <c r="C157" s="268">
        <v>97.368421052631575</v>
      </c>
      <c r="D157" s="268">
        <v>96.428571428571431</v>
      </c>
      <c r="E157" s="268">
        <v>92.10526315789474</v>
      </c>
      <c r="F157" s="314">
        <v>97.368421052631575</v>
      </c>
      <c r="G157" s="314">
        <v>91.111111111111114</v>
      </c>
      <c r="H157" s="269">
        <v>92.857142857142861</v>
      </c>
      <c r="I157" s="315">
        <v>89.051094890510953</v>
      </c>
      <c r="J157" s="316"/>
      <c r="K157" s="306"/>
    </row>
    <row r="158" spans="1:12" s="401" customFormat="1" x14ac:dyDescent="0.2">
      <c r="A158" s="226" t="s">
        <v>8</v>
      </c>
      <c r="B158" s="271">
        <v>7.7386838404346112E-2</v>
      </c>
      <c r="C158" s="272">
        <v>4.3793284686671215E-2</v>
      </c>
      <c r="D158" s="272">
        <v>4.9382327219102538E-2</v>
      </c>
      <c r="E158" s="272">
        <v>5.1549956904929799E-2</v>
      </c>
      <c r="F158" s="317">
        <v>4.5598914918647565E-2</v>
      </c>
      <c r="G158" s="317">
        <v>5.5374917016977492E-2</v>
      </c>
      <c r="H158" s="273">
        <v>6.4125623610333179E-2</v>
      </c>
      <c r="I158" s="318">
        <v>6.1564444747644623E-2</v>
      </c>
      <c r="J158" s="319"/>
      <c r="K158" s="320"/>
      <c r="L158" s="321"/>
    </row>
    <row r="159" spans="1:12" s="401" customFormat="1" x14ac:dyDescent="0.2">
      <c r="A159" s="310" t="s">
        <v>1</v>
      </c>
      <c r="B159" s="275">
        <f t="shared" ref="B159:I159" si="32">B156/B155*100-100</f>
        <v>-5.9283088235294201</v>
      </c>
      <c r="C159" s="276">
        <f t="shared" si="32"/>
        <v>-2.8988486842105345</v>
      </c>
      <c r="D159" s="276">
        <f t="shared" si="32"/>
        <v>-1.4229910714285836</v>
      </c>
      <c r="E159" s="276">
        <f t="shared" si="32"/>
        <v>0.49342105263157521</v>
      </c>
      <c r="F159" s="276">
        <f t="shared" si="32"/>
        <v>2.9605263157894655</v>
      </c>
      <c r="G159" s="276">
        <f t="shared" si="32"/>
        <v>0.92013888888888573</v>
      </c>
      <c r="H159" s="277">
        <f t="shared" si="32"/>
        <v>4.8549107142857224</v>
      </c>
      <c r="I159" s="278">
        <f t="shared" si="32"/>
        <v>0.31364051094891465</v>
      </c>
      <c r="J159" s="319"/>
      <c r="K159" s="320"/>
      <c r="L159" s="227"/>
    </row>
    <row r="160" spans="1:12" s="401" customFormat="1" ht="13.5" thickBot="1" x14ac:dyDescent="0.25">
      <c r="A160" s="226" t="s">
        <v>27</v>
      </c>
      <c r="B160" s="280">
        <f>B156-B142</f>
        <v>85.294117647058783</v>
      </c>
      <c r="C160" s="281">
        <f t="shared" ref="C160:I160" si="33">C156-C142</f>
        <v>77.144736842105203</v>
      </c>
      <c r="D160" s="281">
        <f t="shared" si="33"/>
        <v>85.42207792207796</v>
      </c>
      <c r="E160" s="281">
        <f t="shared" si="33"/>
        <v>73.684210526315837</v>
      </c>
      <c r="F160" s="281">
        <f t="shared" si="33"/>
        <v>92.894736842105203</v>
      </c>
      <c r="G160" s="281">
        <f t="shared" si="33"/>
        <v>59.011820330969385</v>
      </c>
      <c r="H160" s="282">
        <f t="shared" si="33"/>
        <v>37.824675324675354</v>
      </c>
      <c r="I160" s="322">
        <f t="shared" si="33"/>
        <v>71.433953378855676</v>
      </c>
      <c r="J160" s="323"/>
      <c r="K160" s="320"/>
      <c r="L160" s="227"/>
    </row>
    <row r="161" spans="1:12" s="401" customFormat="1" x14ac:dyDescent="0.2">
      <c r="A161" s="324" t="s">
        <v>51</v>
      </c>
      <c r="B161" s="285">
        <v>227</v>
      </c>
      <c r="C161" s="286">
        <v>500</v>
      </c>
      <c r="D161" s="286">
        <v>749</v>
      </c>
      <c r="E161" s="286">
        <v>495</v>
      </c>
      <c r="F161" s="286">
        <v>495</v>
      </c>
      <c r="G161" s="286">
        <v>605</v>
      </c>
      <c r="H161" s="287">
        <v>594</v>
      </c>
      <c r="I161" s="288">
        <f>SUM(B161:H161)</f>
        <v>3665</v>
      </c>
      <c r="J161" s="325" t="s">
        <v>56</v>
      </c>
      <c r="K161" s="326">
        <f>I147-I161</f>
        <v>1</v>
      </c>
      <c r="L161" s="290">
        <f>K161/I147</f>
        <v>2.7277686852154935E-4</v>
      </c>
    </row>
    <row r="162" spans="1:12" s="401" customFormat="1" x14ac:dyDescent="0.2">
      <c r="A162" s="324" t="s">
        <v>28</v>
      </c>
      <c r="B162" s="231">
        <v>64.5</v>
      </c>
      <c r="C162" s="294">
        <v>63</v>
      </c>
      <c r="D162" s="294">
        <v>61.5</v>
      </c>
      <c r="E162" s="294">
        <v>59.5</v>
      </c>
      <c r="F162" s="294">
        <v>59.5</v>
      </c>
      <c r="G162" s="294">
        <v>59.5</v>
      </c>
      <c r="H162" s="232">
        <v>58.5</v>
      </c>
      <c r="I162" s="235"/>
      <c r="J162" s="227" t="s">
        <v>57</v>
      </c>
      <c r="K162" s="401">
        <v>58.19</v>
      </c>
    </row>
    <row r="163" spans="1:12" s="401" customFormat="1" ht="13.5" thickBot="1" x14ac:dyDescent="0.25">
      <c r="A163" s="327" t="s">
        <v>26</v>
      </c>
      <c r="B163" s="233">
        <f>B162-B148</f>
        <v>2.5</v>
      </c>
      <c r="C163" s="234">
        <f t="shared" ref="C163:H163" si="34">C162-C148</f>
        <v>2.5</v>
      </c>
      <c r="D163" s="234">
        <f t="shared" si="34"/>
        <v>2.5</v>
      </c>
      <c r="E163" s="234">
        <f t="shared" si="34"/>
        <v>2</v>
      </c>
      <c r="F163" s="234">
        <f t="shared" si="34"/>
        <v>2</v>
      </c>
      <c r="G163" s="234">
        <f t="shared" si="34"/>
        <v>2.5</v>
      </c>
      <c r="H163" s="240">
        <f t="shared" si="34"/>
        <v>2.5</v>
      </c>
      <c r="I163" s="236"/>
      <c r="J163" s="401" t="s">
        <v>26</v>
      </c>
      <c r="K163" s="227">
        <f>K162-K148</f>
        <v>1.5399999999999991</v>
      </c>
    </row>
    <row r="165" spans="1:12" ht="13.5" thickBot="1" x14ac:dyDescent="0.25"/>
    <row r="166" spans="1:12" s="402" customFormat="1" ht="13.5" thickBot="1" x14ac:dyDescent="0.25">
      <c r="A166" s="300" t="s">
        <v>90</v>
      </c>
      <c r="B166" s="671" t="s">
        <v>50</v>
      </c>
      <c r="C166" s="672"/>
      <c r="D166" s="672"/>
      <c r="E166" s="672"/>
      <c r="F166" s="672"/>
      <c r="G166" s="672"/>
      <c r="H166" s="673"/>
      <c r="I166" s="328" t="s">
        <v>0</v>
      </c>
      <c r="J166" s="227"/>
    </row>
    <row r="167" spans="1:12" s="402" customFormat="1" x14ac:dyDescent="0.2">
      <c r="A167" s="226" t="s">
        <v>54</v>
      </c>
      <c r="B167" s="301">
        <v>1</v>
      </c>
      <c r="C167" s="302">
        <v>2</v>
      </c>
      <c r="D167" s="303">
        <v>3</v>
      </c>
      <c r="E167" s="302">
        <v>4</v>
      </c>
      <c r="F167" s="303">
        <v>5</v>
      </c>
      <c r="G167" s="302">
        <v>6</v>
      </c>
      <c r="H167" s="298">
        <v>7</v>
      </c>
      <c r="I167" s="304"/>
      <c r="J167" s="305"/>
    </row>
    <row r="168" spans="1:12" s="402" customFormat="1" x14ac:dyDescent="0.2">
      <c r="A168" s="226" t="s">
        <v>2</v>
      </c>
      <c r="B168" s="254">
        <v>1</v>
      </c>
      <c r="C168" s="255">
        <v>2</v>
      </c>
      <c r="D168" s="360">
        <v>3</v>
      </c>
      <c r="E168" s="256">
        <v>4</v>
      </c>
      <c r="F168" s="256">
        <v>4</v>
      </c>
      <c r="G168" s="397">
        <v>5</v>
      </c>
      <c r="H168" s="350">
        <v>6</v>
      </c>
      <c r="I168" s="299" t="s">
        <v>0</v>
      </c>
      <c r="J168" s="248"/>
      <c r="K168" s="306"/>
    </row>
    <row r="169" spans="1:12" s="402" customFormat="1" x14ac:dyDescent="0.2">
      <c r="A169" s="307" t="s">
        <v>3</v>
      </c>
      <c r="B169" s="258">
        <v>1375</v>
      </c>
      <c r="C169" s="259">
        <v>1375</v>
      </c>
      <c r="D169" s="259">
        <v>1375</v>
      </c>
      <c r="E169" s="259">
        <v>1375</v>
      </c>
      <c r="F169" s="259">
        <v>1375</v>
      </c>
      <c r="G169" s="390">
        <v>1375</v>
      </c>
      <c r="H169" s="260">
        <v>1375</v>
      </c>
      <c r="I169" s="308">
        <v>1375</v>
      </c>
      <c r="J169" s="309"/>
      <c r="K169" s="306"/>
    </row>
    <row r="170" spans="1:12" s="402" customFormat="1" x14ac:dyDescent="0.2">
      <c r="A170" s="310" t="s">
        <v>6</v>
      </c>
      <c r="B170" s="263">
        <v>1329.05</v>
      </c>
      <c r="C170" s="264">
        <v>1332.2</v>
      </c>
      <c r="D170" s="264">
        <v>1327.1</v>
      </c>
      <c r="E170" s="264">
        <v>1334.59</v>
      </c>
      <c r="F170" s="311">
        <v>1384.5</v>
      </c>
      <c r="G170" s="311">
        <v>1373.33</v>
      </c>
      <c r="H170" s="265">
        <v>1427.5</v>
      </c>
      <c r="I170" s="312">
        <v>1361.2</v>
      </c>
      <c r="J170" s="313"/>
      <c r="K170" s="306"/>
    </row>
    <row r="171" spans="1:12" s="402" customFormat="1" x14ac:dyDescent="0.2">
      <c r="A171" s="226" t="s">
        <v>7</v>
      </c>
      <c r="B171" s="267">
        <v>76.2</v>
      </c>
      <c r="C171" s="268">
        <v>97.2</v>
      </c>
      <c r="D171" s="268">
        <v>92.2</v>
      </c>
      <c r="E171" s="268">
        <v>94.59</v>
      </c>
      <c r="F171" s="314">
        <v>92.5</v>
      </c>
      <c r="G171" s="314">
        <v>89.6</v>
      </c>
      <c r="H171" s="269">
        <v>79.5</v>
      </c>
      <c r="I171" s="315">
        <v>87</v>
      </c>
      <c r="J171" s="316"/>
      <c r="K171" s="306"/>
    </row>
    <row r="172" spans="1:12" s="402" customFormat="1" x14ac:dyDescent="0.2">
      <c r="A172" s="226" t="s">
        <v>8</v>
      </c>
      <c r="B172" s="271">
        <v>9.5000000000000001E-2</v>
      </c>
      <c r="C172" s="272">
        <v>4.5999999999999999E-2</v>
      </c>
      <c r="D172" s="272">
        <v>5.6000000000000001E-2</v>
      </c>
      <c r="E172" s="272">
        <v>5.3999999999999999E-2</v>
      </c>
      <c r="F172" s="317">
        <v>5.2999999999999999E-2</v>
      </c>
      <c r="G172" s="317">
        <v>6.0999999999999999E-2</v>
      </c>
      <c r="H172" s="273">
        <v>7.5999999999999998E-2</v>
      </c>
      <c r="I172" s="318">
        <v>6.8000000000000005E-2</v>
      </c>
      <c r="J172" s="319"/>
      <c r="K172" s="320"/>
      <c r="L172" s="321"/>
    </row>
    <row r="173" spans="1:12" s="402" customFormat="1" x14ac:dyDescent="0.2">
      <c r="A173" s="310" t="s">
        <v>1</v>
      </c>
      <c r="B173" s="275">
        <f t="shared" ref="B173:I173" si="35">B170/B169*100-100</f>
        <v>-3.3418181818181836</v>
      </c>
      <c r="C173" s="276">
        <f t="shared" si="35"/>
        <v>-3.1127272727272697</v>
      </c>
      <c r="D173" s="276">
        <f t="shared" si="35"/>
        <v>-3.4836363636363643</v>
      </c>
      <c r="E173" s="276">
        <f t="shared" si="35"/>
        <v>-2.9389090909090925</v>
      </c>
      <c r="F173" s="276">
        <f t="shared" si="35"/>
        <v>0.69090909090910202</v>
      </c>
      <c r="G173" s="276">
        <f t="shared" si="35"/>
        <v>-0.12145454545454015</v>
      </c>
      <c r="H173" s="277">
        <f t="shared" si="35"/>
        <v>3.818181818181813</v>
      </c>
      <c r="I173" s="278">
        <f t="shared" si="35"/>
        <v>-1.0036363636363603</v>
      </c>
      <c r="J173" s="319"/>
      <c r="K173" s="320"/>
      <c r="L173" s="227"/>
    </row>
    <row r="174" spans="1:12" s="402" customFormat="1" ht="13.5" thickBot="1" x14ac:dyDescent="0.25">
      <c r="A174" s="226" t="s">
        <v>27</v>
      </c>
      <c r="B174" s="280">
        <f>B170-B156</f>
        <v>124.93235294117653</v>
      </c>
      <c r="C174" s="281">
        <f t="shared" ref="C174:I174" si="36">C170-C156</f>
        <v>89.305263157894842</v>
      </c>
      <c r="D174" s="281">
        <f t="shared" si="36"/>
        <v>65.314285714285688</v>
      </c>
      <c r="E174" s="281">
        <f t="shared" si="36"/>
        <v>48.274210526315755</v>
      </c>
      <c r="F174" s="281">
        <f t="shared" si="36"/>
        <v>66.605263157894797</v>
      </c>
      <c r="G174" s="281">
        <f t="shared" si="36"/>
        <v>81.552222222222099</v>
      </c>
      <c r="H174" s="282">
        <f t="shared" si="36"/>
        <v>85.35714285714289</v>
      </c>
      <c r="I174" s="322">
        <f t="shared" si="36"/>
        <v>77.18540145985412</v>
      </c>
      <c r="J174" s="323"/>
      <c r="K174" s="320"/>
      <c r="L174" s="227"/>
    </row>
    <row r="175" spans="1:12" s="402" customFormat="1" x14ac:dyDescent="0.2">
      <c r="A175" s="324" t="s">
        <v>51</v>
      </c>
      <c r="B175" s="285">
        <v>227</v>
      </c>
      <c r="C175" s="286">
        <v>500</v>
      </c>
      <c r="D175" s="286">
        <v>749</v>
      </c>
      <c r="E175" s="286">
        <v>495</v>
      </c>
      <c r="F175" s="286">
        <v>495</v>
      </c>
      <c r="G175" s="286">
        <v>605</v>
      </c>
      <c r="H175" s="287">
        <v>594</v>
      </c>
      <c r="I175" s="288">
        <f>SUM(B175:H175)</f>
        <v>3665</v>
      </c>
      <c r="J175" s="325" t="s">
        <v>56</v>
      </c>
      <c r="K175" s="326">
        <f>I161-I175</f>
        <v>0</v>
      </c>
      <c r="L175" s="290">
        <f>K175/I161</f>
        <v>0</v>
      </c>
    </row>
    <row r="176" spans="1:12" s="402" customFormat="1" x14ac:dyDescent="0.2">
      <c r="A176" s="324" t="s">
        <v>28</v>
      </c>
      <c r="B176" s="231">
        <v>67</v>
      </c>
      <c r="C176" s="294">
        <v>66</v>
      </c>
      <c r="D176" s="294">
        <v>64.5</v>
      </c>
      <c r="E176" s="294">
        <v>62.5</v>
      </c>
      <c r="F176" s="294">
        <v>62.5</v>
      </c>
      <c r="G176" s="294">
        <v>62.5</v>
      </c>
      <c r="H176" s="232">
        <v>61.5</v>
      </c>
      <c r="I176" s="235"/>
      <c r="J176" s="227" t="s">
        <v>57</v>
      </c>
      <c r="K176" s="402">
        <v>60.53</v>
      </c>
    </row>
    <row r="177" spans="1:14" s="402" customFormat="1" ht="13.5" thickBot="1" x14ac:dyDescent="0.25">
      <c r="A177" s="327" t="s">
        <v>26</v>
      </c>
      <c r="B177" s="233">
        <f>B176-B162</f>
        <v>2.5</v>
      </c>
      <c r="C177" s="234">
        <f t="shared" ref="C177:H177" si="37">C176-C162</f>
        <v>3</v>
      </c>
      <c r="D177" s="234">
        <f t="shared" si="37"/>
        <v>3</v>
      </c>
      <c r="E177" s="234">
        <f t="shared" si="37"/>
        <v>3</v>
      </c>
      <c r="F177" s="234">
        <f t="shared" si="37"/>
        <v>3</v>
      </c>
      <c r="G177" s="234">
        <f t="shared" si="37"/>
        <v>3</v>
      </c>
      <c r="H177" s="240">
        <f t="shared" si="37"/>
        <v>3</v>
      </c>
      <c r="I177" s="236"/>
      <c r="J177" s="402" t="s">
        <v>26</v>
      </c>
      <c r="K177" s="227">
        <f>K176-K162</f>
        <v>2.3400000000000034</v>
      </c>
    </row>
    <row r="179" spans="1:14" ht="13.5" thickBot="1" x14ac:dyDescent="0.25"/>
    <row r="180" spans="1:14" s="404" customFormat="1" ht="13.5" thickBot="1" x14ac:dyDescent="0.25">
      <c r="A180" s="300" t="s">
        <v>91</v>
      </c>
      <c r="B180" s="671" t="s">
        <v>50</v>
      </c>
      <c r="C180" s="672"/>
      <c r="D180" s="672"/>
      <c r="E180" s="672"/>
      <c r="F180" s="672"/>
      <c r="G180" s="672"/>
      <c r="H180" s="673"/>
      <c r="I180" s="328" t="s">
        <v>0</v>
      </c>
      <c r="J180" s="227"/>
      <c r="M180" s="404" t="s">
        <v>96</v>
      </c>
      <c r="N180" s="404" t="s">
        <v>97</v>
      </c>
    </row>
    <row r="181" spans="1:14" s="404" customFormat="1" x14ac:dyDescent="0.2">
      <c r="A181" s="226" t="s">
        <v>54</v>
      </c>
      <c r="B181" s="301">
        <v>1</v>
      </c>
      <c r="C181" s="302">
        <v>2</v>
      </c>
      <c r="D181" s="303">
        <v>3</v>
      </c>
      <c r="E181" s="302">
        <v>4</v>
      </c>
      <c r="F181" s="303">
        <v>5</v>
      </c>
      <c r="G181" s="302">
        <v>6</v>
      </c>
      <c r="H181" s="298">
        <v>7</v>
      </c>
      <c r="I181" s="304"/>
      <c r="J181" s="305"/>
      <c r="M181" s="404">
        <v>1</v>
      </c>
      <c r="N181" s="404">
        <v>70</v>
      </c>
    </row>
    <row r="182" spans="1:14" s="404" customFormat="1" x14ac:dyDescent="0.2">
      <c r="A182" s="226" t="s">
        <v>2</v>
      </c>
      <c r="B182" s="254">
        <v>1</v>
      </c>
      <c r="C182" s="255">
        <v>2</v>
      </c>
      <c r="D182" s="360">
        <v>3</v>
      </c>
      <c r="E182" s="256">
        <v>4</v>
      </c>
      <c r="F182" s="256">
        <v>4</v>
      </c>
      <c r="G182" s="397">
        <v>5</v>
      </c>
      <c r="H182" s="350">
        <v>6</v>
      </c>
      <c r="I182" s="299" t="s">
        <v>0</v>
      </c>
      <c r="J182" s="248"/>
      <c r="K182" s="306"/>
      <c r="M182" s="404">
        <v>2</v>
      </c>
      <c r="N182" s="404">
        <v>69</v>
      </c>
    </row>
    <row r="183" spans="1:14" s="404" customFormat="1" x14ac:dyDescent="0.2">
      <c r="A183" s="307" t="s">
        <v>3</v>
      </c>
      <c r="B183" s="258">
        <v>1475</v>
      </c>
      <c r="C183" s="259">
        <v>1475</v>
      </c>
      <c r="D183" s="259">
        <v>1475</v>
      </c>
      <c r="E183" s="259">
        <v>1475</v>
      </c>
      <c r="F183" s="259">
        <v>1475</v>
      </c>
      <c r="G183" s="390">
        <v>1475</v>
      </c>
      <c r="H183" s="260">
        <v>1475</v>
      </c>
      <c r="I183" s="308">
        <v>1475</v>
      </c>
      <c r="J183" s="309"/>
      <c r="K183" s="306"/>
      <c r="M183" s="404">
        <v>3</v>
      </c>
      <c r="N183" s="404">
        <v>68</v>
      </c>
    </row>
    <row r="184" spans="1:14" s="404" customFormat="1" x14ac:dyDescent="0.2">
      <c r="A184" s="310" t="s">
        <v>6</v>
      </c>
      <c r="B184" s="263">
        <v>1393.53</v>
      </c>
      <c r="C184" s="264">
        <v>1521.5</v>
      </c>
      <c r="D184" s="264">
        <v>1520.2</v>
      </c>
      <c r="E184" s="264">
        <v>1542.43</v>
      </c>
      <c r="F184" s="311">
        <v>1547.57</v>
      </c>
      <c r="G184" s="311">
        <v>1527.33</v>
      </c>
      <c r="H184" s="265">
        <v>1566.1</v>
      </c>
      <c r="I184" s="312">
        <v>1527.9</v>
      </c>
      <c r="J184" s="313"/>
      <c r="K184" s="306"/>
      <c r="M184" s="404">
        <v>4</v>
      </c>
      <c r="N184" s="404">
        <v>66.5</v>
      </c>
    </row>
    <row r="185" spans="1:14" s="404" customFormat="1" x14ac:dyDescent="0.2">
      <c r="A185" s="226" t="s">
        <v>7</v>
      </c>
      <c r="B185" s="267">
        <v>88.2</v>
      </c>
      <c r="C185" s="268">
        <v>85.3</v>
      </c>
      <c r="D185" s="268">
        <v>87.5</v>
      </c>
      <c r="E185" s="268">
        <v>83.78</v>
      </c>
      <c r="F185" s="314">
        <v>89.2</v>
      </c>
      <c r="G185" s="314">
        <v>95.6</v>
      </c>
      <c r="H185" s="269">
        <v>84.1</v>
      </c>
      <c r="I185" s="315">
        <v>84.44</v>
      </c>
      <c r="J185" s="316"/>
      <c r="K185" s="306"/>
      <c r="M185" s="404">
        <v>5</v>
      </c>
      <c r="N185" s="404">
        <v>65.5</v>
      </c>
    </row>
    <row r="186" spans="1:14" s="404" customFormat="1" x14ac:dyDescent="0.2">
      <c r="A186" s="226" t="s">
        <v>8</v>
      </c>
      <c r="B186" s="271">
        <v>6.2E-2</v>
      </c>
      <c r="C186" s="272">
        <v>5.8999999999999997E-2</v>
      </c>
      <c r="D186" s="272">
        <v>6.9000000000000006E-2</v>
      </c>
      <c r="E186" s="272">
        <v>7.0000000000000007E-2</v>
      </c>
      <c r="F186" s="317">
        <v>5.5E-2</v>
      </c>
      <c r="G186" s="317">
        <v>5.3999999999999999E-2</v>
      </c>
      <c r="H186" s="273">
        <v>7.5999999999999998E-2</v>
      </c>
      <c r="I186" s="318">
        <v>6.9000000000000006E-2</v>
      </c>
      <c r="J186" s="319"/>
      <c r="K186" s="320"/>
      <c r="L186" s="321"/>
      <c r="M186" s="404">
        <v>6</v>
      </c>
      <c r="N186" s="404">
        <v>64.5</v>
      </c>
    </row>
    <row r="187" spans="1:14" s="404" customFormat="1" x14ac:dyDescent="0.2">
      <c r="A187" s="310" t="s">
        <v>1</v>
      </c>
      <c r="B187" s="275">
        <f t="shared" ref="B187:I187" si="38">B184/B183*100-100</f>
        <v>-5.5233898305084779</v>
      </c>
      <c r="C187" s="276">
        <f t="shared" si="38"/>
        <v>3.1525423728813564</v>
      </c>
      <c r="D187" s="276">
        <f t="shared" si="38"/>
        <v>3.0644067796610273</v>
      </c>
      <c r="E187" s="276">
        <f t="shared" si="38"/>
        <v>4.5715254237288292</v>
      </c>
      <c r="F187" s="276">
        <f t="shared" si="38"/>
        <v>4.9199999999999875</v>
      </c>
      <c r="G187" s="276">
        <f t="shared" si="38"/>
        <v>3.5477966101694847</v>
      </c>
      <c r="H187" s="277">
        <f t="shared" si="38"/>
        <v>6.1762711864406583</v>
      </c>
      <c r="I187" s="278">
        <f t="shared" si="38"/>
        <v>3.5864406779661238</v>
      </c>
      <c r="J187" s="319"/>
      <c r="K187" s="320"/>
      <c r="L187" s="227"/>
    </row>
    <row r="188" spans="1:14" s="404" customFormat="1" ht="13.5" thickBot="1" x14ac:dyDescent="0.25">
      <c r="A188" s="226" t="s">
        <v>27</v>
      </c>
      <c r="B188" s="280">
        <f>B184-B170</f>
        <v>64.480000000000018</v>
      </c>
      <c r="C188" s="281">
        <f t="shared" ref="C188:I188" si="39">C184-C170</f>
        <v>189.29999999999995</v>
      </c>
      <c r="D188" s="281">
        <f t="shared" si="39"/>
        <v>193.10000000000014</v>
      </c>
      <c r="E188" s="281">
        <f t="shared" si="39"/>
        <v>207.84000000000015</v>
      </c>
      <c r="F188" s="281">
        <f t="shared" si="39"/>
        <v>163.06999999999994</v>
      </c>
      <c r="G188" s="281">
        <f t="shared" si="39"/>
        <v>154</v>
      </c>
      <c r="H188" s="282">
        <f t="shared" si="39"/>
        <v>138.59999999999991</v>
      </c>
      <c r="I188" s="322">
        <f t="shared" si="39"/>
        <v>166.70000000000005</v>
      </c>
      <c r="J188" s="323"/>
      <c r="K188" s="320"/>
      <c r="L188" s="227"/>
    </row>
    <row r="189" spans="1:14" s="404" customFormat="1" x14ac:dyDescent="0.2">
      <c r="A189" s="324" t="s">
        <v>51</v>
      </c>
      <c r="B189" s="285">
        <v>227</v>
      </c>
      <c r="C189" s="286">
        <v>500</v>
      </c>
      <c r="D189" s="286">
        <v>749</v>
      </c>
      <c r="E189" s="286">
        <v>495</v>
      </c>
      <c r="F189" s="286">
        <v>495</v>
      </c>
      <c r="G189" s="286">
        <v>605</v>
      </c>
      <c r="H189" s="287">
        <v>594</v>
      </c>
      <c r="I189" s="288">
        <f>SUM(B189:H189)</f>
        <v>3665</v>
      </c>
      <c r="J189" s="325" t="s">
        <v>56</v>
      </c>
      <c r="K189" s="326">
        <f>I175-I189</f>
        <v>0</v>
      </c>
      <c r="L189" s="290">
        <f>K189/I175</f>
        <v>0</v>
      </c>
      <c r="M189" s="356" t="s">
        <v>95</v>
      </c>
    </row>
    <row r="190" spans="1:14" s="404" customFormat="1" x14ac:dyDescent="0.2">
      <c r="A190" s="324" t="s">
        <v>28</v>
      </c>
      <c r="B190" s="231">
        <v>70</v>
      </c>
      <c r="C190" s="294">
        <v>69</v>
      </c>
      <c r="D190" s="294">
        <v>68</v>
      </c>
      <c r="E190" s="294">
        <v>66.5</v>
      </c>
      <c r="F190" s="294">
        <v>66.5</v>
      </c>
      <c r="G190" s="294">
        <v>65.5</v>
      </c>
      <c r="H190" s="232">
        <v>64.5</v>
      </c>
      <c r="I190" s="235"/>
      <c r="J190" s="227" t="s">
        <v>57</v>
      </c>
      <c r="K190" s="404">
        <v>63.52</v>
      </c>
    </row>
    <row r="191" spans="1:14" s="404" customFormat="1" ht="13.5" thickBot="1" x14ac:dyDescent="0.25">
      <c r="A191" s="327" t="s">
        <v>26</v>
      </c>
      <c r="B191" s="233">
        <f>B190-B176</f>
        <v>3</v>
      </c>
      <c r="C191" s="234">
        <f t="shared" ref="C191:H191" si="40">C190-C176</f>
        <v>3</v>
      </c>
      <c r="D191" s="234">
        <f t="shared" si="40"/>
        <v>3.5</v>
      </c>
      <c r="E191" s="234">
        <f t="shared" si="40"/>
        <v>4</v>
      </c>
      <c r="F191" s="234">
        <f t="shared" si="40"/>
        <v>4</v>
      </c>
      <c r="G191" s="234">
        <f t="shared" si="40"/>
        <v>3</v>
      </c>
      <c r="H191" s="240">
        <f t="shared" si="40"/>
        <v>3</v>
      </c>
      <c r="I191" s="236"/>
      <c r="J191" s="404" t="s">
        <v>26</v>
      </c>
      <c r="K191" s="227">
        <f>K190-K176</f>
        <v>2.990000000000002</v>
      </c>
    </row>
    <row r="193" spans="1:12" ht="13.5" thickBot="1" x14ac:dyDescent="0.25"/>
    <row r="194" spans="1:12" ht="13.5" thickBot="1" x14ac:dyDescent="0.25">
      <c r="A194" s="300" t="s">
        <v>99</v>
      </c>
      <c r="B194" s="671" t="s">
        <v>50</v>
      </c>
      <c r="C194" s="672"/>
      <c r="D194" s="672"/>
      <c r="E194" s="672"/>
      <c r="F194" s="672"/>
      <c r="G194" s="672"/>
      <c r="H194" s="673"/>
      <c r="I194" s="328" t="s">
        <v>0</v>
      </c>
      <c r="J194" s="227"/>
      <c r="K194" s="407"/>
      <c r="L194" s="407"/>
    </row>
    <row r="195" spans="1:12" x14ac:dyDescent="0.2">
      <c r="A195" s="226" t="s">
        <v>54</v>
      </c>
      <c r="B195" s="301">
        <v>1</v>
      </c>
      <c r="C195" s="302">
        <v>2</v>
      </c>
      <c r="D195" s="303">
        <v>3</v>
      </c>
      <c r="E195" s="302">
        <v>4</v>
      </c>
      <c r="F195" s="303">
        <v>5</v>
      </c>
      <c r="G195" s="302">
        <v>6</v>
      </c>
      <c r="H195" s="298">
        <v>7</v>
      </c>
      <c r="I195" s="304"/>
      <c r="J195" s="305"/>
      <c r="K195" s="407"/>
      <c r="L195" s="407"/>
    </row>
    <row r="196" spans="1:12" x14ac:dyDescent="0.2">
      <c r="A196" s="226" t="s">
        <v>2</v>
      </c>
      <c r="B196" s="254">
        <v>1</v>
      </c>
      <c r="C196" s="255">
        <v>2</v>
      </c>
      <c r="D196" s="360">
        <v>3</v>
      </c>
      <c r="E196" s="256">
        <v>4</v>
      </c>
      <c r="F196" s="256">
        <v>4</v>
      </c>
      <c r="G196" s="397">
        <v>5</v>
      </c>
      <c r="H196" s="350">
        <v>6</v>
      </c>
      <c r="I196" s="299" t="s">
        <v>0</v>
      </c>
      <c r="J196" s="248"/>
      <c r="K196" s="306"/>
      <c r="L196" s="407"/>
    </row>
    <row r="197" spans="1:12" x14ac:dyDescent="0.2">
      <c r="A197" s="307" t="s">
        <v>3</v>
      </c>
      <c r="B197" s="258">
        <v>1575</v>
      </c>
      <c r="C197" s="259">
        <v>1575</v>
      </c>
      <c r="D197" s="259">
        <v>1575</v>
      </c>
      <c r="E197" s="259">
        <v>1575</v>
      </c>
      <c r="F197" s="259">
        <v>1575</v>
      </c>
      <c r="G197" s="390">
        <v>1575</v>
      </c>
      <c r="H197" s="260">
        <v>1575</v>
      </c>
      <c r="I197" s="308">
        <v>1575</v>
      </c>
      <c r="J197" s="309"/>
      <c r="K197" s="306"/>
      <c r="L197" s="407"/>
    </row>
    <row r="198" spans="1:12" x14ac:dyDescent="0.2">
      <c r="A198" s="310" t="s">
        <v>6</v>
      </c>
      <c r="B198" s="263">
        <v>1520</v>
      </c>
      <c r="C198" s="264">
        <v>1562.56</v>
      </c>
      <c r="D198" s="264">
        <v>1601.14</v>
      </c>
      <c r="E198" s="264">
        <v>1617.8</v>
      </c>
      <c r="F198" s="311">
        <v>1664.2</v>
      </c>
      <c r="G198" s="311">
        <v>1687.57</v>
      </c>
      <c r="H198" s="265">
        <v>1733.49</v>
      </c>
      <c r="I198" s="312">
        <v>1637.14</v>
      </c>
      <c r="J198" s="313"/>
      <c r="K198" s="306"/>
      <c r="L198" s="407"/>
    </row>
    <row r="199" spans="1:12" x14ac:dyDescent="0.2">
      <c r="A199" s="226" t="s">
        <v>7</v>
      </c>
      <c r="B199" s="267">
        <v>100</v>
      </c>
      <c r="C199" s="268">
        <v>100</v>
      </c>
      <c r="D199" s="268">
        <v>100</v>
      </c>
      <c r="E199" s="268">
        <v>100</v>
      </c>
      <c r="F199" s="314">
        <v>100</v>
      </c>
      <c r="G199" s="314">
        <v>100</v>
      </c>
      <c r="H199" s="269">
        <v>100</v>
      </c>
      <c r="I199" s="315">
        <v>94.87</v>
      </c>
      <c r="J199" s="316"/>
      <c r="K199" s="306"/>
      <c r="L199" s="407"/>
    </row>
    <row r="200" spans="1:12" x14ac:dyDescent="0.2">
      <c r="A200" s="226" t="s">
        <v>8</v>
      </c>
      <c r="B200" s="271">
        <v>4.2900000000000001E-2</v>
      </c>
      <c r="C200" s="272">
        <v>3.8100000000000002E-2</v>
      </c>
      <c r="D200" s="272">
        <v>3.15E-2</v>
      </c>
      <c r="E200" s="272">
        <v>2.7099999999999999E-2</v>
      </c>
      <c r="F200" s="317">
        <v>2.7799999999999998E-2</v>
      </c>
      <c r="G200" s="317">
        <v>3.1E-2</v>
      </c>
      <c r="H200" s="273">
        <v>3.3000000000000002E-2</v>
      </c>
      <c r="I200" s="318">
        <v>4.99E-2</v>
      </c>
      <c r="J200" s="319"/>
      <c r="K200" s="320"/>
      <c r="L200" s="321"/>
    </row>
    <row r="201" spans="1:12" x14ac:dyDescent="0.2">
      <c r="A201" s="310" t="s">
        <v>1</v>
      </c>
      <c r="B201" s="275">
        <f t="shared" ref="B201:I201" si="41">B198/B197*100-100</f>
        <v>-3.4920634920634939</v>
      </c>
      <c r="C201" s="276">
        <f t="shared" si="41"/>
        <v>-0.78984126984127556</v>
      </c>
      <c r="D201" s="276">
        <f t="shared" si="41"/>
        <v>1.6596825396825352</v>
      </c>
      <c r="E201" s="276">
        <f t="shared" si="41"/>
        <v>2.717460317460322</v>
      </c>
      <c r="F201" s="276">
        <f t="shared" si="41"/>
        <v>5.6634920634920576</v>
      </c>
      <c r="G201" s="276">
        <f t="shared" si="41"/>
        <v>7.1473015873015981</v>
      </c>
      <c r="H201" s="277">
        <f t="shared" si="41"/>
        <v>10.062857142857155</v>
      </c>
      <c r="I201" s="278">
        <f t="shared" si="41"/>
        <v>3.945396825396827</v>
      </c>
      <c r="J201" s="319"/>
      <c r="K201" s="320"/>
      <c r="L201" s="227"/>
    </row>
    <row r="202" spans="1:12" ht="13.5" thickBot="1" x14ac:dyDescent="0.25">
      <c r="A202" s="226" t="s">
        <v>27</v>
      </c>
      <c r="B202" s="280">
        <f>B198-B184</f>
        <v>126.47000000000003</v>
      </c>
      <c r="C202" s="281">
        <f t="shared" ref="C202:I202" si="42">C198-C184</f>
        <v>41.059999999999945</v>
      </c>
      <c r="D202" s="281">
        <f t="shared" si="42"/>
        <v>80.940000000000055</v>
      </c>
      <c r="E202" s="281">
        <f t="shared" si="42"/>
        <v>75.369999999999891</v>
      </c>
      <c r="F202" s="281">
        <f t="shared" si="42"/>
        <v>116.63000000000011</v>
      </c>
      <c r="G202" s="281">
        <f t="shared" si="42"/>
        <v>160.24</v>
      </c>
      <c r="H202" s="282">
        <f t="shared" si="42"/>
        <v>167.3900000000001</v>
      </c>
      <c r="I202" s="322">
        <f t="shared" si="42"/>
        <v>109.24000000000001</v>
      </c>
      <c r="J202" s="323"/>
      <c r="K202" s="320"/>
      <c r="L202" s="227"/>
    </row>
    <row r="203" spans="1:12" x14ac:dyDescent="0.2">
      <c r="A203" s="324" t="s">
        <v>51</v>
      </c>
      <c r="B203" s="285">
        <v>265</v>
      </c>
      <c r="C203" s="286">
        <v>552</v>
      </c>
      <c r="D203" s="286">
        <v>481</v>
      </c>
      <c r="E203" s="286">
        <v>646</v>
      </c>
      <c r="F203" s="286">
        <v>664</v>
      </c>
      <c r="G203" s="286">
        <v>485</v>
      </c>
      <c r="H203" s="287">
        <v>569</v>
      </c>
      <c r="I203" s="288">
        <f>SUM(B203:H203)</f>
        <v>3662</v>
      </c>
      <c r="J203" s="325" t="s">
        <v>56</v>
      </c>
      <c r="K203" s="326">
        <f>I189-I203</f>
        <v>3</v>
      </c>
      <c r="L203" s="290">
        <f>K203/I189</f>
        <v>8.1855388813096858E-4</v>
      </c>
    </row>
    <row r="204" spans="1:12" x14ac:dyDescent="0.2">
      <c r="A204" s="324" t="s">
        <v>28</v>
      </c>
      <c r="B204" s="231">
        <v>74</v>
      </c>
      <c r="C204" s="294">
        <v>73.5</v>
      </c>
      <c r="D204" s="294">
        <v>72.5</v>
      </c>
      <c r="E204" s="294">
        <v>71</v>
      </c>
      <c r="F204" s="294">
        <v>71</v>
      </c>
      <c r="G204" s="294">
        <v>69.5</v>
      </c>
      <c r="H204" s="232">
        <v>68</v>
      </c>
      <c r="I204" s="235"/>
      <c r="J204" s="227" t="s">
        <v>57</v>
      </c>
      <c r="K204" s="407">
        <v>66.81</v>
      </c>
      <c r="L204" s="407"/>
    </row>
    <row r="205" spans="1:12" ht="13.5" thickBot="1" x14ac:dyDescent="0.25">
      <c r="A205" s="327" t="s">
        <v>26</v>
      </c>
      <c r="B205" s="233">
        <f>B204-B190</f>
        <v>4</v>
      </c>
      <c r="C205" s="234">
        <f t="shared" ref="C205:H205" si="43">C204-C190</f>
        <v>4.5</v>
      </c>
      <c r="D205" s="234">
        <f t="shared" si="43"/>
        <v>4.5</v>
      </c>
      <c r="E205" s="234">
        <f t="shared" si="43"/>
        <v>4.5</v>
      </c>
      <c r="F205" s="234">
        <f t="shared" si="43"/>
        <v>4.5</v>
      </c>
      <c r="G205" s="234">
        <f t="shared" si="43"/>
        <v>4</v>
      </c>
      <c r="H205" s="240">
        <f t="shared" si="43"/>
        <v>3.5</v>
      </c>
      <c r="I205" s="236"/>
      <c r="J205" s="407" t="s">
        <v>26</v>
      </c>
      <c r="K205" s="227">
        <f>K204-K190</f>
        <v>3.2899999999999991</v>
      </c>
      <c r="L205" s="407"/>
    </row>
    <row r="206" spans="1:12" x14ac:dyDescent="0.2">
      <c r="B206" s="293">
        <v>74</v>
      </c>
      <c r="G206" s="293">
        <v>69.5</v>
      </c>
      <c r="H206" s="293">
        <v>68</v>
      </c>
    </row>
    <row r="207" spans="1:12" ht="13.5" thickBot="1" x14ac:dyDescent="0.25"/>
    <row r="208" spans="1:12" s="411" customFormat="1" ht="13.5" thickBot="1" x14ac:dyDescent="0.25">
      <c r="A208" s="300" t="s">
        <v>101</v>
      </c>
      <c r="B208" s="671" t="s">
        <v>50</v>
      </c>
      <c r="C208" s="672"/>
      <c r="D208" s="672"/>
      <c r="E208" s="672"/>
      <c r="F208" s="672"/>
      <c r="G208" s="672"/>
      <c r="H208" s="673"/>
      <c r="I208" s="328" t="s">
        <v>0</v>
      </c>
      <c r="J208" s="227"/>
    </row>
    <row r="209" spans="1:12" s="411" customFormat="1" x14ac:dyDescent="0.2">
      <c r="A209" s="226" t="s">
        <v>54</v>
      </c>
      <c r="B209" s="301">
        <v>1</v>
      </c>
      <c r="C209" s="302">
        <v>2</v>
      </c>
      <c r="D209" s="303">
        <v>3</v>
      </c>
      <c r="E209" s="302">
        <v>4</v>
      </c>
      <c r="F209" s="303">
        <v>5</v>
      </c>
      <c r="G209" s="302">
        <v>6</v>
      </c>
      <c r="H209" s="298">
        <v>7</v>
      </c>
      <c r="I209" s="304"/>
      <c r="J209" s="305"/>
    </row>
    <row r="210" spans="1:12" s="411" customFormat="1" x14ac:dyDescent="0.2">
      <c r="A210" s="226" t="s">
        <v>2</v>
      </c>
      <c r="B210" s="254">
        <v>1</v>
      </c>
      <c r="C210" s="255">
        <v>2</v>
      </c>
      <c r="D210" s="360">
        <v>3</v>
      </c>
      <c r="E210" s="256">
        <v>4</v>
      </c>
      <c r="F210" s="256">
        <v>4</v>
      </c>
      <c r="G210" s="397">
        <v>5</v>
      </c>
      <c r="H210" s="350">
        <v>6</v>
      </c>
      <c r="I210" s="299" t="s">
        <v>0</v>
      </c>
      <c r="J210" s="248"/>
      <c r="K210" s="306"/>
    </row>
    <row r="211" spans="1:12" s="411" customFormat="1" x14ac:dyDescent="0.2">
      <c r="A211" s="307" t="s">
        <v>3</v>
      </c>
      <c r="B211" s="258">
        <v>1685</v>
      </c>
      <c r="C211" s="259">
        <v>1685</v>
      </c>
      <c r="D211" s="259">
        <v>1685</v>
      </c>
      <c r="E211" s="259">
        <v>1685</v>
      </c>
      <c r="F211" s="259">
        <v>1685</v>
      </c>
      <c r="G211" s="390">
        <v>1685</v>
      </c>
      <c r="H211" s="260">
        <v>1685</v>
      </c>
      <c r="I211" s="308">
        <v>1685</v>
      </c>
      <c r="J211" s="309"/>
      <c r="K211" s="306"/>
    </row>
    <row r="212" spans="1:12" s="411" customFormat="1" x14ac:dyDescent="0.2">
      <c r="A212" s="310" t="s">
        <v>6</v>
      </c>
      <c r="B212" s="263">
        <v>1637.89</v>
      </c>
      <c r="C212" s="264">
        <v>1708.04</v>
      </c>
      <c r="D212" s="264">
        <v>1719.21</v>
      </c>
      <c r="E212" s="264">
        <v>1743.33</v>
      </c>
      <c r="F212" s="311">
        <v>1795.71</v>
      </c>
      <c r="G212" s="311">
        <v>1835.56</v>
      </c>
      <c r="H212" s="265">
        <v>1865.64</v>
      </c>
      <c r="I212" s="312">
        <v>1765.32</v>
      </c>
      <c r="J212" s="313"/>
      <c r="K212" s="306"/>
    </row>
    <row r="213" spans="1:12" s="411" customFormat="1" x14ac:dyDescent="0.2">
      <c r="A213" s="226" t="s">
        <v>7</v>
      </c>
      <c r="B213" s="267">
        <v>89.5</v>
      </c>
      <c r="C213" s="268">
        <v>97.83</v>
      </c>
      <c r="D213" s="268">
        <v>100</v>
      </c>
      <c r="E213" s="268">
        <v>100</v>
      </c>
      <c r="F213" s="314">
        <v>100</v>
      </c>
      <c r="G213" s="314">
        <v>100</v>
      </c>
      <c r="H213" s="269">
        <v>100</v>
      </c>
      <c r="I213" s="315">
        <v>95.32</v>
      </c>
      <c r="J213" s="316"/>
      <c r="K213" s="306"/>
    </row>
    <row r="214" spans="1:12" s="411" customFormat="1" x14ac:dyDescent="0.2">
      <c r="A214" s="226" t="s">
        <v>8</v>
      </c>
      <c r="B214" s="271">
        <v>5.9499999999999997E-2</v>
      </c>
      <c r="C214" s="272">
        <v>3.6900000000000002E-2</v>
      </c>
      <c r="D214" s="272">
        <v>4.1399999999999999E-2</v>
      </c>
      <c r="E214" s="272">
        <v>3.2300000000000002E-2</v>
      </c>
      <c r="F214" s="317">
        <v>3.2899999999999999E-2</v>
      </c>
      <c r="G214" s="317">
        <v>4.1000000000000002E-2</v>
      </c>
      <c r="H214" s="273">
        <v>3.9E-2</v>
      </c>
      <c r="I214" s="318">
        <v>5.3499999999999999E-2</v>
      </c>
      <c r="J214" s="319"/>
      <c r="K214" s="320"/>
      <c r="L214" s="321"/>
    </row>
    <row r="215" spans="1:12" s="411" customFormat="1" x14ac:dyDescent="0.2">
      <c r="A215" s="310" t="s">
        <v>1</v>
      </c>
      <c r="B215" s="275">
        <f t="shared" ref="B215:I215" si="44">B212/B211*100-100</f>
        <v>-2.7958456973293693</v>
      </c>
      <c r="C215" s="276">
        <f t="shared" si="44"/>
        <v>1.3673590504450885</v>
      </c>
      <c r="D215" s="276">
        <f t="shared" si="44"/>
        <v>2.0302670623145502</v>
      </c>
      <c r="E215" s="276">
        <f t="shared" si="44"/>
        <v>3.461721068249247</v>
      </c>
      <c r="F215" s="276">
        <f t="shared" si="44"/>
        <v>6.57032640949555</v>
      </c>
      <c r="G215" s="276">
        <f t="shared" si="44"/>
        <v>8.9353115727002859</v>
      </c>
      <c r="H215" s="277">
        <f t="shared" si="44"/>
        <v>10.720474777448089</v>
      </c>
      <c r="I215" s="278">
        <f t="shared" si="44"/>
        <v>4.7667655786350025</v>
      </c>
      <c r="J215" s="319"/>
      <c r="K215" s="320"/>
      <c r="L215" s="227"/>
    </row>
    <row r="216" spans="1:12" s="411" customFormat="1" ht="13.5" thickBot="1" x14ac:dyDescent="0.25">
      <c r="A216" s="226" t="s">
        <v>27</v>
      </c>
      <c r="B216" s="280">
        <f>B212-B198</f>
        <v>117.8900000000001</v>
      </c>
      <c r="C216" s="281">
        <f t="shared" ref="C216:I216" si="45">C212-C198</f>
        <v>145.48000000000002</v>
      </c>
      <c r="D216" s="281">
        <f t="shared" si="45"/>
        <v>118.06999999999994</v>
      </c>
      <c r="E216" s="281">
        <f t="shared" si="45"/>
        <v>125.52999999999997</v>
      </c>
      <c r="F216" s="281">
        <f t="shared" si="45"/>
        <v>131.51</v>
      </c>
      <c r="G216" s="281">
        <f t="shared" si="45"/>
        <v>147.99</v>
      </c>
      <c r="H216" s="282">
        <f t="shared" si="45"/>
        <v>132.15000000000009</v>
      </c>
      <c r="I216" s="322">
        <f t="shared" si="45"/>
        <v>128.17999999999984</v>
      </c>
      <c r="J216" s="323"/>
      <c r="K216" s="320"/>
      <c r="L216" s="227"/>
    </row>
    <row r="217" spans="1:12" s="411" customFormat="1" x14ac:dyDescent="0.2">
      <c r="A217" s="324" t="s">
        <v>51</v>
      </c>
      <c r="B217" s="285">
        <v>265</v>
      </c>
      <c r="C217" s="286">
        <v>552</v>
      </c>
      <c r="D217" s="286">
        <v>480</v>
      </c>
      <c r="E217" s="286">
        <v>646</v>
      </c>
      <c r="F217" s="286">
        <v>664</v>
      </c>
      <c r="G217" s="286">
        <v>485</v>
      </c>
      <c r="H217" s="287">
        <v>569</v>
      </c>
      <c r="I217" s="288">
        <f>SUM(B217:H217)</f>
        <v>3661</v>
      </c>
      <c r="J217" s="325" t="s">
        <v>56</v>
      </c>
      <c r="K217" s="326">
        <f>I203-I217</f>
        <v>1</v>
      </c>
      <c r="L217" s="290">
        <f>K217/I203</f>
        <v>2.7307482250136535E-4</v>
      </c>
    </row>
    <row r="218" spans="1:12" s="411" customFormat="1" x14ac:dyDescent="0.2">
      <c r="A218" s="324" t="s">
        <v>28</v>
      </c>
      <c r="B218" s="231">
        <v>78.5</v>
      </c>
      <c r="C218" s="294">
        <v>77.5</v>
      </c>
      <c r="D218" s="294">
        <v>76.5</v>
      </c>
      <c r="E218" s="294">
        <v>75</v>
      </c>
      <c r="F218" s="294">
        <v>75</v>
      </c>
      <c r="G218" s="294">
        <v>73.5</v>
      </c>
      <c r="H218" s="232">
        <v>72</v>
      </c>
      <c r="I218" s="235"/>
      <c r="J218" s="227" t="s">
        <v>57</v>
      </c>
      <c r="K218" s="411">
        <v>71.17</v>
      </c>
    </row>
    <row r="219" spans="1:12" s="411" customFormat="1" ht="13.5" thickBot="1" x14ac:dyDescent="0.25">
      <c r="A219" s="327" t="s">
        <v>26</v>
      </c>
      <c r="B219" s="233">
        <f>B218-B204</f>
        <v>4.5</v>
      </c>
      <c r="C219" s="234">
        <f t="shared" ref="C219:H219" si="46">C218-C204</f>
        <v>4</v>
      </c>
      <c r="D219" s="234">
        <f t="shared" si="46"/>
        <v>4</v>
      </c>
      <c r="E219" s="234">
        <f t="shared" si="46"/>
        <v>4</v>
      </c>
      <c r="F219" s="234">
        <f t="shared" si="46"/>
        <v>4</v>
      </c>
      <c r="G219" s="234">
        <f t="shared" si="46"/>
        <v>4</v>
      </c>
      <c r="H219" s="240">
        <f t="shared" si="46"/>
        <v>4</v>
      </c>
      <c r="I219" s="236"/>
      <c r="J219" s="411" t="s">
        <v>26</v>
      </c>
      <c r="K219" s="227">
        <f>K218-K204</f>
        <v>4.3599999999999994</v>
      </c>
    </row>
    <row r="220" spans="1:12" x14ac:dyDescent="0.2">
      <c r="B220" s="293">
        <v>78.5</v>
      </c>
    </row>
    <row r="221" spans="1:12" ht="13.5" thickBot="1" x14ac:dyDescent="0.25"/>
    <row r="222" spans="1:12" s="412" customFormat="1" ht="13.5" thickBot="1" x14ac:dyDescent="0.25">
      <c r="A222" s="300" t="s">
        <v>103</v>
      </c>
      <c r="B222" s="671" t="s">
        <v>50</v>
      </c>
      <c r="C222" s="672"/>
      <c r="D222" s="672"/>
      <c r="E222" s="672"/>
      <c r="F222" s="672"/>
      <c r="G222" s="672"/>
      <c r="H222" s="673"/>
      <c r="I222" s="328" t="s">
        <v>0</v>
      </c>
      <c r="J222" s="227"/>
    </row>
    <row r="223" spans="1:12" s="412" customFormat="1" x14ac:dyDescent="0.2">
      <c r="A223" s="226" t="s">
        <v>54</v>
      </c>
      <c r="B223" s="301">
        <v>1</v>
      </c>
      <c r="C223" s="302">
        <v>2</v>
      </c>
      <c r="D223" s="303">
        <v>3</v>
      </c>
      <c r="E223" s="302">
        <v>4</v>
      </c>
      <c r="F223" s="303">
        <v>5</v>
      </c>
      <c r="G223" s="302">
        <v>6</v>
      </c>
      <c r="H223" s="298">
        <v>7</v>
      </c>
      <c r="I223" s="304"/>
      <c r="J223" s="305"/>
    </row>
    <row r="224" spans="1:12" s="412" customFormat="1" x14ac:dyDescent="0.2">
      <c r="A224" s="226" t="s">
        <v>2</v>
      </c>
      <c r="B224" s="254">
        <v>1</v>
      </c>
      <c r="C224" s="255">
        <v>2</v>
      </c>
      <c r="D224" s="360">
        <v>3</v>
      </c>
      <c r="E224" s="256">
        <v>4</v>
      </c>
      <c r="F224" s="414">
        <v>5</v>
      </c>
      <c r="G224" s="397">
        <v>6</v>
      </c>
      <c r="H224" s="350">
        <v>7</v>
      </c>
      <c r="I224" s="299" t="s">
        <v>0</v>
      </c>
      <c r="J224" s="248"/>
      <c r="K224" s="306"/>
    </row>
    <row r="225" spans="1:12" s="412" customFormat="1" x14ac:dyDescent="0.2">
      <c r="A225" s="307" t="s">
        <v>3</v>
      </c>
      <c r="B225" s="258">
        <v>1800</v>
      </c>
      <c r="C225" s="259">
        <v>1800</v>
      </c>
      <c r="D225" s="259">
        <v>1800</v>
      </c>
      <c r="E225" s="259">
        <v>1800</v>
      </c>
      <c r="F225" s="259">
        <v>1800</v>
      </c>
      <c r="G225" s="390">
        <v>1800</v>
      </c>
      <c r="H225" s="260">
        <v>1800</v>
      </c>
      <c r="I225" s="308">
        <v>1800</v>
      </c>
      <c r="J225" s="309"/>
      <c r="K225" s="306"/>
    </row>
    <row r="226" spans="1:12" s="412" customFormat="1" x14ac:dyDescent="0.2">
      <c r="A226" s="310" t="s">
        <v>6</v>
      </c>
      <c r="B226" s="263">
        <v>1830.56</v>
      </c>
      <c r="C226" s="264">
        <v>1860.77</v>
      </c>
      <c r="D226" s="264">
        <v>1880</v>
      </c>
      <c r="E226" s="264">
        <v>1908.48</v>
      </c>
      <c r="F226" s="311">
        <v>1925.31</v>
      </c>
      <c r="G226" s="311">
        <v>1920.88</v>
      </c>
      <c r="H226" s="265">
        <v>1968.44</v>
      </c>
      <c r="I226" s="312">
        <v>1907.19</v>
      </c>
      <c r="J226" s="313"/>
      <c r="K226" s="306"/>
    </row>
    <row r="227" spans="1:12" s="412" customFormat="1" x14ac:dyDescent="0.2">
      <c r="A227" s="226" t="s">
        <v>7</v>
      </c>
      <c r="B227" s="267">
        <v>88.9</v>
      </c>
      <c r="C227" s="268">
        <v>100</v>
      </c>
      <c r="D227" s="268">
        <v>94.4</v>
      </c>
      <c r="E227" s="268">
        <v>100</v>
      </c>
      <c r="F227" s="314">
        <v>100</v>
      </c>
      <c r="G227" s="314">
        <v>100</v>
      </c>
      <c r="H227" s="269">
        <v>100</v>
      </c>
      <c r="I227" s="315">
        <v>96.25</v>
      </c>
      <c r="J227" s="316"/>
      <c r="K227" s="306"/>
    </row>
    <row r="228" spans="1:12" s="412" customFormat="1" x14ac:dyDescent="0.2">
      <c r="A228" s="226" t="s">
        <v>8</v>
      </c>
      <c r="B228" s="271">
        <v>6.2700000000000006E-2</v>
      </c>
      <c r="C228" s="272">
        <v>4.82E-2</v>
      </c>
      <c r="D228" s="272">
        <v>5.21E-2</v>
      </c>
      <c r="E228" s="272">
        <v>3.6200000000000003E-2</v>
      </c>
      <c r="F228" s="317">
        <v>4.0899999999999999E-2</v>
      </c>
      <c r="G228" s="317">
        <v>4.4999999999999998E-2</v>
      </c>
      <c r="H228" s="273">
        <v>4.2999999999999997E-2</v>
      </c>
      <c r="I228" s="318">
        <v>4.9700000000000001E-2</v>
      </c>
      <c r="J228" s="319"/>
      <c r="K228" s="320"/>
      <c r="L228" s="321"/>
    </row>
    <row r="229" spans="1:12" s="412" customFormat="1" x14ac:dyDescent="0.2">
      <c r="A229" s="310" t="s">
        <v>1</v>
      </c>
      <c r="B229" s="275">
        <f t="shared" ref="B229:I229" si="47">B226/B225*100-100</f>
        <v>1.6977777777777732</v>
      </c>
      <c r="C229" s="276">
        <f t="shared" si="47"/>
        <v>3.3761111111111148</v>
      </c>
      <c r="D229" s="276">
        <f t="shared" si="47"/>
        <v>4.4444444444444571</v>
      </c>
      <c r="E229" s="276">
        <f t="shared" si="47"/>
        <v>6.0266666666666708</v>
      </c>
      <c r="F229" s="276">
        <f t="shared" si="47"/>
        <v>6.9616666666666731</v>
      </c>
      <c r="G229" s="276">
        <f t="shared" si="47"/>
        <v>6.7155555555555679</v>
      </c>
      <c r="H229" s="277">
        <f t="shared" si="47"/>
        <v>9.3577777777777698</v>
      </c>
      <c r="I229" s="278">
        <f t="shared" si="47"/>
        <v>5.9549999999999983</v>
      </c>
      <c r="J229" s="319"/>
      <c r="K229" s="320"/>
      <c r="L229" s="227"/>
    </row>
    <row r="230" spans="1:12" s="412" customFormat="1" ht="13.5" thickBot="1" x14ac:dyDescent="0.25">
      <c r="A230" s="226" t="s">
        <v>27</v>
      </c>
      <c r="B230" s="280">
        <f>B226-B212</f>
        <v>192.66999999999985</v>
      </c>
      <c r="C230" s="281">
        <f t="shared" ref="C230:I230" si="48">C226-C212</f>
        <v>152.73000000000002</v>
      </c>
      <c r="D230" s="281">
        <f t="shared" si="48"/>
        <v>160.78999999999996</v>
      </c>
      <c r="E230" s="281">
        <f t="shared" si="48"/>
        <v>165.15000000000009</v>
      </c>
      <c r="F230" s="281">
        <f t="shared" si="48"/>
        <v>129.59999999999991</v>
      </c>
      <c r="G230" s="281">
        <f t="shared" si="48"/>
        <v>85.320000000000164</v>
      </c>
      <c r="H230" s="282">
        <f t="shared" si="48"/>
        <v>102.79999999999995</v>
      </c>
      <c r="I230" s="322">
        <f t="shared" si="48"/>
        <v>141.87000000000012</v>
      </c>
      <c r="J230" s="323"/>
      <c r="K230" s="320"/>
      <c r="L230" s="227"/>
    </row>
    <row r="231" spans="1:12" s="412" customFormat="1" x14ac:dyDescent="0.2">
      <c r="A231" s="324" t="s">
        <v>51</v>
      </c>
      <c r="B231" s="285">
        <v>265</v>
      </c>
      <c r="C231" s="286">
        <v>552</v>
      </c>
      <c r="D231" s="286">
        <v>480</v>
      </c>
      <c r="E231" s="286">
        <v>646</v>
      </c>
      <c r="F231" s="286">
        <v>663</v>
      </c>
      <c r="G231" s="286">
        <v>484</v>
      </c>
      <c r="H231" s="287">
        <v>569</v>
      </c>
      <c r="I231" s="288">
        <f>SUM(B231:H231)</f>
        <v>3659</v>
      </c>
      <c r="J231" s="325" t="s">
        <v>56</v>
      </c>
      <c r="K231" s="326">
        <f>I217-I231</f>
        <v>2</v>
      </c>
      <c r="L231" s="290">
        <f>K231/I217</f>
        <v>5.4629882545752522E-4</v>
      </c>
    </row>
    <row r="232" spans="1:12" s="412" customFormat="1" x14ac:dyDescent="0.2">
      <c r="A232" s="324" t="s">
        <v>28</v>
      </c>
      <c r="B232" s="231">
        <v>83</v>
      </c>
      <c r="C232" s="294">
        <v>82</v>
      </c>
      <c r="D232" s="294">
        <v>81</v>
      </c>
      <c r="E232" s="294">
        <v>79.5</v>
      </c>
      <c r="F232" s="294">
        <v>79.5</v>
      </c>
      <c r="G232" s="294">
        <v>78.5</v>
      </c>
      <c r="H232" s="232">
        <v>77</v>
      </c>
      <c r="I232" s="235"/>
      <c r="J232" s="227" t="s">
        <v>57</v>
      </c>
      <c r="K232" s="412">
        <v>75.22</v>
      </c>
    </row>
    <row r="233" spans="1:12" s="412" customFormat="1" ht="13.5" thickBot="1" x14ac:dyDescent="0.25">
      <c r="A233" s="327" t="s">
        <v>26</v>
      </c>
      <c r="B233" s="233">
        <f>B232-B218</f>
        <v>4.5</v>
      </c>
      <c r="C233" s="234">
        <f t="shared" ref="C233:H233" si="49">C232-C218</f>
        <v>4.5</v>
      </c>
      <c r="D233" s="234">
        <f t="shared" si="49"/>
        <v>4.5</v>
      </c>
      <c r="E233" s="234">
        <f t="shared" si="49"/>
        <v>4.5</v>
      </c>
      <c r="F233" s="234">
        <f t="shared" si="49"/>
        <v>4.5</v>
      </c>
      <c r="G233" s="234">
        <f t="shared" si="49"/>
        <v>5</v>
      </c>
      <c r="H233" s="240">
        <f t="shared" si="49"/>
        <v>5</v>
      </c>
      <c r="I233" s="236"/>
      <c r="J233" s="412" t="s">
        <v>26</v>
      </c>
      <c r="K233" s="227">
        <f>K232-K218</f>
        <v>4.0499999999999972</v>
      </c>
    </row>
    <row r="235" spans="1:12" ht="13.5" thickBot="1" x14ac:dyDescent="0.25"/>
    <row r="236" spans="1:12" s="413" customFormat="1" ht="13.5" thickBot="1" x14ac:dyDescent="0.25">
      <c r="A236" s="300" t="s">
        <v>104</v>
      </c>
      <c r="B236" s="671" t="s">
        <v>50</v>
      </c>
      <c r="C236" s="672"/>
      <c r="D236" s="672"/>
      <c r="E236" s="672"/>
      <c r="F236" s="672"/>
      <c r="G236" s="672"/>
      <c r="H236" s="673"/>
      <c r="I236" s="328" t="s">
        <v>0</v>
      </c>
      <c r="J236" s="227"/>
    </row>
    <row r="237" spans="1:12" s="413" customFormat="1" x14ac:dyDescent="0.2">
      <c r="A237" s="226" t="s">
        <v>54</v>
      </c>
      <c r="B237" s="301">
        <v>1</v>
      </c>
      <c r="C237" s="302">
        <v>2</v>
      </c>
      <c r="D237" s="303">
        <v>3</v>
      </c>
      <c r="E237" s="302">
        <v>4</v>
      </c>
      <c r="F237" s="303">
        <v>5</v>
      </c>
      <c r="G237" s="302">
        <v>6</v>
      </c>
      <c r="H237" s="298">
        <v>7</v>
      </c>
      <c r="I237" s="304"/>
      <c r="J237" s="305"/>
    </row>
    <row r="238" spans="1:12" s="413" customFormat="1" x14ac:dyDescent="0.2">
      <c r="A238" s="226" t="s">
        <v>2</v>
      </c>
      <c r="B238" s="254">
        <v>1</v>
      </c>
      <c r="C238" s="255">
        <v>2</v>
      </c>
      <c r="D238" s="360">
        <v>3</v>
      </c>
      <c r="E238" s="256">
        <v>4</v>
      </c>
      <c r="F238" s="414">
        <v>5</v>
      </c>
      <c r="G238" s="397">
        <v>6</v>
      </c>
      <c r="H238" s="350">
        <v>7</v>
      </c>
      <c r="I238" s="299" t="s">
        <v>0</v>
      </c>
      <c r="J238" s="248"/>
      <c r="K238" s="306"/>
    </row>
    <row r="239" spans="1:12" s="413" customFormat="1" x14ac:dyDescent="0.2">
      <c r="A239" s="307" t="s">
        <v>3</v>
      </c>
      <c r="B239" s="258">
        <v>1925</v>
      </c>
      <c r="C239" s="259">
        <v>1925</v>
      </c>
      <c r="D239" s="259">
        <v>1925</v>
      </c>
      <c r="E239" s="259">
        <v>1925</v>
      </c>
      <c r="F239" s="259">
        <v>1925</v>
      </c>
      <c r="G239" s="390">
        <v>1925</v>
      </c>
      <c r="H239" s="260">
        <v>1925</v>
      </c>
      <c r="I239" s="308">
        <v>1925</v>
      </c>
      <c r="J239" s="309"/>
      <c r="K239" s="306"/>
    </row>
    <row r="240" spans="1:12" s="413" customFormat="1" x14ac:dyDescent="0.2">
      <c r="A240" s="310" t="s">
        <v>6</v>
      </c>
      <c r="B240" s="263">
        <v>1939</v>
      </c>
      <c r="C240" s="264">
        <v>1977.21</v>
      </c>
      <c r="D240" s="264">
        <v>2011.32</v>
      </c>
      <c r="E240" s="264">
        <v>1997.76</v>
      </c>
      <c r="F240" s="311">
        <v>2069.61</v>
      </c>
      <c r="G240" s="311">
        <v>2067.63</v>
      </c>
      <c r="H240" s="265">
        <v>2096.44</v>
      </c>
      <c r="I240" s="312">
        <v>2030.2112676056338</v>
      </c>
      <c r="J240" s="313"/>
      <c r="K240" s="306"/>
    </row>
    <row r="241" spans="1:12" s="413" customFormat="1" x14ac:dyDescent="0.2">
      <c r="A241" s="226" t="s">
        <v>7</v>
      </c>
      <c r="B241" s="267">
        <v>90</v>
      </c>
      <c r="C241" s="268">
        <v>95.35</v>
      </c>
      <c r="D241" s="268">
        <v>89.5</v>
      </c>
      <c r="E241" s="268">
        <v>95.9</v>
      </c>
      <c r="F241" s="314">
        <v>92.16</v>
      </c>
      <c r="G241" s="314">
        <v>97.37</v>
      </c>
      <c r="H241" s="269">
        <v>84.44</v>
      </c>
      <c r="I241" s="315">
        <v>91.197183098591552</v>
      </c>
      <c r="J241" s="316"/>
      <c r="K241" s="306"/>
    </row>
    <row r="242" spans="1:12" s="413" customFormat="1" x14ac:dyDescent="0.2">
      <c r="A242" s="226" t="s">
        <v>8</v>
      </c>
      <c r="B242" s="271">
        <v>5.9700000000000003E-2</v>
      </c>
      <c r="C242" s="272">
        <v>4.8500000000000001E-2</v>
      </c>
      <c r="D242" s="272">
        <v>5.3699999999999998E-2</v>
      </c>
      <c r="E242" s="272">
        <v>5.0900000000000001E-2</v>
      </c>
      <c r="F242" s="317">
        <v>5.2600000000000001E-2</v>
      </c>
      <c r="G242" s="317">
        <v>4.2000000000000003E-2</v>
      </c>
      <c r="H242" s="273">
        <v>7.5999999999999998E-2</v>
      </c>
      <c r="I242" s="318">
        <v>6.0766110167143395E-2</v>
      </c>
      <c r="J242" s="319"/>
      <c r="K242" s="320"/>
      <c r="L242" s="321"/>
    </row>
    <row r="243" spans="1:12" s="413" customFormat="1" x14ac:dyDescent="0.2">
      <c r="A243" s="310" t="s">
        <v>1</v>
      </c>
      <c r="B243" s="275">
        <f t="shared" ref="B243:I243" si="50">B240/B239*100-100</f>
        <v>0.72727272727273373</v>
      </c>
      <c r="C243" s="276">
        <f t="shared" si="50"/>
        <v>2.7122077922078063</v>
      </c>
      <c r="D243" s="276">
        <f t="shared" si="50"/>
        <v>4.4841558441558504</v>
      </c>
      <c r="E243" s="276">
        <f t="shared" si="50"/>
        <v>3.7797402597402652</v>
      </c>
      <c r="F243" s="276">
        <f t="shared" si="50"/>
        <v>7.5122077922078034</v>
      </c>
      <c r="G243" s="276">
        <f t="shared" si="50"/>
        <v>7.4093506493506709</v>
      </c>
      <c r="H243" s="277">
        <f t="shared" si="50"/>
        <v>8.9059740259740465</v>
      </c>
      <c r="I243" s="278">
        <f t="shared" si="50"/>
        <v>5.4655203950978688</v>
      </c>
      <c r="J243" s="319"/>
      <c r="K243" s="320"/>
      <c r="L243" s="227"/>
    </row>
    <row r="244" spans="1:12" s="413" customFormat="1" ht="13.5" thickBot="1" x14ac:dyDescent="0.25">
      <c r="A244" s="226" t="s">
        <v>27</v>
      </c>
      <c r="B244" s="280">
        <f>B240-B226</f>
        <v>108.44000000000005</v>
      </c>
      <c r="C244" s="281">
        <f t="shared" ref="C244:I244" si="51">C240-C226</f>
        <v>116.44000000000005</v>
      </c>
      <c r="D244" s="281">
        <f t="shared" si="51"/>
        <v>131.31999999999994</v>
      </c>
      <c r="E244" s="281">
        <f t="shared" si="51"/>
        <v>89.279999999999973</v>
      </c>
      <c r="F244" s="281">
        <f t="shared" si="51"/>
        <v>144.30000000000018</v>
      </c>
      <c r="G244" s="281">
        <f t="shared" si="51"/>
        <v>146.75</v>
      </c>
      <c r="H244" s="282">
        <f t="shared" si="51"/>
        <v>128</v>
      </c>
      <c r="I244" s="322">
        <f t="shared" si="51"/>
        <v>123.02126760563374</v>
      </c>
      <c r="J244" s="323"/>
      <c r="K244" s="320"/>
      <c r="L244" s="227"/>
    </row>
    <row r="245" spans="1:12" s="413" customFormat="1" x14ac:dyDescent="0.2">
      <c r="A245" s="324" t="s">
        <v>51</v>
      </c>
      <c r="B245" s="285">
        <v>265</v>
      </c>
      <c r="C245" s="286">
        <v>551</v>
      </c>
      <c r="D245" s="286">
        <v>480</v>
      </c>
      <c r="E245" s="286">
        <v>646</v>
      </c>
      <c r="F245" s="286">
        <v>663</v>
      </c>
      <c r="G245" s="286">
        <v>484</v>
      </c>
      <c r="H245" s="287">
        <v>569</v>
      </c>
      <c r="I245" s="288">
        <f>SUM(B245:H245)</f>
        <v>3658</v>
      </c>
      <c r="J245" s="325" t="s">
        <v>56</v>
      </c>
      <c r="K245" s="326">
        <f>I231-I245</f>
        <v>1</v>
      </c>
      <c r="L245" s="290">
        <f>K245/I231</f>
        <v>2.7329871549603714E-4</v>
      </c>
    </row>
    <row r="246" spans="1:12" s="413" customFormat="1" x14ac:dyDescent="0.2">
      <c r="A246" s="324" t="s">
        <v>28</v>
      </c>
      <c r="B246" s="231">
        <v>89</v>
      </c>
      <c r="C246" s="294">
        <v>88</v>
      </c>
      <c r="D246" s="294">
        <v>87</v>
      </c>
      <c r="E246" s="294">
        <v>86</v>
      </c>
      <c r="F246" s="294">
        <v>85.5</v>
      </c>
      <c r="G246" s="294">
        <v>84.5</v>
      </c>
      <c r="H246" s="232">
        <v>83</v>
      </c>
      <c r="I246" s="235"/>
      <c r="J246" s="227" t="s">
        <v>57</v>
      </c>
      <c r="K246" s="413">
        <v>79.83</v>
      </c>
    </row>
    <row r="247" spans="1:12" s="413" customFormat="1" ht="13.5" thickBot="1" x14ac:dyDescent="0.25">
      <c r="A247" s="327" t="s">
        <v>26</v>
      </c>
      <c r="B247" s="233">
        <f>B246-B232</f>
        <v>6</v>
      </c>
      <c r="C247" s="234">
        <f t="shared" ref="C247:H247" si="52">C246-C232</f>
        <v>6</v>
      </c>
      <c r="D247" s="234">
        <f t="shared" si="52"/>
        <v>6</v>
      </c>
      <c r="E247" s="234">
        <f t="shared" si="52"/>
        <v>6.5</v>
      </c>
      <c r="F247" s="234">
        <f t="shared" si="52"/>
        <v>6</v>
      </c>
      <c r="G247" s="234">
        <f t="shared" si="52"/>
        <v>6</v>
      </c>
      <c r="H247" s="240">
        <f t="shared" si="52"/>
        <v>6</v>
      </c>
      <c r="I247" s="236"/>
      <c r="J247" s="413" t="s">
        <v>26</v>
      </c>
      <c r="K247" s="227">
        <f>K246-K232</f>
        <v>4.6099999999999994</v>
      </c>
    </row>
    <row r="249" spans="1:12" ht="13.5" thickBot="1" x14ac:dyDescent="0.25"/>
    <row r="250" spans="1:12" s="415" customFormat="1" ht="13.5" thickBot="1" x14ac:dyDescent="0.25">
      <c r="A250" s="300" t="s">
        <v>105</v>
      </c>
      <c r="B250" s="671" t="s">
        <v>50</v>
      </c>
      <c r="C250" s="672"/>
      <c r="D250" s="672"/>
      <c r="E250" s="672"/>
      <c r="F250" s="672"/>
      <c r="G250" s="672"/>
      <c r="H250" s="673"/>
      <c r="I250" s="328" t="s">
        <v>0</v>
      </c>
      <c r="J250" s="227"/>
    </row>
    <row r="251" spans="1:12" s="415" customFormat="1" x14ac:dyDescent="0.2">
      <c r="A251" s="226" t="s">
        <v>54</v>
      </c>
      <c r="B251" s="301">
        <v>1</v>
      </c>
      <c r="C251" s="302">
        <v>2</v>
      </c>
      <c r="D251" s="303">
        <v>3</v>
      </c>
      <c r="E251" s="302">
        <v>4</v>
      </c>
      <c r="F251" s="303">
        <v>5</v>
      </c>
      <c r="G251" s="302">
        <v>6</v>
      </c>
      <c r="H251" s="298">
        <v>7</v>
      </c>
      <c r="I251" s="304"/>
      <c r="J251" s="305"/>
    </row>
    <row r="252" spans="1:12" s="415" customFormat="1" x14ac:dyDescent="0.2">
      <c r="A252" s="226" t="s">
        <v>2</v>
      </c>
      <c r="B252" s="254">
        <v>1</v>
      </c>
      <c r="C252" s="255">
        <v>2</v>
      </c>
      <c r="D252" s="360">
        <v>3</v>
      </c>
      <c r="E252" s="256">
        <v>4</v>
      </c>
      <c r="F252" s="414">
        <v>5</v>
      </c>
      <c r="G252" s="397">
        <v>6</v>
      </c>
      <c r="H252" s="350">
        <v>7</v>
      </c>
      <c r="I252" s="299" t="s">
        <v>0</v>
      </c>
      <c r="J252" s="248"/>
      <c r="K252" s="306"/>
    </row>
    <row r="253" spans="1:12" s="415" customFormat="1" x14ac:dyDescent="0.2">
      <c r="A253" s="307" t="s">
        <v>3</v>
      </c>
      <c r="B253" s="258">
        <v>2070</v>
      </c>
      <c r="C253" s="259">
        <v>2070</v>
      </c>
      <c r="D253" s="259">
        <v>2070</v>
      </c>
      <c r="E253" s="259">
        <v>2070</v>
      </c>
      <c r="F253" s="259">
        <v>2070</v>
      </c>
      <c r="G253" s="390">
        <v>2070</v>
      </c>
      <c r="H253" s="260">
        <v>2070</v>
      </c>
      <c r="I253" s="308">
        <v>2070</v>
      </c>
      <c r="J253" s="309"/>
      <c r="K253" s="306"/>
    </row>
    <row r="254" spans="1:12" s="415" customFormat="1" x14ac:dyDescent="0.2">
      <c r="A254" s="310" t="s">
        <v>6</v>
      </c>
      <c r="B254" s="263">
        <v>2104.705882352941</v>
      </c>
      <c r="C254" s="264">
        <v>2117.2916666666665</v>
      </c>
      <c r="D254" s="264">
        <v>2192.9411764705883</v>
      </c>
      <c r="E254" s="264">
        <v>2195.5555555555557</v>
      </c>
      <c r="F254" s="311">
        <v>2275.3061224489797</v>
      </c>
      <c r="G254" s="311">
        <v>2251.3513513513512</v>
      </c>
      <c r="H254" s="265">
        <v>2228.3333333333335</v>
      </c>
      <c r="I254" s="312">
        <v>2202.7573529411766</v>
      </c>
      <c r="J254" s="313"/>
      <c r="K254" s="306"/>
    </row>
    <row r="255" spans="1:12" s="415" customFormat="1" x14ac:dyDescent="0.2">
      <c r="A255" s="226" t="s">
        <v>7</v>
      </c>
      <c r="B255" s="267">
        <v>100</v>
      </c>
      <c r="C255" s="268">
        <v>85.416666666666671</v>
      </c>
      <c r="D255" s="268">
        <v>100</v>
      </c>
      <c r="E255" s="268">
        <v>88.888888888888886</v>
      </c>
      <c r="F255" s="314">
        <v>95.91836734693878</v>
      </c>
      <c r="G255" s="314">
        <v>91.891891891891888</v>
      </c>
      <c r="H255" s="269">
        <v>80.952380952380949</v>
      </c>
      <c r="I255" s="315">
        <v>89.705882352941174</v>
      </c>
      <c r="J255" s="316"/>
      <c r="K255" s="306"/>
    </row>
    <row r="256" spans="1:12" s="415" customFormat="1" x14ac:dyDescent="0.2">
      <c r="A256" s="226" t="s">
        <v>8</v>
      </c>
      <c r="B256" s="271">
        <v>5.4077422519900158E-2</v>
      </c>
      <c r="C256" s="272">
        <v>6.0826884746284206E-2</v>
      </c>
      <c r="D256" s="272">
        <v>4.9738877499436819E-2</v>
      </c>
      <c r="E256" s="272">
        <v>6.4179937677862745E-2</v>
      </c>
      <c r="F256" s="317">
        <v>4.9438480809384455E-2</v>
      </c>
      <c r="G256" s="317">
        <v>5.4244969744589686E-2</v>
      </c>
      <c r="H256" s="273">
        <v>6.8402487578926544E-2</v>
      </c>
      <c r="I256" s="318">
        <v>6.369503660275351E-2</v>
      </c>
      <c r="J256" s="319"/>
      <c r="K256" s="320"/>
      <c r="L256" s="321"/>
    </row>
    <row r="257" spans="1:13" s="415" customFormat="1" x14ac:dyDescent="0.2">
      <c r="A257" s="310" t="s">
        <v>1</v>
      </c>
      <c r="B257" s="275">
        <f t="shared" ref="B257:I257" si="53">B254/B253*100-100</f>
        <v>1.6766126740551215</v>
      </c>
      <c r="C257" s="276">
        <f t="shared" si="53"/>
        <v>2.2846215780998307</v>
      </c>
      <c r="D257" s="276">
        <f t="shared" si="53"/>
        <v>5.9391872691105334</v>
      </c>
      <c r="E257" s="276">
        <f t="shared" si="53"/>
        <v>6.0654857756307052</v>
      </c>
      <c r="F257" s="276">
        <f t="shared" si="53"/>
        <v>9.9181701666173865</v>
      </c>
      <c r="G257" s="276">
        <f t="shared" si="53"/>
        <v>8.7609348478913489</v>
      </c>
      <c r="H257" s="277">
        <f t="shared" si="53"/>
        <v>7.6489533011272215</v>
      </c>
      <c r="I257" s="278">
        <f t="shared" si="53"/>
        <v>6.4133986928104605</v>
      </c>
      <c r="J257" s="319"/>
      <c r="K257" s="320"/>
      <c r="L257" s="227"/>
    </row>
    <row r="258" spans="1:13" s="415" customFormat="1" ht="13.5" thickBot="1" x14ac:dyDescent="0.25">
      <c r="A258" s="226" t="s">
        <v>27</v>
      </c>
      <c r="B258" s="280">
        <f>B254-B240</f>
        <v>165.70588235294099</v>
      </c>
      <c r="C258" s="281">
        <f t="shared" ref="C258:I258" si="54">C254-C240</f>
        <v>140.08166666666648</v>
      </c>
      <c r="D258" s="281">
        <f t="shared" si="54"/>
        <v>181.62117647058835</v>
      </c>
      <c r="E258" s="281">
        <f t="shared" si="54"/>
        <v>197.79555555555567</v>
      </c>
      <c r="F258" s="281">
        <f t="shared" si="54"/>
        <v>205.69612244897962</v>
      </c>
      <c r="G258" s="281">
        <f t="shared" si="54"/>
        <v>183.72135135135113</v>
      </c>
      <c r="H258" s="282">
        <f t="shared" si="54"/>
        <v>131.89333333333343</v>
      </c>
      <c r="I258" s="322">
        <f t="shared" si="54"/>
        <v>172.54608533554278</v>
      </c>
      <c r="J258" s="323"/>
      <c r="K258" s="320"/>
      <c r="L258" s="227"/>
    </row>
    <row r="259" spans="1:13" s="415" customFormat="1" x14ac:dyDescent="0.2">
      <c r="A259" s="324" t="s">
        <v>51</v>
      </c>
      <c r="B259" s="285">
        <v>247</v>
      </c>
      <c r="C259" s="286">
        <v>551</v>
      </c>
      <c r="D259" s="286">
        <v>480</v>
      </c>
      <c r="E259" s="286">
        <v>646</v>
      </c>
      <c r="F259" s="286">
        <v>663</v>
      </c>
      <c r="G259" s="286">
        <v>484</v>
      </c>
      <c r="H259" s="287">
        <v>568</v>
      </c>
      <c r="I259" s="288">
        <f>SUM(B259:H259)</f>
        <v>3639</v>
      </c>
      <c r="J259" s="325" t="s">
        <v>56</v>
      </c>
      <c r="K259" s="326">
        <f>I245-I259</f>
        <v>19</v>
      </c>
      <c r="L259" s="290">
        <f>K259/I245</f>
        <v>5.1940951339529799E-3</v>
      </c>
      <c r="M259" s="356" t="s">
        <v>108</v>
      </c>
    </row>
    <row r="260" spans="1:13" s="415" customFormat="1" x14ac:dyDescent="0.2">
      <c r="A260" s="324" t="s">
        <v>28</v>
      </c>
      <c r="B260" s="231">
        <v>95</v>
      </c>
      <c r="C260" s="294">
        <v>94</v>
      </c>
      <c r="D260" s="294">
        <v>93</v>
      </c>
      <c r="E260" s="294">
        <v>92</v>
      </c>
      <c r="F260" s="294">
        <v>91.5</v>
      </c>
      <c r="G260" s="294">
        <v>90.5</v>
      </c>
      <c r="H260" s="232">
        <v>89.5</v>
      </c>
      <c r="I260" s="235"/>
      <c r="J260" s="227" t="s">
        <v>57</v>
      </c>
      <c r="K260" s="415">
        <v>86.29</v>
      </c>
    </row>
    <row r="261" spans="1:13" s="415" customFormat="1" ht="13.5" thickBot="1" x14ac:dyDescent="0.25">
      <c r="A261" s="327" t="s">
        <v>26</v>
      </c>
      <c r="B261" s="233">
        <f>B260-B246</f>
        <v>6</v>
      </c>
      <c r="C261" s="234">
        <f t="shared" ref="C261:H261" si="55">C260-C246</f>
        <v>6</v>
      </c>
      <c r="D261" s="234">
        <f t="shared" si="55"/>
        <v>6</v>
      </c>
      <c r="E261" s="234">
        <f t="shared" si="55"/>
        <v>6</v>
      </c>
      <c r="F261" s="234">
        <f t="shared" si="55"/>
        <v>6</v>
      </c>
      <c r="G261" s="234">
        <f t="shared" si="55"/>
        <v>6</v>
      </c>
      <c r="H261" s="240">
        <f t="shared" si="55"/>
        <v>6.5</v>
      </c>
      <c r="I261" s="236"/>
      <c r="J261" s="415" t="s">
        <v>26</v>
      </c>
      <c r="K261" s="227">
        <f>K260-K246</f>
        <v>6.460000000000008</v>
      </c>
    </row>
    <row r="262" spans="1:13" x14ac:dyDescent="0.2">
      <c r="G262" s="293" t="s">
        <v>65</v>
      </c>
      <c r="H262" s="293" t="s">
        <v>65</v>
      </c>
    </row>
    <row r="264" spans="1:13" s="417" customFormat="1" ht="13.5" thickBot="1" x14ac:dyDescent="0.25">
      <c r="B264" s="417">
        <v>95</v>
      </c>
      <c r="C264" s="417">
        <v>94</v>
      </c>
      <c r="D264" s="417">
        <v>93</v>
      </c>
      <c r="E264" s="417">
        <v>92</v>
      </c>
      <c r="F264" s="417">
        <v>91.5</v>
      </c>
      <c r="G264" s="417">
        <v>90</v>
      </c>
    </row>
    <row r="265" spans="1:13" ht="13.5" thickBot="1" x14ac:dyDescent="0.25">
      <c r="A265" s="300" t="s">
        <v>109</v>
      </c>
      <c r="B265" s="671" t="s">
        <v>50</v>
      </c>
      <c r="C265" s="672"/>
      <c r="D265" s="672"/>
      <c r="E265" s="672"/>
      <c r="F265" s="672"/>
      <c r="G265" s="672"/>
      <c r="H265" s="673"/>
      <c r="I265" s="328" t="s">
        <v>0</v>
      </c>
      <c r="J265" s="227"/>
      <c r="K265" s="416"/>
      <c r="L265" s="416"/>
    </row>
    <row r="266" spans="1:13" x14ac:dyDescent="0.2">
      <c r="A266" s="226" t="s">
        <v>54</v>
      </c>
      <c r="B266" s="301">
        <v>1</v>
      </c>
      <c r="C266" s="302">
        <v>2</v>
      </c>
      <c r="D266" s="303">
        <v>3</v>
      </c>
      <c r="E266" s="302">
        <v>4</v>
      </c>
      <c r="F266" s="303">
        <v>5</v>
      </c>
      <c r="G266" s="302">
        <v>6</v>
      </c>
      <c r="H266" s="298">
        <v>7</v>
      </c>
      <c r="I266" s="304"/>
      <c r="J266" s="305"/>
      <c r="K266" s="416"/>
      <c r="L266" s="416"/>
    </row>
    <row r="267" spans="1:13" x14ac:dyDescent="0.2">
      <c r="A267" s="226" t="s">
        <v>2</v>
      </c>
      <c r="B267" s="254">
        <v>1</v>
      </c>
      <c r="C267" s="255">
        <v>2</v>
      </c>
      <c r="D267" s="360">
        <v>3</v>
      </c>
      <c r="E267" s="256">
        <v>4</v>
      </c>
      <c r="F267" s="414">
        <v>5</v>
      </c>
      <c r="G267" s="397">
        <v>6</v>
      </c>
      <c r="H267" s="350">
        <v>7</v>
      </c>
      <c r="I267" s="299" t="s">
        <v>0</v>
      </c>
      <c r="J267" s="248"/>
      <c r="K267" s="306"/>
      <c r="L267" s="416"/>
    </row>
    <row r="268" spans="1:13" x14ac:dyDescent="0.2">
      <c r="A268" s="307" t="s">
        <v>3</v>
      </c>
      <c r="B268" s="258">
        <v>2220</v>
      </c>
      <c r="C268" s="259">
        <v>2220</v>
      </c>
      <c r="D268" s="259">
        <v>2220</v>
      </c>
      <c r="E268" s="259">
        <v>2220</v>
      </c>
      <c r="F268" s="259">
        <v>2220</v>
      </c>
      <c r="G268" s="390">
        <v>2220</v>
      </c>
      <c r="H268" s="260">
        <v>2220</v>
      </c>
      <c r="I268" s="308">
        <v>2220</v>
      </c>
      <c r="J268" s="309"/>
      <c r="K268" s="306"/>
      <c r="L268" s="416"/>
    </row>
    <row r="269" spans="1:13" x14ac:dyDescent="0.2">
      <c r="A269" s="310" t="s">
        <v>6</v>
      </c>
      <c r="B269" s="263">
        <v>2115.7142857142858</v>
      </c>
      <c r="C269" s="264">
        <v>2234.3478260869565</v>
      </c>
      <c r="D269" s="264">
        <v>2309.4736842105262</v>
      </c>
      <c r="E269" s="264">
        <v>2395.294117647059</v>
      </c>
      <c r="F269" s="311">
        <v>2451.6129032258063</v>
      </c>
      <c r="G269" s="311">
        <v>2616.0344827586205</v>
      </c>
      <c r="H269" s="265"/>
      <c r="I269" s="312">
        <v>2395.5902777777778</v>
      </c>
      <c r="J269" s="313"/>
      <c r="K269" s="306"/>
      <c r="L269" s="416"/>
    </row>
    <row r="270" spans="1:13" x14ac:dyDescent="0.2">
      <c r="A270" s="226" t="s">
        <v>7</v>
      </c>
      <c r="B270" s="267">
        <v>92.857142857142861</v>
      </c>
      <c r="C270" s="268">
        <v>100</v>
      </c>
      <c r="D270" s="268">
        <v>100</v>
      </c>
      <c r="E270" s="268">
        <v>100</v>
      </c>
      <c r="F270" s="314">
        <v>100</v>
      </c>
      <c r="G270" s="314">
        <v>96.551724137931032</v>
      </c>
      <c r="H270" s="269"/>
      <c r="I270" s="315">
        <v>86.111111111111114</v>
      </c>
      <c r="J270" s="316"/>
      <c r="K270" s="306"/>
      <c r="L270" s="416"/>
    </row>
    <row r="271" spans="1:13" x14ac:dyDescent="0.2">
      <c r="A271" s="226" t="s">
        <v>8</v>
      </c>
      <c r="B271" s="271">
        <v>4.7726123017075912E-2</v>
      </c>
      <c r="C271" s="272">
        <v>3.8564260513516406E-2</v>
      </c>
      <c r="D271" s="272">
        <v>2.7569868221480623E-2</v>
      </c>
      <c r="E271" s="272">
        <v>2.012154556352996E-2</v>
      </c>
      <c r="F271" s="317">
        <v>2.7393713009837079E-2</v>
      </c>
      <c r="G271" s="317">
        <v>5.0487897596921384E-2</v>
      </c>
      <c r="H271" s="273"/>
      <c r="I271" s="318">
        <v>6.8933187124048584E-2</v>
      </c>
      <c r="J271" s="319"/>
      <c r="K271" s="320"/>
      <c r="L271" s="321"/>
    </row>
    <row r="272" spans="1:13" x14ac:dyDescent="0.2">
      <c r="A272" s="310" t="s">
        <v>1</v>
      </c>
      <c r="B272" s="275">
        <f t="shared" ref="B272:I272" si="56">B269/B268*100-100</f>
        <v>-4.6975546975546933</v>
      </c>
      <c r="C272" s="276">
        <f t="shared" si="56"/>
        <v>0.64629847238542482</v>
      </c>
      <c r="D272" s="276">
        <f t="shared" si="56"/>
        <v>4.0303461356092924</v>
      </c>
      <c r="E272" s="276">
        <f t="shared" si="56"/>
        <v>7.8961314255431887</v>
      </c>
      <c r="F272" s="276">
        <f t="shared" si="56"/>
        <v>10.433013658820101</v>
      </c>
      <c r="G272" s="276">
        <f t="shared" si="56"/>
        <v>17.839391115253164</v>
      </c>
      <c r="H272" s="277">
        <f t="shared" si="56"/>
        <v>-100</v>
      </c>
      <c r="I272" s="278">
        <f t="shared" si="56"/>
        <v>7.9094719719719819</v>
      </c>
      <c r="J272" s="319"/>
      <c r="K272" s="320"/>
      <c r="L272" s="227"/>
    </row>
    <row r="273" spans="1:12" ht="13.5" thickBot="1" x14ac:dyDescent="0.25">
      <c r="A273" s="226" t="s">
        <v>27</v>
      </c>
      <c r="B273" s="280">
        <f>B269-B254</f>
        <v>11.00840336134479</v>
      </c>
      <c r="C273" s="281">
        <f t="shared" ref="C273:I273" si="57">C269-C254</f>
        <v>117.05615942028999</v>
      </c>
      <c r="D273" s="281">
        <f t="shared" si="57"/>
        <v>116.53250773993796</v>
      </c>
      <c r="E273" s="281">
        <f t="shared" si="57"/>
        <v>199.73856209150335</v>
      </c>
      <c r="F273" s="281">
        <f t="shared" si="57"/>
        <v>176.3067807768266</v>
      </c>
      <c r="G273" s="281">
        <f t="shared" si="57"/>
        <v>364.68313140726923</v>
      </c>
      <c r="H273" s="282">
        <f t="shared" si="57"/>
        <v>-2228.3333333333335</v>
      </c>
      <c r="I273" s="322">
        <f t="shared" si="57"/>
        <v>192.83292483660125</v>
      </c>
      <c r="J273" s="323"/>
      <c r="K273" s="320"/>
      <c r="L273" s="227"/>
    </row>
    <row r="274" spans="1:12" x14ac:dyDescent="0.2">
      <c r="A274" s="324" t="s">
        <v>51</v>
      </c>
      <c r="B274" s="285">
        <v>169</v>
      </c>
      <c r="C274" s="286">
        <v>577</v>
      </c>
      <c r="D274" s="286">
        <v>765</v>
      </c>
      <c r="E274" s="286">
        <v>609</v>
      </c>
      <c r="F274" s="286">
        <v>827</v>
      </c>
      <c r="G274" s="286">
        <v>688</v>
      </c>
      <c r="H274" s="287"/>
      <c r="I274" s="288">
        <f>SUM(B274:H274)</f>
        <v>3635</v>
      </c>
      <c r="J274" s="325" t="s">
        <v>56</v>
      </c>
      <c r="K274" s="326">
        <f>I259-I274</f>
        <v>4</v>
      </c>
      <c r="L274" s="290">
        <f>K274/I259</f>
        <v>1.0992030777686177E-3</v>
      </c>
    </row>
    <row r="275" spans="1:12" x14ac:dyDescent="0.2">
      <c r="A275" s="324" t="s">
        <v>28</v>
      </c>
      <c r="B275" s="231">
        <v>101</v>
      </c>
      <c r="C275" s="294">
        <v>99.5</v>
      </c>
      <c r="D275" s="294">
        <v>98.5</v>
      </c>
      <c r="E275" s="294">
        <v>97</v>
      </c>
      <c r="F275" s="294">
        <v>96.5</v>
      </c>
      <c r="G275" s="294">
        <v>95</v>
      </c>
      <c r="H275" s="232"/>
      <c r="I275" s="235"/>
      <c r="J275" s="227" t="s">
        <v>57</v>
      </c>
      <c r="K275" s="416">
        <v>92.06</v>
      </c>
      <c r="L275" s="416"/>
    </row>
    <row r="276" spans="1:12" ht="13.5" thickBot="1" x14ac:dyDescent="0.25">
      <c r="A276" s="327" t="s">
        <v>26</v>
      </c>
      <c r="B276" s="233">
        <f>B275-B264</f>
        <v>6</v>
      </c>
      <c r="C276" s="234">
        <f t="shared" ref="C276:H276" si="58">C275-C264</f>
        <v>5.5</v>
      </c>
      <c r="D276" s="234">
        <f t="shared" si="58"/>
        <v>5.5</v>
      </c>
      <c r="E276" s="234">
        <f t="shared" si="58"/>
        <v>5</v>
      </c>
      <c r="F276" s="234">
        <f t="shared" si="58"/>
        <v>5</v>
      </c>
      <c r="G276" s="234">
        <f t="shared" si="58"/>
        <v>5</v>
      </c>
      <c r="H276" s="240">
        <f t="shared" si="58"/>
        <v>0</v>
      </c>
      <c r="I276" s="236"/>
      <c r="J276" s="416" t="s">
        <v>26</v>
      </c>
      <c r="K276" s="227">
        <f>K275-K260</f>
        <v>5.769999999999996</v>
      </c>
      <c r="L276" s="416"/>
    </row>
    <row r="278" spans="1:12" ht="13.5" thickBot="1" x14ac:dyDescent="0.25"/>
    <row r="279" spans="1:12" s="436" customFormat="1" ht="13.5" thickBot="1" x14ac:dyDescent="0.25">
      <c r="A279" s="300" t="s">
        <v>116</v>
      </c>
      <c r="B279" s="671" t="s">
        <v>50</v>
      </c>
      <c r="C279" s="672"/>
      <c r="D279" s="672"/>
      <c r="E279" s="672"/>
      <c r="F279" s="672"/>
      <c r="G279" s="672"/>
      <c r="H279" s="673"/>
      <c r="I279" s="328" t="s">
        <v>0</v>
      </c>
      <c r="J279" s="227"/>
    </row>
    <row r="280" spans="1:12" s="436" customFormat="1" x14ac:dyDescent="0.2">
      <c r="A280" s="226" t="s">
        <v>54</v>
      </c>
      <c r="B280" s="301">
        <v>1</v>
      </c>
      <c r="C280" s="302">
        <v>2</v>
      </c>
      <c r="D280" s="303">
        <v>3</v>
      </c>
      <c r="E280" s="302">
        <v>4</v>
      </c>
      <c r="F280" s="303">
        <v>5</v>
      </c>
      <c r="G280" s="302">
        <v>6</v>
      </c>
      <c r="H280" s="298">
        <v>7</v>
      </c>
      <c r="I280" s="304"/>
      <c r="J280" s="305"/>
    </row>
    <row r="281" spans="1:12" s="436" customFormat="1" x14ac:dyDescent="0.2">
      <c r="A281" s="226" t="s">
        <v>2</v>
      </c>
      <c r="B281" s="254">
        <v>1</v>
      </c>
      <c r="C281" s="255">
        <v>2</v>
      </c>
      <c r="D281" s="360">
        <v>3</v>
      </c>
      <c r="E281" s="256">
        <v>4</v>
      </c>
      <c r="F281" s="414">
        <v>5</v>
      </c>
      <c r="G281" s="397">
        <v>6</v>
      </c>
      <c r="H281" s="350">
        <v>7</v>
      </c>
      <c r="I281" s="299" t="s">
        <v>0</v>
      </c>
      <c r="J281" s="248"/>
      <c r="K281" s="306"/>
    </row>
    <row r="282" spans="1:12" s="436" customFormat="1" x14ac:dyDescent="0.2">
      <c r="A282" s="307" t="s">
        <v>3</v>
      </c>
      <c r="B282" s="258">
        <v>2385</v>
      </c>
      <c r="C282" s="259">
        <v>2385</v>
      </c>
      <c r="D282" s="259">
        <v>2385</v>
      </c>
      <c r="E282" s="259">
        <v>2385</v>
      </c>
      <c r="F282" s="259">
        <v>2385</v>
      </c>
      <c r="G282" s="390">
        <v>2385</v>
      </c>
      <c r="H282" s="260">
        <v>2385</v>
      </c>
      <c r="I282" s="308">
        <v>2385</v>
      </c>
      <c r="J282" s="309"/>
      <c r="K282" s="306"/>
    </row>
    <row r="283" spans="1:12" s="436" customFormat="1" x14ac:dyDescent="0.2">
      <c r="A283" s="310" t="s">
        <v>6</v>
      </c>
      <c r="B283" s="263">
        <v>2312.3076923076924</v>
      </c>
      <c r="C283" s="264">
        <v>2423.1707317073169</v>
      </c>
      <c r="D283" s="264">
        <v>2498.6792452830186</v>
      </c>
      <c r="E283" s="264">
        <v>2589.2156862745096</v>
      </c>
      <c r="F283" s="311">
        <v>2606.09375</v>
      </c>
      <c r="G283" s="311">
        <v>2709.387755102041</v>
      </c>
      <c r="H283" s="265"/>
      <c r="I283" s="312">
        <v>2558.8191881918819</v>
      </c>
      <c r="J283" s="313"/>
      <c r="K283" s="306"/>
    </row>
    <row r="284" spans="1:12" s="436" customFormat="1" x14ac:dyDescent="0.2">
      <c r="A284" s="226" t="s">
        <v>7</v>
      </c>
      <c r="B284" s="267">
        <v>92.307692307692307</v>
      </c>
      <c r="C284" s="268">
        <v>97.560975609756099</v>
      </c>
      <c r="D284" s="268">
        <v>98.113207547169807</v>
      </c>
      <c r="E284" s="268">
        <v>100</v>
      </c>
      <c r="F284" s="314">
        <v>100</v>
      </c>
      <c r="G284" s="314">
        <v>89.795918367346943</v>
      </c>
      <c r="H284" s="269"/>
      <c r="I284" s="315">
        <v>91.512915129151295</v>
      </c>
      <c r="J284" s="316"/>
      <c r="K284" s="306"/>
    </row>
    <row r="285" spans="1:12" s="436" customFormat="1" x14ac:dyDescent="0.2">
      <c r="A285" s="226" t="s">
        <v>8</v>
      </c>
      <c r="B285" s="271">
        <v>6.2582269010341085E-2</v>
      </c>
      <c r="C285" s="272">
        <v>5.0923293309528446E-2</v>
      </c>
      <c r="D285" s="272">
        <v>3.8520830297744731E-2</v>
      </c>
      <c r="E285" s="272">
        <v>2.7082159027663581E-2</v>
      </c>
      <c r="F285" s="317">
        <v>2.7824517147461512E-2</v>
      </c>
      <c r="G285" s="317">
        <v>5.2828958693302681E-2</v>
      </c>
      <c r="H285" s="273"/>
      <c r="I285" s="318">
        <v>5.822684379251724E-2</v>
      </c>
      <c r="J285" s="319"/>
      <c r="K285" s="320"/>
      <c r="L285" s="321"/>
    </row>
    <row r="286" spans="1:12" s="436" customFormat="1" x14ac:dyDescent="0.2">
      <c r="A286" s="310" t="s">
        <v>1</v>
      </c>
      <c r="B286" s="275">
        <f t="shared" ref="B286:I286" si="59">B283/B282*100-100</f>
        <v>-3.0478955007256872</v>
      </c>
      <c r="C286" s="276">
        <f t="shared" si="59"/>
        <v>1.6004499667638044</v>
      </c>
      <c r="D286" s="276">
        <f t="shared" si="59"/>
        <v>4.7664253787429232</v>
      </c>
      <c r="E286" s="276">
        <f t="shared" si="59"/>
        <v>8.562502569161822</v>
      </c>
      <c r="F286" s="276">
        <f t="shared" si="59"/>
        <v>9.2701781970649932</v>
      </c>
      <c r="G286" s="276">
        <f t="shared" si="59"/>
        <v>13.601163735934634</v>
      </c>
      <c r="H286" s="277">
        <f t="shared" si="59"/>
        <v>-100</v>
      </c>
      <c r="I286" s="278">
        <f t="shared" si="59"/>
        <v>7.2880162763891718</v>
      </c>
      <c r="J286" s="319"/>
      <c r="K286" s="320"/>
      <c r="L286" s="227"/>
    </row>
    <row r="287" spans="1:12" s="436" customFormat="1" ht="13.5" thickBot="1" x14ac:dyDescent="0.25">
      <c r="A287" s="226" t="s">
        <v>27</v>
      </c>
      <c r="B287" s="280">
        <f>B283-B269</f>
        <v>196.5934065934066</v>
      </c>
      <c r="C287" s="281">
        <f t="shared" ref="C287:I287" si="60">C283-C269</f>
        <v>188.82290562036042</v>
      </c>
      <c r="D287" s="281">
        <f t="shared" si="60"/>
        <v>189.2055610724924</v>
      </c>
      <c r="E287" s="281">
        <f t="shared" si="60"/>
        <v>193.9215686274506</v>
      </c>
      <c r="F287" s="281">
        <f t="shared" si="60"/>
        <v>154.48084677419365</v>
      </c>
      <c r="G287" s="281">
        <f t="shared" si="60"/>
        <v>93.353272343420485</v>
      </c>
      <c r="H287" s="282">
        <f t="shared" si="60"/>
        <v>0</v>
      </c>
      <c r="I287" s="322">
        <f t="shared" si="60"/>
        <v>163.22891041410412</v>
      </c>
      <c r="J287" s="323"/>
      <c r="K287" s="320"/>
      <c r="L287" s="227"/>
    </row>
    <row r="288" spans="1:12" s="436" customFormat="1" x14ac:dyDescent="0.2">
      <c r="A288" s="324" t="s">
        <v>51</v>
      </c>
      <c r="B288" s="285">
        <v>168</v>
      </c>
      <c r="C288" s="286">
        <v>577</v>
      </c>
      <c r="D288" s="286">
        <v>765</v>
      </c>
      <c r="E288" s="286">
        <v>609</v>
      </c>
      <c r="F288" s="286">
        <v>827</v>
      </c>
      <c r="G288" s="286">
        <v>688</v>
      </c>
      <c r="H288" s="287"/>
      <c r="I288" s="288">
        <f>SUM(B288:H288)</f>
        <v>3634</v>
      </c>
      <c r="J288" s="325" t="s">
        <v>56</v>
      </c>
      <c r="K288" s="326">
        <f>I274-I288</f>
        <v>1</v>
      </c>
      <c r="L288" s="290">
        <f>K288/I274</f>
        <v>2.7510316368638239E-4</v>
      </c>
    </row>
    <row r="289" spans="1:12" s="436" customFormat="1" x14ac:dyDescent="0.2">
      <c r="A289" s="324" t="s">
        <v>28</v>
      </c>
      <c r="B289" s="231">
        <v>105.5</v>
      </c>
      <c r="C289" s="294">
        <v>103.5</v>
      </c>
      <c r="D289" s="294">
        <v>102.5</v>
      </c>
      <c r="E289" s="294">
        <v>101</v>
      </c>
      <c r="F289" s="294">
        <v>100.5</v>
      </c>
      <c r="G289" s="294">
        <v>99.5</v>
      </c>
      <c r="H289" s="232"/>
      <c r="I289" s="235"/>
      <c r="J289" s="227" t="s">
        <v>57</v>
      </c>
      <c r="K289" s="436">
        <v>97.43</v>
      </c>
    </row>
    <row r="290" spans="1:12" s="436" customFormat="1" ht="13.5" thickBot="1" x14ac:dyDescent="0.25">
      <c r="A290" s="327" t="s">
        <v>26</v>
      </c>
      <c r="B290" s="233">
        <f>B289-B275</f>
        <v>4.5</v>
      </c>
      <c r="C290" s="234">
        <f t="shared" ref="C290:H290" si="61">C289-C275</f>
        <v>4</v>
      </c>
      <c r="D290" s="234">
        <f t="shared" si="61"/>
        <v>4</v>
      </c>
      <c r="E290" s="234">
        <f t="shared" si="61"/>
        <v>4</v>
      </c>
      <c r="F290" s="234">
        <f t="shared" si="61"/>
        <v>4</v>
      </c>
      <c r="G290" s="234">
        <f t="shared" si="61"/>
        <v>4.5</v>
      </c>
      <c r="H290" s="240">
        <f t="shared" si="61"/>
        <v>0</v>
      </c>
      <c r="I290" s="236"/>
      <c r="J290" s="436" t="s">
        <v>26</v>
      </c>
      <c r="K290" s="227">
        <f>K289-K275</f>
        <v>5.3700000000000045</v>
      </c>
    </row>
    <row r="291" spans="1:12" x14ac:dyDescent="0.2">
      <c r="C291" s="437"/>
      <c r="D291" s="437"/>
      <c r="E291" s="437"/>
      <c r="F291" s="437"/>
      <c r="G291" s="437"/>
      <c r="H291" s="437"/>
    </row>
    <row r="292" spans="1:12" ht="13.5" thickBot="1" x14ac:dyDescent="0.25"/>
    <row r="293" spans="1:12" s="446" customFormat="1" ht="13.5" thickBot="1" x14ac:dyDescent="0.25">
      <c r="A293" s="300" t="s">
        <v>117</v>
      </c>
      <c r="B293" s="671" t="s">
        <v>50</v>
      </c>
      <c r="C293" s="672"/>
      <c r="D293" s="672"/>
      <c r="E293" s="672"/>
      <c r="F293" s="672"/>
      <c r="G293" s="672"/>
      <c r="H293" s="673"/>
      <c r="I293" s="328" t="s">
        <v>0</v>
      </c>
      <c r="J293" s="227"/>
    </row>
    <row r="294" spans="1:12" s="446" customFormat="1" x14ac:dyDescent="0.2">
      <c r="A294" s="226" t="s">
        <v>54</v>
      </c>
      <c r="B294" s="301">
        <v>1</v>
      </c>
      <c r="C294" s="302">
        <v>2</v>
      </c>
      <c r="D294" s="303">
        <v>3</v>
      </c>
      <c r="E294" s="302">
        <v>4</v>
      </c>
      <c r="F294" s="303">
        <v>5</v>
      </c>
      <c r="G294" s="302">
        <v>6</v>
      </c>
      <c r="H294" s="298">
        <v>7</v>
      </c>
      <c r="I294" s="304"/>
      <c r="J294" s="305"/>
    </row>
    <row r="295" spans="1:12" s="446" customFormat="1" x14ac:dyDescent="0.2">
      <c r="A295" s="226" t="s">
        <v>2</v>
      </c>
      <c r="B295" s="254">
        <v>1</v>
      </c>
      <c r="C295" s="255">
        <v>2</v>
      </c>
      <c r="D295" s="360">
        <v>3</v>
      </c>
      <c r="E295" s="256">
        <v>4</v>
      </c>
      <c r="F295" s="414">
        <v>5</v>
      </c>
      <c r="G295" s="397">
        <v>6</v>
      </c>
      <c r="H295" s="350">
        <v>7</v>
      </c>
      <c r="I295" s="299" t="s">
        <v>0</v>
      </c>
      <c r="J295" s="248"/>
      <c r="K295" s="306"/>
    </row>
    <row r="296" spans="1:12" s="446" customFormat="1" x14ac:dyDescent="0.2">
      <c r="A296" s="307" t="s">
        <v>3</v>
      </c>
      <c r="B296" s="258">
        <v>2565</v>
      </c>
      <c r="C296" s="259">
        <v>2565</v>
      </c>
      <c r="D296" s="259">
        <v>2565</v>
      </c>
      <c r="E296" s="259">
        <v>2565</v>
      </c>
      <c r="F296" s="259">
        <v>2565</v>
      </c>
      <c r="G296" s="390">
        <v>2565</v>
      </c>
      <c r="H296" s="260">
        <v>2565</v>
      </c>
      <c r="I296" s="308">
        <v>2565</v>
      </c>
      <c r="J296" s="309"/>
      <c r="K296" s="306"/>
    </row>
    <row r="297" spans="1:12" s="446" customFormat="1" x14ac:dyDescent="0.2">
      <c r="A297" s="310" t="s">
        <v>6</v>
      </c>
      <c r="B297" s="263">
        <v>2456.6666666666665</v>
      </c>
      <c r="C297" s="264">
        <v>2635.5102040816328</v>
      </c>
      <c r="D297" s="264">
        <v>2632.5423728813557</v>
      </c>
      <c r="E297" s="264">
        <v>2783.3333333333335</v>
      </c>
      <c r="F297" s="311">
        <v>2781.4705882352941</v>
      </c>
      <c r="G297" s="311">
        <v>2910.6349206349205</v>
      </c>
      <c r="H297" s="265"/>
      <c r="I297" s="312">
        <v>2745.9197324414718</v>
      </c>
      <c r="J297" s="313"/>
      <c r="K297" s="306"/>
    </row>
    <row r="298" spans="1:12" s="446" customFormat="1" x14ac:dyDescent="0.2">
      <c r="A298" s="226" t="s">
        <v>7</v>
      </c>
      <c r="B298" s="267">
        <v>100</v>
      </c>
      <c r="C298" s="268">
        <v>93.877551020408163</v>
      </c>
      <c r="D298" s="268">
        <v>100</v>
      </c>
      <c r="E298" s="268">
        <v>98.039215686274517</v>
      </c>
      <c r="F298" s="314">
        <v>100</v>
      </c>
      <c r="G298" s="314">
        <v>96.825396825396822</v>
      </c>
      <c r="H298" s="269"/>
      <c r="I298" s="315">
        <v>92.307692307692307</v>
      </c>
      <c r="J298" s="316"/>
      <c r="K298" s="306"/>
    </row>
    <row r="299" spans="1:12" s="446" customFormat="1" x14ac:dyDescent="0.2">
      <c r="A299" s="226" t="s">
        <v>8</v>
      </c>
      <c r="B299" s="271">
        <v>4.0886076454055266E-2</v>
      </c>
      <c r="C299" s="272">
        <v>4.8916953900866748E-2</v>
      </c>
      <c r="D299" s="272">
        <v>3.9050207503202185E-2</v>
      </c>
      <c r="E299" s="272">
        <v>4.5265472613546451E-2</v>
      </c>
      <c r="F299" s="317">
        <v>3.3004141817242316E-2</v>
      </c>
      <c r="G299" s="317">
        <v>5.9805629365816231E-2</v>
      </c>
      <c r="H299" s="273"/>
      <c r="I299" s="318">
        <v>6.2461131614402761E-2</v>
      </c>
      <c r="J299" s="319"/>
      <c r="K299" s="320"/>
      <c r="L299" s="321"/>
    </row>
    <row r="300" spans="1:12" s="446" customFormat="1" x14ac:dyDescent="0.2">
      <c r="A300" s="310" t="s">
        <v>1</v>
      </c>
      <c r="B300" s="275">
        <f t="shared" ref="B300:I300" si="62">B297/B296*100-100</f>
        <v>-4.2235217673814276</v>
      </c>
      <c r="C300" s="276">
        <f t="shared" si="62"/>
        <v>2.7489358316425978</v>
      </c>
      <c r="D300" s="276">
        <f t="shared" si="62"/>
        <v>2.6332309115538237</v>
      </c>
      <c r="E300" s="276">
        <f t="shared" si="62"/>
        <v>8.5120207927225522</v>
      </c>
      <c r="F300" s="276">
        <f t="shared" si="62"/>
        <v>8.4393991514734523</v>
      </c>
      <c r="G300" s="276">
        <f t="shared" si="62"/>
        <v>13.475045638788316</v>
      </c>
      <c r="H300" s="277">
        <f t="shared" si="62"/>
        <v>-100</v>
      </c>
      <c r="I300" s="278">
        <f t="shared" si="62"/>
        <v>7.0534008749111763</v>
      </c>
      <c r="J300" s="319"/>
      <c r="K300" s="320"/>
      <c r="L300" s="227"/>
    </row>
    <row r="301" spans="1:12" s="446" customFormat="1" ht="13.5" thickBot="1" x14ac:dyDescent="0.25">
      <c r="A301" s="226" t="s">
        <v>27</v>
      </c>
      <c r="B301" s="280">
        <f>B297-B283</f>
        <v>144.35897435897414</v>
      </c>
      <c r="C301" s="281">
        <f t="shared" ref="C301:I301" si="63">C297-C283</f>
        <v>212.33947237431585</v>
      </c>
      <c r="D301" s="281">
        <f t="shared" si="63"/>
        <v>133.86312759833709</v>
      </c>
      <c r="E301" s="281">
        <f t="shared" si="63"/>
        <v>194.11764705882388</v>
      </c>
      <c r="F301" s="281">
        <f t="shared" si="63"/>
        <v>175.37683823529414</v>
      </c>
      <c r="G301" s="281">
        <f t="shared" si="63"/>
        <v>201.24716553287954</v>
      </c>
      <c r="H301" s="282">
        <f t="shared" si="63"/>
        <v>0</v>
      </c>
      <c r="I301" s="322">
        <f t="shared" si="63"/>
        <v>187.1005442495898</v>
      </c>
      <c r="J301" s="323"/>
      <c r="K301" s="320"/>
      <c r="L301" s="227"/>
    </row>
    <row r="302" spans="1:12" s="446" customFormat="1" x14ac:dyDescent="0.2">
      <c r="A302" s="324" t="s">
        <v>51</v>
      </c>
      <c r="B302" s="285">
        <v>163</v>
      </c>
      <c r="C302" s="286">
        <v>577</v>
      </c>
      <c r="D302" s="286">
        <v>764</v>
      </c>
      <c r="E302" s="286">
        <v>609</v>
      </c>
      <c r="F302" s="286">
        <v>827</v>
      </c>
      <c r="G302" s="286">
        <v>687</v>
      </c>
      <c r="H302" s="287"/>
      <c r="I302" s="288">
        <f>SUM(B302:H302)</f>
        <v>3627</v>
      </c>
      <c r="J302" s="325" t="s">
        <v>56</v>
      </c>
      <c r="K302" s="326">
        <f>I288-I302</f>
        <v>7</v>
      </c>
      <c r="L302" s="290">
        <f>K302/I288</f>
        <v>1.926252063841497E-3</v>
      </c>
    </row>
    <row r="303" spans="1:12" s="446" customFormat="1" x14ac:dyDescent="0.2">
      <c r="A303" s="324" t="s">
        <v>28</v>
      </c>
      <c r="B303" s="231">
        <v>110</v>
      </c>
      <c r="C303" s="294">
        <v>107.5</v>
      </c>
      <c r="D303" s="294">
        <v>106.5</v>
      </c>
      <c r="E303" s="294">
        <v>105</v>
      </c>
      <c r="F303" s="294">
        <v>104.5</v>
      </c>
      <c r="G303" s="294">
        <v>103.5</v>
      </c>
      <c r="H303" s="232"/>
      <c r="I303" s="235"/>
      <c r="J303" s="227" t="s">
        <v>57</v>
      </c>
      <c r="K303" s="446">
        <v>101.73</v>
      </c>
    </row>
    <row r="304" spans="1:12" s="446" customFormat="1" ht="13.5" thickBot="1" x14ac:dyDescent="0.25">
      <c r="A304" s="327" t="s">
        <v>26</v>
      </c>
      <c r="B304" s="233">
        <f>B303-B289</f>
        <v>4.5</v>
      </c>
      <c r="C304" s="234">
        <f t="shared" ref="C304:H304" si="64">C303-C289</f>
        <v>4</v>
      </c>
      <c r="D304" s="234">
        <f t="shared" si="64"/>
        <v>4</v>
      </c>
      <c r="E304" s="234">
        <f t="shared" si="64"/>
        <v>4</v>
      </c>
      <c r="F304" s="234">
        <f t="shared" si="64"/>
        <v>4</v>
      </c>
      <c r="G304" s="234">
        <f t="shared" si="64"/>
        <v>4</v>
      </c>
      <c r="H304" s="240">
        <f t="shared" si="64"/>
        <v>0</v>
      </c>
      <c r="I304" s="236"/>
      <c r="J304" s="446" t="s">
        <v>26</v>
      </c>
      <c r="K304" s="227">
        <f>K303-K289</f>
        <v>4.2999999999999972</v>
      </c>
    </row>
    <row r="306" spans="1:13" ht="13.5" thickBot="1" x14ac:dyDescent="0.25"/>
    <row r="307" spans="1:13" s="448" customFormat="1" ht="13.5" thickBot="1" x14ac:dyDescent="0.25">
      <c r="A307" s="300" t="s">
        <v>118</v>
      </c>
      <c r="B307" s="671" t="s">
        <v>50</v>
      </c>
      <c r="C307" s="672"/>
      <c r="D307" s="672"/>
      <c r="E307" s="672"/>
      <c r="F307" s="672"/>
      <c r="G307" s="672"/>
      <c r="H307" s="673"/>
      <c r="I307" s="328" t="s">
        <v>0</v>
      </c>
      <c r="J307" s="227"/>
    </row>
    <row r="308" spans="1:13" s="448" customFormat="1" x14ac:dyDescent="0.2">
      <c r="A308" s="226" t="s">
        <v>54</v>
      </c>
      <c r="B308" s="301">
        <v>1</v>
      </c>
      <c r="C308" s="302">
        <v>2</v>
      </c>
      <c r="D308" s="303">
        <v>3</v>
      </c>
      <c r="E308" s="302">
        <v>4</v>
      </c>
      <c r="F308" s="303">
        <v>5</v>
      </c>
      <c r="G308" s="302">
        <v>6</v>
      </c>
      <c r="H308" s="298">
        <v>7</v>
      </c>
      <c r="I308" s="304"/>
      <c r="J308" s="305"/>
    </row>
    <row r="309" spans="1:13" s="448" customFormat="1" x14ac:dyDescent="0.2">
      <c r="A309" s="226" t="s">
        <v>2</v>
      </c>
      <c r="B309" s="254">
        <v>1</v>
      </c>
      <c r="C309" s="255">
        <v>2</v>
      </c>
      <c r="D309" s="360">
        <v>3</v>
      </c>
      <c r="E309" s="256">
        <v>4</v>
      </c>
      <c r="F309" s="414">
        <v>5</v>
      </c>
      <c r="G309" s="397">
        <v>6</v>
      </c>
      <c r="H309" s="350">
        <v>7</v>
      </c>
      <c r="I309" s="299" t="s">
        <v>0</v>
      </c>
      <c r="J309" s="248"/>
      <c r="K309" s="306"/>
    </row>
    <row r="310" spans="1:13" s="448" customFormat="1" x14ac:dyDescent="0.2">
      <c r="A310" s="307" t="s">
        <v>3</v>
      </c>
      <c r="B310" s="258">
        <v>2740</v>
      </c>
      <c r="C310" s="259">
        <v>2740</v>
      </c>
      <c r="D310" s="259">
        <v>2740</v>
      </c>
      <c r="E310" s="259">
        <v>2740</v>
      </c>
      <c r="F310" s="259">
        <v>2740</v>
      </c>
      <c r="G310" s="390">
        <v>2740</v>
      </c>
      <c r="H310" s="260">
        <v>2740</v>
      </c>
      <c r="I310" s="308">
        <v>2740</v>
      </c>
      <c r="J310" s="309"/>
      <c r="K310" s="306"/>
    </row>
    <row r="311" spans="1:13" s="448" customFormat="1" x14ac:dyDescent="0.2">
      <c r="A311" s="310" t="s">
        <v>6</v>
      </c>
      <c r="B311" s="263">
        <v>2780.7142857142858</v>
      </c>
      <c r="C311" s="264">
        <v>2837.25</v>
      </c>
      <c r="D311" s="264">
        <v>2865.7407407407409</v>
      </c>
      <c r="E311" s="264">
        <v>2990</v>
      </c>
      <c r="F311" s="311">
        <v>3041.818181818182</v>
      </c>
      <c r="G311" s="311">
        <v>3064</v>
      </c>
      <c r="H311" s="265"/>
      <c r="I311" s="312">
        <v>2953.9215686274511</v>
      </c>
      <c r="J311" s="313"/>
      <c r="K311" s="306"/>
    </row>
    <row r="312" spans="1:13" s="448" customFormat="1" x14ac:dyDescent="0.2">
      <c r="A312" s="226" t="s">
        <v>7</v>
      </c>
      <c r="B312" s="267">
        <v>71.428571428571431</v>
      </c>
      <c r="C312" s="268">
        <v>97.5</v>
      </c>
      <c r="D312" s="268">
        <v>98.148148148148152</v>
      </c>
      <c r="E312" s="268">
        <v>97.61904761904762</v>
      </c>
      <c r="F312" s="314">
        <v>100</v>
      </c>
      <c r="G312" s="314">
        <v>92</v>
      </c>
      <c r="H312" s="269"/>
      <c r="I312" s="315">
        <v>90.980392156862749</v>
      </c>
      <c r="J312" s="316"/>
      <c r="K312" s="306"/>
    </row>
    <row r="313" spans="1:13" s="448" customFormat="1" x14ac:dyDescent="0.2">
      <c r="A313" s="226" t="s">
        <v>8</v>
      </c>
      <c r="B313" s="271">
        <v>8.3948199988080272E-2</v>
      </c>
      <c r="C313" s="272">
        <v>5.2283236626044394E-2</v>
      </c>
      <c r="D313" s="272">
        <v>4.6872391613516279E-2</v>
      </c>
      <c r="E313" s="272">
        <v>4.7044047344433786E-2</v>
      </c>
      <c r="F313" s="317">
        <v>3.4758318216517418E-2</v>
      </c>
      <c r="G313" s="317">
        <v>5.6638257453094157E-2</v>
      </c>
      <c r="H313" s="273"/>
      <c r="I313" s="318">
        <v>6.0107502116963175E-2</v>
      </c>
      <c r="J313" s="319"/>
      <c r="K313" s="320"/>
      <c r="L313" s="321"/>
    </row>
    <row r="314" spans="1:13" s="448" customFormat="1" x14ac:dyDescent="0.2">
      <c r="A314" s="310" t="s">
        <v>1</v>
      </c>
      <c r="B314" s="275">
        <f t="shared" ref="B314:I314" si="65">B311/B310*100-100</f>
        <v>1.4859228362878127</v>
      </c>
      <c r="C314" s="276">
        <f t="shared" si="65"/>
        <v>3.549270072992698</v>
      </c>
      <c r="D314" s="276">
        <f t="shared" si="65"/>
        <v>4.5890781292241059</v>
      </c>
      <c r="E314" s="276">
        <f t="shared" si="65"/>
        <v>9.1240875912408796</v>
      </c>
      <c r="F314" s="276">
        <f t="shared" si="65"/>
        <v>11.015262110152619</v>
      </c>
      <c r="G314" s="276">
        <f t="shared" si="65"/>
        <v>11.824817518248182</v>
      </c>
      <c r="H314" s="277">
        <f t="shared" si="65"/>
        <v>-100</v>
      </c>
      <c r="I314" s="278">
        <f t="shared" si="65"/>
        <v>7.8073565192500354</v>
      </c>
      <c r="J314" s="319"/>
      <c r="K314" s="320"/>
      <c r="L314" s="227"/>
    </row>
    <row r="315" spans="1:13" s="448" customFormat="1" ht="13.5" thickBot="1" x14ac:dyDescent="0.25">
      <c r="A315" s="226" t="s">
        <v>27</v>
      </c>
      <c r="B315" s="280">
        <f>B311-B297</f>
        <v>324.04761904761926</v>
      </c>
      <c r="C315" s="281">
        <f t="shared" ref="C315:I315" si="66">C311-C297</f>
        <v>201.73979591836724</v>
      </c>
      <c r="D315" s="281">
        <f t="shared" si="66"/>
        <v>233.19836785938514</v>
      </c>
      <c r="E315" s="281">
        <f t="shared" si="66"/>
        <v>206.66666666666652</v>
      </c>
      <c r="F315" s="281">
        <f t="shared" si="66"/>
        <v>260.34759358288784</v>
      </c>
      <c r="G315" s="281">
        <f t="shared" si="66"/>
        <v>153.36507936507951</v>
      </c>
      <c r="H315" s="282">
        <f t="shared" si="66"/>
        <v>0</v>
      </c>
      <c r="I315" s="322">
        <f t="shared" si="66"/>
        <v>208.0018361859793</v>
      </c>
      <c r="J315" s="323"/>
      <c r="K315" s="320"/>
      <c r="L315" s="227"/>
    </row>
    <row r="316" spans="1:13" s="448" customFormat="1" x14ac:dyDescent="0.2">
      <c r="A316" s="324" t="s">
        <v>51</v>
      </c>
      <c r="B316" s="285">
        <v>157</v>
      </c>
      <c r="C316" s="286">
        <v>577</v>
      </c>
      <c r="D316" s="286">
        <v>762</v>
      </c>
      <c r="E316" s="286">
        <v>609</v>
      </c>
      <c r="F316" s="286">
        <v>826</v>
      </c>
      <c r="G316" s="286">
        <v>687</v>
      </c>
      <c r="H316" s="287"/>
      <c r="I316" s="288">
        <f>SUM(B316:H316)</f>
        <v>3618</v>
      </c>
      <c r="J316" s="325" t="s">
        <v>56</v>
      </c>
      <c r="K316" s="326">
        <f>I302-I316</f>
        <v>9</v>
      </c>
      <c r="L316" s="290">
        <f>K316/I302</f>
        <v>2.4813895781637717E-3</v>
      </c>
      <c r="M316" s="410" t="s">
        <v>119</v>
      </c>
    </row>
    <row r="317" spans="1:13" s="448" customFormat="1" x14ac:dyDescent="0.2">
      <c r="A317" s="324" t="s">
        <v>28</v>
      </c>
      <c r="B317" s="231">
        <v>113.5</v>
      </c>
      <c r="C317" s="294">
        <v>111.5</v>
      </c>
      <c r="D317" s="294">
        <v>110.5</v>
      </c>
      <c r="E317" s="294">
        <v>109</v>
      </c>
      <c r="F317" s="294">
        <v>108.5</v>
      </c>
      <c r="G317" s="294">
        <v>107.5</v>
      </c>
      <c r="H317" s="232"/>
      <c r="I317" s="235"/>
      <c r="J317" s="227" t="s">
        <v>57</v>
      </c>
      <c r="K317" s="448">
        <v>105.8</v>
      </c>
    </row>
    <row r="318" spans="1:13" s="448" customFormat="1" ht="13.5" thickBot="1" x14ac:dyDescent="0.25">
      <c r="A318" s="327" t="s">
        <v>26</v>
      </c>
      <c r="B318" s="233">
        <f>B317-B303</f>
        <v>3.5</v>
      </c>
      <c r="C318" s="234">
        <f t="shared" ref="C318:H318" si="67">C317-C303</f>
        <v>4</v>
      </c>
      <c r="D318" s="234">
        <f t="shared" si="67"/>
        <v>4</v>
      </c>
      <c r="E318" s="234">
        <f t="shared" si="67"/>
        <v>4</v>
      </c>
      <c r="F318" s="234">
        <f t="shared" si="67"/>
        <v>4</v>
      </c>
      <c r="G318" s="234">
        <f t="shared" si="67"/>
        <v>4</v>
      </c>
      <c r="H318" s="240">
        <f t="shared" si="67"/>
        <v>0</v>
      </c>
      <c r="I318" s="236"/>
      <c r="J318" s="448" t="s">
        <v>26</v>
      </c>
      <c r="K318" s="227">
        <f>K317-K303</f>
        <v>4.0699999999999932</v>
      </c>
    </row>
    <row r="319" spans="1:13" x14ac:dyDescent="0.2">
      <c r="B319" s="293">
        <v>113.5</v>
      </c>
    </row>
    <row r="320" spans="1:13" ht="13.5" thickBot="1" x14ac:dyDescent="0.25"/>
    <row r="321" spans="1:14" ht="13.5" thickBot="1" x14ac:dyDescent="0.25">
      <c r="A321" s="300" t="s">
        <v>136</v>
      </c>
      <c r="B321" s="671" t="s">
        <v>50</v>
      </c>
      <c r="C321" s="672"/>
      <c r="D321" s="672"/>
      <c r="E321" s="672"/>
      <c r="F321" s="672"/>
      <c r="G321" s="672"/>
      <c r="H321" s="673"/>
      <c r="I321" s="328" t="s">
        <v>0</v>
      </c>
      <c r="J321" s="227"/>
      <c r="K321" s="483"/>
      <c r="L321" s="483"/>
    </row>
    <row r="322" spans="1:14" x14ac:dyDescent="0.2">
      <c r="A322" s="226" t="s">
        <v>54</v>
      </c>
      <c r="B322" s="301">
        <v>1</v>
      </c>
      <c r="C322" s="302">
        <v>2</v>
      </c>
      <c r="D322" s="303">
        <v>3</v>
      </c>
      <c r="E322" s="302">
        <v>4</v>
      </c>
      <c r="F322" s="303">
        <v>5</v>
      </c>
      <c r="G322" s="302">
        <v>6</v>
      </c>
      <c r="H322" s="298">
        <v>7</v>
      </c>
      <c r="I322" s="304"/>
      <c r="J322" s="305"/>
      <c r="K322" s="483"/>
      <c r="L322" s="483"/>
    </row>
    <row r="323" spans="1:14" x14ac:dyDescent="0.2">
      <c r="A323" s="226" t="s">
        <v>2</v>
      </c>
      <c r="B323" s="254">
        <v>1</v>
      </c>
      <c r="C323" s="255">
        <v>2</v>
      </c>
      <c r="D323" s="360">
        <v>3</v>
      </c>
      <c r="E323" s="256">
        <v>4</v>
      </c>
      <c r="F323" s="414">
        <v>5</v>
      </c>
      <c r="G323" s="397">
        <v>6</v>
      </c>
      <c r="H323" s="350">
        <v>7</v>
      </c>
      <c r="I323" s="299" t="s">
        <v>0</v>
      </c>
      <c r="J323" s="248"/>
      <c r="K323" s="306"/>
      <c r="L323" s="483"/>
    </row>
    <row r="324" spans="1:14" x14ac:dyDescent="0.2">
      <c r="A324" s="307" t="s">
        <v>3</v>
      </c>
      <c r="B324" s="258">
        <v>2910</v>
      </c>
      <c r="C324" s="259">
        <v>2910</v>
      </c>
      <c r="D324" s="259">
        <v>2910</v>
      </c>
      <c r="E324" s="259">
        <v>2910</v>
      </c>
      <c r="F324" s="259">
        <v>2910</v>
      </c>
      <c r="G324" s="390">
        <v>2910</v>
      </c>
      <c r="H324" s="260">
        <v>2910</v>
      </c>
      <c r="I324" s="308">
        <v>2910</v>
      </c>
      <c r="J324" s="309"/>
      <c r="K324" s="306"/>
      <c r="L324" s="483"/>
    </row>
    <row r="325" spans="1:14" x14ac:dyDescent="0.2">
      <c r="A325" s="310" t="s">
        <v>6</v>
      </c>
      <c r="B325" s="263">
        <v>2965.3846153846152</v>
      </c>
      <c r="C325" s="264">
        <v>3016.5714285714284</v>
      </c>
      <c r="D325" s="264">
        <v>3031.5384615384614</v>
      </c>
      <c r="E325" s="264">
        <v>3222.8571428571427</v>
      </c>
      <c r="F325" s="311">
        <v>3186.4406779661017</v>
      </c>
      <c r="G325" s="311">
        <v>3270.4166666666665</v>
      </c>
      <c r="H325" s="265"/>
      <c r="I325" s="312">
        <v>3141.004016064257</v>
      </c>
      <c r="J325" s="313"/>
      <c r="K325" s="306"/>
      <c r="L325" s="483"/>
    </row>
    <row r="326" spans="1:14" x14ac:dyDescent="0.2">
      <c r="A326" s="226" t="s">
        <v>7</v>
      </c>
      <c r="B326" s="267">
        <v>84.615384615384613</v>
      </c>
      <c r="C326" s="268">
        <v>85.714285714285708</v>
      </c>
      <c r="D326" s="268">
        <v>96.15384615384616</v>
      </c>
      <c r="E326" s="268">
        <v>97.61904761904762</v>
      </c>
      <c r="F326" s="314">
        <v>89.830508474576277</v>
      </c>
      <c r="G326" s="314">
        <v>95.833333333333329</v>
      </c>
      <c r="H326" s="269"/>
      <c r="I326" s="315">
        <v>87.550200803212846</v>
      </c>
      <c r="J326" s="316"/>
      <c r="K326" s="306"/>
      <c r="L326" s="483"/>
    </row>
    <row r="327" spans="1:14" x14ac:dyDescent="0.2">
      <c r="A327" s="226" t="s">
        <v>8</v>
      </c>
      <c r="B327" s="271">
        <v>6.4942088856108846E-2</v>
      </c>
      <c r="C327" s="272">
        <v>6.2677800671533557E-2</v>
      </c>
      <c r="D327" s="272">
        <v>4.5456785717216328E-2</v>
      </c>
      <c r="E327" s="272">
        <v>5.7250676665927876E-2</v>
      </c>
      <c r="F327" s="317">
        <v>5.5531965843295221E-2</v>
      </c>
      <c r="G327" s="317">
        <v>4.6748869128023972E-2</v>
      </c>
      <c r="H327" s="273"/>
      <c r="I327" s="318">
        <v>6.3459539276034788E-2</v>
      </c>
      <c r="J327" s="319"/>
      <c r="K327" s="320"/>
      <c r="L327" s="321"/>
    </row>
    <row r="328" spans="1:14" x14ac:dyDescent="0.2">
      <c r="A328" s="310" t="s">
        <v>1</v>
      </c>
      <c r="B328" s="275">
        <f t="shared" ref="B328:I328" si="68">B325/B324*100-100</f>
        <v>1.9032513877874635</v>
      </c>
      <c r="C328" s="276">
        <f t="shared" si="68"/>
        <v>3.6622484045164327</v>
      </c>
      <c r="D328" s="276">
        <f t="shared" si="68"/>
        <v>4.1765794343114067</v>
      </c>
      <c r="E328" s="276">
        <f t="shared" si="68"/>
        <v>10.751104565537545</v>
      </c>
      <c r="F328" s="276">
        <f t="shared" si="68"/>
        <v>9.4996796551924945</v>
      </c>
      <c r="G328" s="276">
        <f t="shared" si="68"/>
        <v>12.385452462772051</v>
      </c>
      <c r="H328" s="277">
        <f t="shared" si="68"/>
        <v>-100</v>
      </c>
      <c r="I328" s="278">
        <f t="shared" si="68"/>
        <v>7.9382823389779134</v>
      </c>
      <c r="J328" s="319"/>
      <c r="K328" s="320"/>
      <c r="L328" s="227"/>
    </row>
    <row r="329" spans="1:14" ht="13.5" thickBot="1" x14ac:dyDescent="0.25">
      <c r="A329" s="226" t="s">
        <v>27</v>
      </c>
      <c r="B329" s="280">
        <f>B325-B311</f>
        <v>184.67032967032947</v>
      </c>
      <c r="C329" s="281">
        <f t="shared" ref="C329:I329" si="69">C325-C311</f>
        <v>179.32142857142844</v>
      </c>
      <c r="D329" s="281">
        <f t="shared" si="69"/>
        <v>165.79772079772056</v>
      </c>
      <c r="E329" s="281">
        <f t="shared" si="69"/>
        <v>232.85714285714266</v>
      </c>
      <c r="F329" s="281">
        <f t="shared" si="69"/>
        <v>144.62249614791972</v>
      </c>
      <c r="G329" s="281">
        <f t="shared" si="69"/>
        <v>206.41666666666652</v>
      </c>
      <c r="H329" s="282">
        <f t="shared" si="69"/>
        <v>0</v>
      </c>
      <c r="I329" s="322">
        <f t="shared" si="69"/>
        <v>187.08244743680598</v>
      </c>
      <c r="J329" s="323"/>
      <c r="K329" s="320"/>
      <c r="L329" s="227"/>
    </row>
    <row r="330" spans="1:14" x14ac:dyDescent="0.2">
      <c r="A330" s="324" t="s">
        <v>51</v>
      </c>
      <c r="B330" s="285">
        <v>157</v>
      </c>
      <c r="C330" s="286">
        <v>577</v>
      </c>
      <c r="D330" s="286">
        <v>762</v>
      </c>
      <c r="E330" s="286">
        <v>609</v>
      </c>
      <c r="F330" s="286">
        <v>825</v>
      </c>
      <c r="G330" s="286">
        <v>687</v>
      </c>
      <c r="H330" s="287"/>
      <c r="I330" s="288">
        <f>SUM(B330:H330)</f>
        <v>3617</v>
      </c>
      <c r="J330" s="325" t="s">
        <v>56</v>
      </c>
      <c r="K330" s="326">
        <f>I316-I330</f>
        <v>1</v>
      </c>
      <c r="L330" s="290">
        <f>K330/I316</f>
        <v>2.7639579878385847E-4</v>
      </c>
    </row>
    <row r="331" spans="1:14" x14ac:dyDescent="0.2">
      <c r="A331" s="324" t="s">
        <v>28</v>
      </c>
      <c r="B331" s="231">
        <v>117</v>
      </c>
      <c r="C331" s="294">
        <v>115.5</v>
      </c>
      <c r="D331" s="294">
        <v>114.5</v>
      </c>
      <c r="E331" s="294">
        <v>113</v>
      </c>
      <c r="F331" s="294">
        <v>112.5</v>
      </c>
      <c r="G331" s="294">
        <v>111.5</v>
      </c>
      <c r="H331" s="232"/>
      <c r="I331" s="235"/>
      <c r="J331" s="227" t="s">
        <v>57</v>
      </c>
      <c r="K331" s="483">
        <v>109.53</v>
      </c>
      <c r="L331" s="483"/>
    </row>
    <row r="332" spans="1:14" ht="13.5" thickBot="1" x14ac:dyDescent="0.25">
      <c r="A332" s="327" t="s">
        <v>26</v>
      </c>
      <c r="B332" s="233">
        <f>B331-B317</f>
        <v>3.5</v>
      </c>
      <c r="C332" s="234">
        <f t="shared" ref="C332:H332" si="70">C331-C317</f>
        <v>4</v>
      </c>
      <c r="D332" s="234">
        <f t="shared" si="70"/>
        <v>4</v>
      </c>
      <c r="E332" s="234">
        <f t="shared" si="70"/>
        <v>4</v>
      </c>
      <c r="F332" s="234">
        <f t="shared" si="70"/>
        <v>4</v>
      </c>
      <c r="G332" s="234">
        <f t="shared" si="70"/>
        <v>4</v>
      </c>
      <c r="H332" s="240">
        <f t="shared" si="70"/>
        <v>0</v>
      </c>
      <c r="I332" s="236"/>
      <c r="J332" s="483" t="s">
        <v>26</v>
      </c>
      <c r="K332" s="227">
        <f>K331-K317</f>
        <v>3.730000000000004</v>
      </c>
      <c r="L332" s="483"/>
    </row>
    <row r="334" spans="1:14" ht="13.5" thickBot="1" x14ac:dyDescent="0.25"/>
    <row r="335" spans="1:14" s="491" customFormat="1" ht="13.5" thickBot="1" x14ac:dyDescent="0.25">
      <c r="A335" s="300" t="s">
        <v>139</v>
      </c>
      <c r="B335" s="671" t="s">
        <v>50</v>
      </c>
      <c r="C335" s="672"/>
      <c r="D335" s="672"/>
      <c r="E335" s="672"/>
      <c r="F335" s="672"/>
      <c r="G335" s="672"/>
      <c r="H335" s="673"/>
      <c r="I335" s="328" t="s">
        <v>0</v>
      </c>
      <c r="J335" s="227"/>
      <c r="M335" s="491" t="s">
        <v>54</v>
      </c>
      <c r="N335" s="491" t="s">
        <v>28</v>
      </c>
    </row>
    <row r="336" spans="1:14" s="491" customFormat="1" x14ac:dyDescent="0.2">
      <c r="A336" s="226" t="s">
        <v>54</v>
      </c>
      <c r="B336" s="301">
        <v>1</v>
      </c>
      <c r="C336" s="302">
        <v>2</v>
      </c>
      <c r="D336" s="303">
        <v>3</v>
      </c>
      <c r="E336" s="302">
        <v>4</v>
      </c>
      <c r="F336" s="303">
        <v>5</v>
      </c>
      <c r="G336" s="302">
        <v>6</v>
      </c>
      <c r="H336" s="298">
        <v>7</v>
      </c>
      <c r="I336" s="304"/>
      <c r="J336" s="305"/>
      <c r="M336" s="491">
        <v>1</v>
      </c>
      <c r="N336" s="492">
        <v>119</v>
      </c>
    </row>
    <row r="337" spans="1:16" s="491" customFormat="1" x14ac:dyDescent="0.2">
      <c r="A337" s="226" t="s">
        <v>2</v>
      </c>
      <c r="B337" s="254">
        <v>1</v>
      </c>
      <c r="C337" s="255">
        <v>2</v>
      </c>
      <c r="D337" s="360">
        <v>3</v>
      </c>
      <c r="E337" s="256">
        <v>4</v>
      </c>
      <c r="F337" s="414">
        <v>5</v>
      </c>
      <c r="G337" s="397">
        <v>6</v>
      </c>
      <c r="H337" s="350">
        <v>7</v>
      </c>
      <c r="I337" s="299" t="s">
        <v>0</v>
      </c>
      <c r="J337" s="248"/>
      <c r="K337" s="306"/>
      <c r="M337" s="491">
        <v>2</v>
      </c>
      <c r="N337" s="492">
        <v>118</v>
      </c>
      <c r="P337" s="498"/>
    </row>
    <row r="338" spans="1:16" s="491" customFormat="1" x14ac:dyDescent="0.2">
      <c r="A338" s="307" t="s">
        <v>3</v>
      </c>
      <c r="B338" s="258">
        <v>3080</v>
      </c>
      <c r="C338" s="259">
        <v>3080</v>
      </c>
      <c r="D338" s="259">
        <v>3080</v>
      </c>
      <c r="E338" s="259">
        <v>3080</v>
      </c>
      <c r="F338" s="259">
        <v>3080</v>
      </c>
      <c r="G338" s="390">
        <v>3080</v>
      </c>
      <c r="H338" s="260">
        <v>3080</v>
      </c>
      <c r="I338" s="308">
        <v>3080</v>
      </c>
      <c r="J338" s="309"/>
      <c r="K338" s="306"/>
      <c r="M338" s="491" t="s">
        <v>131</v>
      </c>
      <c r="N338" s="492">
        <v>120.5</v>
      </c>
      <c r="P338" s="498"/>
    </row>
    <row r="339" spans="1:16" s="491" customFormat="1" x14ac:dyDescent="0.2">
      <c r="A339" s="310" t="s">
        <v>6</v>
      </c>
      <c r="B339" s="263">
        <v>3214.5454545454545</v>
      </c>
      <c r="C339" s="264">
        <v>3224.6666666666665</v>
      </c>
      <c r="D339" s="264">
        <v>3228.2456140350878</v>
      </c>
      <c r="E339" s="264">
        <v>3427.1111111111113</v>
      </c>
      <c r="F339" s="311">
        <v>3403.1147540983607</v>
      </c>
      <c r="G339" s="311">
        <v>3491.9148936170213</v>
      </c>
      <c r="H339" s="265"/>
      <c r="I339" s="312">
        <v>3347.406015037594</v>
      </c>
      <c r="J339" s="313"/>
      <c r="K339" s="306"/>
      <c r="M339" s="491">
        <v>4</v>
      </c>
      <c r="N339" s="492">
        <v>116</v>
      </c>
      <c r="P339" s="498"/>
    </row>
    <row r="340" spans="1:16" s="491" customFormat="1" x14ac:dyDescent="0.2">
      <c r="A340" s="226" t="s">
        <v>7</v>
      </c>
      <c r="B340" s="267">
        <v>81.818181818181813</v>
      </c>
      <c r="C340" s="268">
        <v>91.111111111111114</v>
      </c>
      <c r="D340" s="268">
        <v>94.736842105263165</v>
      </c>
      <c r="E340" s="268">
        <v>95.555555555555557</v>
      </c>
      <c r="F340" s="314">
        <v>98.360655737704917</v>
      </c>
      <c r="G340" s="314">
        <v>93.61702127659575</v>
      </c>
      <c r="H340" s="269"/>
      <c r="I340" s="315">
        <v>89.097744360902254</v>
      </c>
      <c r="J340" s="316"/>
      <c r="K340" s="306"/>
      <c r="M340" s="491">
        <v>5</v>
      </c>
      <c r="N340" s="492">
        <v>115.5</v>
      </c>
      <c r="P340" s="498"/>
    </row>
    <row r="341" spans="1:16" s="491" customFormat="1" x14ac:dyDescent="0.2">
      <c r="A341" s="226" t="s">
        <v>8</v>
      </c>
      <c r="B341" s="271">
        <v>7.1252377663200125E-2</v>
      </c>
      <c r="C341" s="272">
        <v>5.9423194433778241E-2</v>
      </c>
      <c r="D341" s="272">
        <v>4.9208434364932621E-2</v>
      </c>
      <c r="E341" s="272">
        <v>5.6508831686954669E-2</v>
      </c>
      <c r="F341" s="317">
        <v>4.592384509047031E-2</v>
      </c>
      <c r="G341" s="317">
        <v>5.4389397070901138E-2</v>
      </c>
      <c r="H341" s="273"/>
      <c r="I341" s="318">
        <v>6.2596773457731097E-2</v>
      </c>
      <c r="J341" s="319"/>
      <c r="K341" s="320"/>
      <c r="L341" s="321"/>
      <c r="M341" s="491">
        <v>6</v>
      </c>
      <c r="N341" s="492">
        <v>114.5</v>
      </c>
      <c r="P341" s="498"/>
    </row>
    <row r="342" spans="1:16" s="491" customFormat="1" x14ac:dyDescent="0.2">
      <c r="A342" s="310" t="s">
        <v>1</v>
      </c>
      <c r="B342" s="275">
        <f t="shared" ref="B342:I342" si="71">B339/B338*100-100</f>
        <v>4.3683589138134664</v>
      </c>
      <c r="C342" s="276">
        <f t="shared" si="71"/>
        <v>4.6969696969696884</v>
      </c>
      <c r="D342" s="276">
        <f t="shared" si="71"/>
        <v>4.8131692868534941</v>
      </c>
      <c r="E342" s="276">
        <f t="shared" si="71"/>
        <v>11.26984126984128</v>
      </c>
      <c r="F342" s="276">
        <f t="shared" si="71"/>
        <v>10.490738769427296</v>
      </c>
      <c r="G342" s="276">
        <f t="shared" si="71"/>
        <v>13.373860182370834</v>
      </c>
      <c r="H342" s="277">
        <f t="shared" si="71"/>
        <v>-100</v>
      </c>
      <c r="I342" s="278">
        <f t="shared" si="71"/>
        <v>8.6820134752465492</v>
      </c>
      <c r="J342" s="319"/>
      <c r="K342" s="320"/>
      <c r="L342" s="227"/>
    </row>
    <row r="343" spans="1:16" s="491" customFormat="1" ht="13.5" thickBot="1" x14ac:dyDescent="0.25">
      <c r="A343" s="226" t="s">
        <v>27</v>
      </c>
      <c r="B343" s="280">
        <f>B339-B325</f>
        <v>249.16083916083926</v>
      </c>
      <c r="C343" s="281">
        <f t="shared" ref="C343:I343" si="72">C339-C325</f>
        <v>208.09523809523807</v>
      </c>
      <c r="D343" s="281">
        <f t="shared" si="72"/>
        <v>196.70715249662635</v>
      </c>
      <c r="E343" s="281">
        <f t="shared" si="72"/>
        <v>204.25396825396865</v>
      </c>
      <c r="F343" s="281">
        <f t="shared" si="72"/>
        <v>216.67407613225896</v>
      </c>
      <c r="G343" s="281">
        <f t="shared" si="72"/>
        <v>221.49822695035482</v>
      </c>
      <c r="H343" s="282">
        <f t="shared" si="72"/>
        <v>0</v>
      </c>
      <c r="I343" s="322">
        <f t="shared" si="72"/>
        <v>206.40199897333696</v>
      </c>
      <c r="J343" s="323"/>
      <c r="K343" s="320"/>
      <c r="L343" s="227"/>
    </row>
    <row r="344" spans="1:16" s="491" customFormat="1" x14ac:dyDescent="0.2">
      <c r="A344" s="324" t="s">
        <v>51</v>
      </c>
      <c r="B344" s="285">
        <v>154</v>
      </c>
      <c r="C344" s="286">
        <v>572</v>
      </c>
      <c r="D344" s="286">
        <v>760</v>
      </c>
      <c r="E344" s="286">
        <v>606</v>
      </c>
      <c r="F344" s="286">
        <v>822</v>
      </c>
      <c r="G344" s="286">
        <v>686</v>
      </c>
      <c r="H344" s="287"/>
      <c r="I344" s="288">
        <f>SUM(B344:H344)</f>
        <v>3600</v>
      </c>
      <c r="J344" s="325" t="s">
        <v>56</v>
      </c>
      <c r="K344" s="326">
        <f>I330-I344</f>
        <v>17</v>
      </c>
      <c r="L344" s="290">
        <f>K344/I330</f>
        <v>4.7000276472214542E-3</v>
      </c>
      <c r="M344" s="356" t="s">
        <v>142</v>
      </c>
    </row>
    <row r="345" spans="1:16" s="491" customFormat="1" x14ac:dyDescent="0.2">
      <c r="A345" s="324" t="s">
        <v>28</v>
      </c>
      <c r="B345" s="231"/>
      <c r="C345" s="294"/>
      <c r="D345" s="294"/>
      <c r="E345" s="294"/>
      <c r="F345" s="294"/>
      <c r="G345" s="294"/>
      <c r="H345" s="232"/>
      <c r="I345" s="235"/>
      <c r="J345" s="227" t="s">
        <v>57</v>
      </c>
      <c r="K345" s="491">
        <v>113.59</v>
      </c>
      <c r="M345" s="399" t="s">
        <v>145</v>
      </c>
    </row>
    <row r="346" spans="1:16" s="491" customFormat="1" ht="13.5" thickBot="1" x14ac:dyDescent="0.25">
      <c r="A346" s="327" t="s">
        <v>26</v>
      </c>
      <c r="B346" s="233">
        <f>B345-B331</f>
        <v>-117</v>
      </c>
      <c r="C346" s="234">
        <f t="shared" ref="C346:H346" si="73">C345-C331</f>
        <v>-115.5</v>
      </c>
      <c r="D346" s="234">
        <f t="shared" si="73"/>
        <v>-114.5</v>
      </c>
      <c r="E346" s="234">
        <f t="shared" si="73"/>
        <v>-113</v>
      </c>
      <c r="F346" s="234">
        <f t="shared" si="73"/>
        <v>-112.5</v>
      </c>
      <c r="G346" s="234">
        <f t="shared" si="73"/>
        <v>-111.5</v>
      </c>
      <c r="H346" s="240">
        <f t="shared" si="73"/>
        <v>0</v>
      </c>
      <c r="I346" s="236"/>
      <c r="J346" s="491" t="s">
        <v>26</v>
      </c>
      <c r="K346" s="227">
        <f>K345-K331</f>
        <v>4.0600000000000023</v>
      </c>
      <c r="M346" s="399" t="s">
        <v>146</v>
      </c>
    </row>
    <row r="348" spans="1:16" s="499" customFormat="1" x14ac:dyDescent="0.2">
      <c r="B348" s="499">
        <v>119</v>
      </c>
      <c r="C348" s="499">
        <v>118</v>
      </c>
      <c r="D348" s="499">
        <v>120.5</v>
      </c>
      <c r="E348" s="499">
        <v>116</v>
      </c>
      <c r="F348" s="499">
        <v>115.5</v>
      </c>
      <c r="G348" s="499">
        <v>114.5</v>
      </c>
    </row>
    <row r="349" spans="1:16" ht="13.5" thickBot="1" x14ac:dyDescent="0.25">
      <c r="B349" s="293">
        <v>3347.406015037594</v>
      </c>
      <c r="C349" s="293">
        <v>3347.406015037594</v>
      </c>
      <c r="D349" s="293">
        <v>3347.406015037594</v>
      </c>
      <c r="E349" s="293">
        <v>3347.406015037594</v>
      </c>
      <c r="F349" s="293">
        <v>3347.406015037594</v>
      </c>
      <c r="G349" s="293">
        <v>3347.406015037594</v>
      </c>
      <c r="H349" s="293">
        <v>3347.406015037594</v>
      </c>
      <c r="I349" s="293">
        <v>3347.406015037594</v>
      </c>
    </row>
    <row r="350" spans="1:16" ht="13.5" hidden="1" thickBot="1" x14ac:dyDescent="0.25">
      <c r="A350" s="675" t="s">
        <v>111</v>
      </c>
      <c r="B350" s="676"/>
      <c r="C350" s="676"/>
      <c r="D350" s="676"/>
      <c r="E350" s="676"/>
      <c r="F350" s="676"/>
      <c r="G350" s="676"/>
      <c r="H350" s="676"/>
      <c r="I350" s="676"/>
      <c r="J350" s="677"/>
    </row>
    <row r="351" spans="1:16" hidden="1" x14ac:dyDescent="0.2">
      <c r="A351" s="465"/>
      <c r="B351" s="466" t="s">
        <v>54</v>
      </c>
      <c r="C351" s="466" t="s">
        <v>51</v>
      </c>
      <c r="D351" s="466" t="s">
        <v>70</v>
      </c>
      <c r="E351" s="466" t="s">
        <v>122</v>
      </c>
      <c r="F351" s="466" t="s">
        <v>123</v>
      </c>
      <c r="G351" s="466" t="s">
        <v>124</v>
      </c>
      <c r="H351" s="466" t="s">
        <v>125</v>
      </c>
      <c r="I351" s="466" t="s">
        <v>80</v>
      </c>
      <c r="J351" s="467" t="s">
        <v>126</v>
      </c>
    </row>
    <row r="352" spans="1:16" hidden="1" x14ac:dyDescent="0.2">
      <c r="A352" s="694">
        <v>1</v>
      </c>
      <c r="B352" s="242">
        <v>2</v>
      </c>
      <c r="C352" s="242">
        <v>513</v>
      </c>
      <c r="D352" s="242">
        <v>115.5</v>
      </c>
      <c r="E352" s="242" t="s">
        <v>127</v>
      </c>
      <c r="F352" s="691">
        <v>678</v>
      </c>
      <c r="G352" s="663">
        <v>115.5</v>
      </c>
      <c r="H352" s="663">
        <v>57</v>
      </c>
      <c r="I352" s="663">
        <v>1</v>
      </c>
      <c r="J352" s="692">
        <v>123</v>
      </c>
    </row>
    <row r="353" spans="1:17" s="498" customFormat="1" hidden="1" x14ac:dyDescent="0.2">
      <c r="A353" s="694"/>
      <c r="B353" s="242">
        <v>3</v>
      </c>
      <c r="C353" s="242">
        <v>165</v>
      </c>
      <c r="D353" s="242">
        <v>114.5</v>
      </c>
      <c r="E353" s="242" t="s">
        <v>130</v>
      </c>
      <c r="F353" s="691"/>
      <c r="G353" s="664"/>
      <c r="H353" s="664"/>
      <c r="I353" s="664"/>
      <c r="J353" s="693"/>
    </row>
    <row r="354" spans="1:17" hidden="1" x14ac:dyDescent="0.2">
      <c r="A354" s="694">
        <v>2</v>
      </c>
      <c r="B354" s="242">
        <v>3</v>
      </c>
      <c r="C354" s="242">
        <v>597</v>
      </c>
      <c r="D354" s="242">
        <v>114.5</v>
      </c>
      <c r="E354" s="481" t="s">
        <v>127</v>
      </c>
      <c r="F354" s="691">
        <v>679</v>
      </c>
      <c r="G354" s="691">
        <v>114.5</v>
      </c>
      <c r="H354" s="691">
        <v>57</v>
      </c>
      <c r="I354" s="691" t="s">
        <v>149</v>
      </c>
      <c r="J354" s="689">
        <v>122.5</v>
      </c>
    </row>
    <row r="355" spans="1:17" hidden="1" x14ac:dyDescent="0.2">
      <c r="A355" s="694"/>
      <c r="B355" s="242">
        <v>4</v>
      </c>
      <c r="C355" s="242">
        <v>82</v>
      </c>
      <c r="D355" s="242">
        <v>113</v>
      </c>
      <c r="E355" s="242" t="s">
        <v>130</v>
      </c>
      <c r="F355" s="691"/>
      <c r="G355" s="691"/>
      <c r="H355" s="691"/>
      <c r="I355" s="691"/>
      <c r="J355" s="689"/>
    </row>
    <row r="356" spans="1:17" s="498" customFormat="1" hidden="1" x14ac:dyDescent="0.2">
      <c r="A356" s="694">
        <v>3</v>
      </c>
      <c r="B356" s="242">
        <v>1</v>
      </c>
      <c r="C356" s="242">
        <v>157</v>
      </c>
      <c r="D356" s="242">
        <v>117</v>
      </c>
      <c r="E356" s="242" t="s">
        <v>129</v>
      </c>
      <c r="F356" s="691">
        <v>220</v>
      </c>
      <c r="G356" s="663">
        <v>117</v>
      </c>
      <c r="H356" s="663">
        <v>18</v>
      </c>
      <c r="I356" s="663">
        <v>1</v>
      </c>
      <c r="J356" s="692">
        <v>123</v>
      </c>
    </row>
    <row r="357" spans="1:17" hidden="1" x14ac:dyDescent="0.2">
      <c r="A357" s="694"/>
      <c r="B357" s="242">
        <v>2</v>
      </c>
      <c r="C357" s="242">
        <v>63</v>
      </c>
      <c r="D357" s="242">
        <v>115.5</v>
      </c>
      <c r="E357" s="242" t="s">
        <v>130</v>
      </c>
      <c r="F357" s="691"/>
      <c r="G357" s="664"/>
      <c r="H357" s="664"/>
      <c r="I357" s="664"/>
      <c r="J357" s="693"/>
    </row>
    <row r="358" spans="1:17" hidden="1" x14ac:dyDescent="0.2">
      <c r="A358" s="694">
        <v>4</v>
      </c>
      <c r="B358" s="242">
        <v>4</v>
      </c>
      <c r="C358" s="242">
        <v>526</v>
      </c>
      <c r="D358" s="242">
        <v>113</v>
      </c>
      <c r="E358" s="242" t="s">
        <v>127</v>
      </c>
      <c r="F358" s="691">
        <v>679</v>
      </c>
      <c r="G358" s="691">
        <v>113</v>
      </c>
      <c r="H358" s="691">
        <v>57</v>
      </c>
      <c r="I358" s="691" t="s">
        <v>148</v>
      </c>
      <c r="J358" s="689">
        <v>121.5</v>
      </c>
    </row>
    <row r="359" spans="1:17" hidden="1" x14ac:dyDescent="0.2">
      <c r="A359" s="694"/>
      <c r="B359" s="242">
        <v>5</v>
      </c>
      <c r="C359" s="242">
        <v>153</v>
      </c>
      <c r="D359" s="242">
        <v>112.5</v>
      </c>
      <c r="E359" s="242" t="s">
        <v>130</v>
      </c>
      <c r="F359" s="691"/>
      <c r="G359" s="691"/>
      <c r="H359" s="691"/>
      <c r="I359" s="691"/>
      <c r="J359" s="689"/>
    </row>
    <row r="360" spans="1:17" hidden="1" x14ac:dyDescent="0.2">
      <c r="A360" s="694">
        <v>5</v>
      </c>
      <c r="B360" s="242">
        <v>5</v>
      </c>
      <c r="C360" s="242">
        <v>671</v>
      </c>
      <c r="D360" s="242">
        <v>112.5</v>
      </c>
      <c r="E360" s="242" t="s">
        <v>127</v>
      </c>
      <c r="F360" s="691">
        <v>679</v>
      </c>
      <c r="G360" s="691">
        <v>112.5</v>
      </c>
      <c r="H360" s="691">
        <v>57</v>
      </c>
      <c r="I360" s="691">
        <v>3</v>
      </c>
      <c r="J360" s="689">
        <v>121</v>
      </c>
    </row>
    <row r="361" spans="1:17" hidden="1" x14ac:dyDescent="0.2">
      <c r="A361" s="694"/>
      <c r="B361" s="242">
        <v>6</v>
      </c>
      <c r="C361" s="242">
        <v>8</v>
      </c>
      <c r="D361" s="242">
        <v>111.5</v>
      </c>
      <c r="E361" s="242" t="s">
        <v>130</v>
      </c>
      <c r="F361" s="691"/>
      <c r="G361" s="691"/>
      <c r="H361" s="691"/>
      <c r="I361" s="691"/>
      <c r="J361" s="689"/>
    </row>
    <row r="362" spans="1:17" ht="13.5" hidden="1" thickBot="1" x14ac:dyDescent="0.25">
      <c r="A362" s="246">
        <v>6</v>
      </c>
      <c r="B362" s="243">
        <v>6</v>
      </c>
      <c r="C362" s="243">
        <v>679</v>
      </c>
      <c r="D362" s="243">
        <v>111.5</v>
      </c>
      <c r="E362" s="482" t="s">
        <v>127</v>
      </c>
      <c r="F362" s="243">
        <v>679</v>
      </c>
      <c r="G362" s="243">
        <v>111.5</v>
      </c>
      <c r="H362" s="243">
        <v>57</v>
      </c>
      <c r="I362" s="243">
        <v>3</v>
      </c>
      <c r="J362" s="247">
        <v>121</v>
      </c>
    </row>
    <row r="363" spans="1:17" ht="13.5" thickBot="1" x14ac:dyDescent="0.25">
      <c r="A363" s="300" t="s">
        <v>150</v>
      </c>
      <c r="B363" s="671" t="s">
        <v>50</v>
      </c>
      <c r="C363" s="672"/>
      <c r="D363" s="672"/>
      <c r="E363" s="672"/>
      <c r="F363" s="672"/>
      <c r="G363" s="672"/>
      <c r="H363" s="673"/>
      <c r="I363" s="328" t="s">
        <v>0</v>
      </c>
      <c r="J363" s="227"/>
      <c r="K363" s="499"/>
      <c r="L363" s="499"/>
    </row>
    <row r="364" spans="1:17" x14ac:dyDescent="0.2">
      <c r="A364" s="226" t="s">
        <v>54</v>
      </c>
      <c r="B364" s="301">
        <v>1</v>
      </c>
      <c r="C364" s="302">
        <v>2</v>
      </c>
      <c r="D364" s="303">
        <v>3</v>
      </c>
      <c r="E364" s="302">
        <v>4</v>
      </c>
      <c r="F364" s="303">
        <v>5</v>
      </c>
      <c r="G364" s="302">
        <v>6</v>
      </c>
      <c r="H364" s="298">
        <v>7</v>
      </c>
      <c r="I364" s="304"/>
      <c r="J364" s="305"/>
      <c r="K364" s="499"/>
      <c r="L364" s="499"/>
    </row>
    <row r="365" spans="1:17" x14ac:dyDescent="0.2">
      <c r="A365" s="226" t="s">
        <v>2</v>
      </c>
      <c r="B365" s="254">
        <v>1</v>
      </c>
      <c r="C365" s="255">
        <v>2</v>
      </c>
      <c r="D365" s="360">
        <v>3</v>
      </c>
      <c r="E365" s="256">
        <v>4</v>
      </c>
      <c r="F365" s="414">
        <v>5</v>
      </c>
      <c r="G365" s="397">
        <v>6</v>
      </c>
      <c r="H365" s="350">
        <v>7</v>
      </c>
      <c r="I365" s="299" t="s">
        <v>0</v>
      </c>
      <c r="J365" s="248"/>
      <c r="K365" s="306"/>
      <c r="L365" s="499"/>
    </row>
    <row r="366" spans="1:17" x14ac:dyDescent="0.2">
      <c r="A366" s="307" t="s">
        <v>3</v>
      </c>
      <c r="B366" s="258">
        <v>3280</v>
      </c>
      <c r="C366" s="259">
        <v>3280</v>
      </c>
      <c r="D366" s="259">
        <v>3280</v>
      </c>
      <c r="E366" s="259">
        <v>3280</v>
      </c>
      <c r="F366" s="259">
        <v>3280</v>
      </c>
      <c r="G366" s="390">
        <v>3280</v>
      </c>
      <c r="H366" s="260">
        <v>3280</v>
      </c>
      <c r="I366" s="308">
        <v>3280</v>
      </c>
      <c r="J366" s="309"/>
      <c r="K366" s="306"/>
      <c r="L366" s="499"/>
    </row>
    <row r="367" spans="1:17" x14ac:dyDescent="0.2">
      <c r="A367" s="310" t="s">
        <v>6</v>
      </c>
      <c r="B367" s="263">
        <v>3394.3478260869565</v>
      </c>
      <c r="C367" s="264">
        <v>3445.7142857142858</v>
      </c>
      <c r="D367" s="264">
        <v>3237.1428571428573</v>
      </c>
      <c r="E367" s="264">
        <v>3600.8163265306121</v>
      </c>
      <c r="F367" s="311">
        <v>3541.0416666666665</v>
      </c>
      <c r="G367" s="311">
        <v>3590.6</v>
      </c>
      <c r="H367" s="265"/>
      <c r="I367" s="312">
        <v>3500.9375</v>
      </c>
      <c r="J367" s="313"/>
      <c r="K367" s="306"/>
      <c r="L367" s="499"/>
      <c r="M367" s="499"/>
      <c r="N367" s="499"/>
      <c r="O367" s="499"/>
      <c r="P367" s="499"/>
      <c r="Q367" s="499"/>
    </row>
    <row r="368" spans="1:17" x14ac:dyDescent="0.2">
      <c r="A368" s="226" t="s">
        <v>7</v>
      </c>
      <c r="B368" s="267">
        <v>86.956521739130437</v>
      </c>
      <c r="C368" s="268">
        <v>93.877551020408163</v>
      </c>
      <c r="D368" s="268">
        <v>78.571428571428569</v>
      </c>
      <c r="E368" s="268">
        <v>89.795918367346943</v>
      </c>
      <c r="F368" s="314">
        <v>91.666666666666671</v>
      </c>
      <c r="G368" s="314">
        <v>88</v>
      </c>
      <c r="H368" s="269"/>
      <c r="I368" s="315">
        <v>83.203125</v>
      </c>
      <c r="J368" s="316"/>
      <c r="K368" s="306"/>
      <c r="L368" s="499"/>
    </row>
    <row r="369" spans="1:12" x14ac:dyDescent="0.2">
      <c r="A369" s="226" t="s">
        <v>8</v>
      </c>
      <c r="B369" s="271">
        <v>6.6550581670297967E-2</v>
      </c>
      <c r="C369" s="272">
        <v>5.6951956290198912E-2</v>
      </c>
      <c r="D369" s="272">
        <v>8.5213257601649287E-2</v>
      </c>
      <c r="E369" s="272">
        <v>5.9061200010257504E-2</v>
      </c>
      <c r="F369" s="317">
        <v>5.6882839828218866E-2</v>
      </c>
      <c r="G369" s="317">
        <v>7.712206857901438E-2</v>
      </c>
      <c r="H369" s="273"/>
      <c r="I369" s="318">
        <v>7.1211846134211165E-2</v>
      </c>
      <c r="J369" s="319"/>
      <c r="K369" s="320"/>
      <c r="L369" s="321"/>
    </row>
    <row r="370" spans="1:12" x14ac:dyDescent="0.2">
      <c r="A370" s="310" t="s">
        <v>1</v>
      </c>
      <c r="B370" s="275">
        <f t="shared" ref="B370:I370" si="74">B367/B366*100-100</f>
        <v>3.4862142099681961</v>
      </c>
      <c r="C370" s="276">
        <f t="shared" si="74"/>
        <v>5.0522648083623665</v>
      </c>
      <c r="D370" s="276">
        <f t="shared" si="74"/>
        <v>-1.3066202090592327</v>
      </c>
      <c r="E370" s="276">
        <f t="shared" si="74"/>
        <v>9.7809855649576747</v>
      </c>
      <c r="F370" s="276">
        <f t="shared" si="74"/>
        <v>7.9585873983739788</v>
      </c>
      <c r="G370" s="276">
        <f t="shared" si="74"/>
        <v>9.4695121951219505</v>
      </c>
      <c r="H370" s="277">
        <f t="shared" si="74"/>
        <v>-100</v>
      </c>
      <c r="I370" s="278">
        <f t="shared" si="74"/>
        <v>6.7358993902439011</v>
      </c>
      <c r="J370" s="319"/>
      <c r="K370" s="320"/>
      <c r="L370" s="227"/>
    </row>
    <row r="371" spans="1:12" ht="13.5" thickBot="1" x14ac:dyDescent="0.25">
      <c r="A371" s="226" t="s">
        <v>27</v>
      </c>
      <c r="B371" s="280">
        <f>B367-B349</f>
        <v>46.941811049362514</v>
      </c>
      <c r="C371" s="281">
        <f t="shared" ref="C371:I371" si="75">C367-C349</f>
        <v>98.308270676691791</v>
      </c>
      <c r="D371" s="281">
        <f t="shared" si="75"/>
        <v>-110.26315789473665</v>
      </c>
      <c r="E371" s="281">
        <f t="shared" si="75"/>
        <v>253.41031149301807</v>
      </c>
      <c r="F371" s="281">
        <f t="shared" si="75"/>
        <v>193.63565162907253</v>
      </c>
      <c r="G371" s="281">
        <f t="shared" si="75"/>
        <v>243.19398496240592</v>
      </c>
      <c r="H371" s="282">
        <f t="shared" si="75"/>
        <v>-3347.406015037594</v>
      </c>
      <c r="I371" s="322">
        <f t="shared" si="75"/>
        <v>153.53148496240601</v>
      </c>
      <c r="J371" s="323"/>
      <c r="K371" s="320"/>
      <c r="L371" s="227"/>
    </row>
    <row r="372" spans="1:12" x14ac:dyDescent="0.2">
      <c r="A372" s="324" t="s">
        <v>51</v>
      </c>
      <c r="B372" s="285">
        <v>672</v>
      </c>
      <c r="C372" s="286">
        <v>678</v>
      </c>
      <c r="D372" s="286">
        <v>217</v>
      </c>
      <c r="E372" s="286">
        <v>678</v>
      </c>
      <c r="F372" s="286">
        <v>677</v>
      </c>
      <c r="G372" s="286">
        <v>677</v>
      </c>
      <c r="H372" s="287"/>
      <c r="I372" s="288">
        <f>SUM(B372:H372)</f>
        <v>3599</v>
      </c>
      <c r="J372" s="325" t="s">
        <v>56</v>
      </c>
      <c r="K372" s="326">
        <f>I344-I372</f>
        <v>1</v>
      </c>
      <c r="L372" s="290">
        <f>K372/I344</f>
        <v>2.7777777777777778E-4</v>
      </c>
    </row>
    <row r="373" spans="1:12" x14ac:dyDescent="0.2">
      <c r="A373" s="324" t="s">
        <v>28</v>
      </c>
      <c r="B373" s="231">
        <v>122</v>
      </c>
      <c r="C373" s="294">
        <v>121</v>
      </c>
      <c r="D373" s="294">
        <v>123.5</v>
      </c>
      <c r="E373" s="294">
        <v>119</v>
      </c>
      <c r="F373" s="294">
        <v>118.5</v>
      </c>
      <c r="G373" s="294">
        <v>117.5</v>
      </c>
      <c r="H373" s="232"/>
      <c r="I373" s="235"/>
      <c r="J373" s="227" t="s">
        <v>57</v>
      </c>
      <c r="K373" s="499">
        <v>116.77</v>
      </c>
      <c r="L373" s="499"/>
    </row>
    <row r="374" spans="1:12" ht="13.5" thickBot="1" x14ac:dyDescent="0.25">
      <c r="A374" s="327" t="s">
        <v>26</v>
      </c>
      <c r="B374" s="233">
        <f>B373-B348</f>
        <v>3</v>
      </c>
      <c r="C374" s="234">
        <f t="shared" ref="C374:H374" si="76">C373-C348</f>
        <v>3</v>
      </c>
      <c r="D374" s="234">
        <f t="shared" si="76"/>
        <v>3</v>
      </c>
      <c r="E374" s="234">
        <f t="shared" si="76"/>
        <v>3</v>
      </c>
      <c r="F374" s="234">
        <f t="shared" si="76"/>
        <v>3</v>
      </c>
      <c r="G374" s="234">
        <f t="shared" si="76"/>
        <v>3</v>
      </c>
      <c r="H374" s="240">
        <f t="shared" si="76"/>
        <v>0</v>
      </c>
      <c r="I374" s="236"/>
      <c r="J374" s="499" t="s">
        <v>26</v>
      </c>
      <c r="K374" s="227">
        <f>K373-K345</f>
        <v>3.1799999999999926</v>
      </c>
      <c r="L374" s="499"/>
    </row>
    <row r="376" spans="1:12" ht="13.5" thickBot="1" x14ac:dyDescent="0.25">
      <c r="A376" s="293" t="s">
        <v>154</v>
      </c>
      <c r="B376" s="293">
        <v>0.6</v>
      </c>
      <c r="C376" s="293">
        <v>1.03</v>
      </c>
      <c r="D376" s="293">
        <v>1.4</v>
      </c>
      <c r="E376" s="293">
        <v>0.59</v>
      </c>
      <c r="F376" s="293">
        <v>0.15</v>
      </c>
      <c r="G376" s="293">
        <v>0.15</v>
      </c>
    </row>
    <row r="377" spans="1:12" s="507" customFormat="1" ht="13.5" thickBot="1" x14ac:dyDescent="0.25">
      <c r="A377" s="518" t="s">
        <v>152</v>
      </c>
      <c r="B377" s="671" t="s">
        <v>50</v>
      </c>
      <c r="C377" s="672"/>
      <c r="D377" s="672"/>
      <c r="E377" s="672"/>
      <c r="F377" s="672"/>
      <c r="G377" s="672"/>
      <c r="H377" s="673"/>
      <c r="I377" s="328" t="s">
        <v>0</v>
      </c>
      <c r="J377" s="227"/>
    </row>
    <row r="378" spans="1:12" s="507" customFormat="1" x14ac:dyDescent="0.2">
      <c r="A378" s="226" t="s">
        <v>54</v>
      </c>
      <c r="B378" s="301">
        <v>1</v>
      </c>
      <c r="C378" s="302">
        <v>2</v>
      </c>
      <c r="D378" s="303">
        <v>3</v>
      </c>
      <c r="E378" s="302">
        <v>4</v>
      </c>
      <c r="F378" s="303">
        <v>5</v>
      </c>
      <c r="G378" s="302">
        <v>6</v>
      </c>
      <c r="H378" s="298">
        <v>7</v>
      </c>
      <c r="I378" s="304"/>
      <c r="J378" s="305"/>
    </row>
    <row r="379" spans="1:12" s="507" customFormat="1" x14ac:dyDescent="0.2">
      <c r="A379" s="226" t="s">
        <v>2</v>
      </c>
      <c r="B379" s="254">
        <v>1</v>
      </c>
      <c r="C379" s="255">
        <v>2</v>
      </c>
      <c r="D379" s="360">
        <v>3</v>
      </c>
      <c r="E379" s="256">
        <v>4</v>
      </c>
      <c r="F379" s="414">
        <v>5</v>
      </c>
      <c r="G379" s="397">
        <v>6</v>
      </c>
      <c r="H379" s="350">
        <v>7</v>
      </c>
      <c r="I379" s="299" t="s">
        <v>0</v>
      </c>
      <c r="J379" s="248"/>
      <c r="K379" s="306"/>
    </row>
    <row r="380" spans="1:12" s="507" customFormat="1" x14ac:dyDescent="0.2">
      <c r="A380" s="307" t="s">
        <v>3</v>
      </c>
      <c r="B380" s="258">
        <v>3460</v>
      </c>
      <c r="C380" s="259">
        <v>3460</v>
      </c>
      <c r="D380" s="259">
        <v>3460</v>
      </c>
      <c r="E380" s="259">
        <v>3460</v>
      </c>
      <c r="F380" s="259">
        <v>3460</v>
      </c>
      <c r="G380" s="390">
        <v>3460</v>
      </c>
      <c r="H380" s="260">
        <v>3460</v>
      </c>
      <c r="I380" s="308">
        <v>3460</v>
      </c>
      <c r="J380" s="309"/>
      <c r="K380" s="306"/>
    </row>
    <row r="381" spans="1:12" s="507" customFormat="1" x14ac:dyDescent="0.2">
      <c r="A381" s="310" t="s">
        <v>6</v>
      </c>
      <c r="B381" s="263">
        <v>3576.6666666666665</v>
      </c>
      <c r="C381" s="264">
        <v>3620.3636363636365</v>
      </c>
      <c r="D381" s="264">
        <v>3570</v>
      </c>
      <c r="E381" s="264">
        <v>3704.5454545454545</v>
      </c>
      <c r="F381" s="311">
        <v>3777.3214285714284</v>
      </c>
      <c r="G381" s="311">
        <v>3753.7037037037039</v>
      </c>
      <c r="H381" s="265"/>
      <c r="I381" s="312">
        <v>3681.3194444444443</v>
      </c>
      <c r="J381" s="313"/>
      <c r="K381" s="306"/>
    </row>
    <row r="382" spans="1:12" s="507" customFormat="1" x14ac:dyDescent="0.2">
      <c r="A382" s="226" t="s">
        <v>7</v>
      </c>
      <c r="B382" s="267">
        <v>81.481481481481481</v>
      </c>
      <c r="C382" s="268">
        <v>85.454545454545453</v>
      </c>
      <c r="D382" s="268">
        <v>100</v>
      </c>
      <c r="E382" s="268">
        <v>80</v>
      </c>
      <c r="F382" s="314">
        <v>92.857142857142861</v>
      </c>
      <c r="G382" s="314">
        <v>88.888888888888886</v>
      </c>
      <c r="H382" s="269"/>
      <c r="I382" s="315">
        <v>85.069444444444443</v>
      </c>
      <c r="J382" s="316"/>
      <c r="K382" s="306"/>
    </row>
    <row r="383" spans="1:12" s="507" customFormat="1" x14ac:dyDescent="0.2">
      <c r="A383" s="226" t="s">
        <v>8</v>
      </c>
      <c r="B383" s="271">
        <v>7.297759496756577E-2</v>
      </c>
      <c r="C383" s="272">
        <v>7.0645504504224105E-2</v>
      </c>
      <c r="D383" s="272">
        <v>3.7640579483969101E-2</v>
      </c>
      <c r="E383" s="272">
        <v>7.5771575324023593E-2</v>
      </c>
      <c r="F383" s="317">
        <v>5.2045189559357066E-2</v>
      </c>
      <c r="G383" s="317">
        <v>6.5138954896639109E-2</v>
      </c>
      <c r="H383" s="273"/>
      <c r="I383" s="318">
        <v>6.9870230558310098E-2</v>
      </c>
      <c r="J383" s="319"/>
      <c r="K383" s="320"/>
      <c r="L383" s="321"/>
    </row>
    <row r="384" spans="1:12" s="507" customFormat="1" x14ac:dyDescent="0.2">
      <c r="A384" s="310" t="s">
        <v>1</v>
      </c>
      <c r="B384" s="275">
        <f t="shared" ref="B384:I384" si="77">B381/B380*100-100</f>
        <v>3.371868978805395</v>
      </c>
      <c r="C384" s="276">
        <f t="shared" si="77"/>
        <v>4.6347871781397885</v>
      </c>
      <c r="D384" s="276">
        <f t="shared" si="77"/>
        <v>3.179190751445077</v>
      </c>
      <c r="E384" s="276">
        <f t="shared" si="77"/>
        <v>7.0677877036258678</v>
      </c>
      <c r="F384" s="276">
        <f t="shared" si="77"/>
        <v>9.1711395540875316</v>
      </c>
      <c r="G384" s="276">
        <f t="shared" si="77"/>
        <v>8.4885463498180371</v>
      </c>
      <c r="H384" s="277">
        <f t="shared" si="77"/>
        <v>-100</v>
      </c>
      <c r="I384" s="278">
        <f t="shared" si="77"/>
        <v>6.3965157353885758</v>
      </c>
      <c r="J384" s="319"/>
      <c r="K384" s="320"/>
      <c r="L384" s="227"/>
    </row>
    <row r="385" spans="1:12" s="507" customFormat="1" ht="13.5" thickBot="1" x14ac:dyDescent="0.25">
      <c r="A385" s="226" t="s">
        <v>27</v>
      </c>
      <c r="B385" s="280">
        <f>B381-B367</f>
        <v>182.31884057971001</v>
      </c>
      <c r="C385" s="281">
        <f t="shared" ref="C385:I385" si="78">C381-C367</f>
        <v>174.64935064935071</v>
      </c>
      <c r="D385" s="281">
        <f t="shared" si="78"/>
        <v>332.85714285714266</v>
      </c>
      <c r="E385" s="281">
        <f t="shared" si="78"/>
        <v>103.72912801484244</v>
      </c>
      <c r="F385" s="281">
        <f t="shared" si="78"/>
        <v>236.27976190476193</v>
      </c>
      <c r="G385" s="281">
        <f t="shared" si="78"/>
        <v>163.10370370370401</v>
      </c>
      <c r="H385" s="282">
        <f t="shared" si="78"/>
        <v>0</v>
      </c>
      <c r="I385" s="322">
        <f t="shared" si="78"/>
        <v>180.38194444444434</v>
      </c>
      <c r="J385" s="323"/>
      <c r="K385" s="320"/>
      <c r="L385" s="227"/>
    </row>
    <row r="386" spans="1:12" s="507" customFormat="1" x14ac:dyDescent="0.2">
      <c r="A386" s="324" t="s">
        <v>51</v>
      </c>
      <c r="B386" s="285">
        <v>671</v>
      </c>
      <c r="C386" s="286">
        <v>678</v>
      </c>
      <c r="D386" s="286">
        <v>215</v>
      </c>
      <c r="E386" s="286">
        <v>678</v>
      </c>
      <c r="F386" s="286">
        <v>677</v>
      </c>
      <c r="G386" s="286">
        <v>676</v>
      </c>
      <c r="H386" s="287"/>
      <c r="I386" s="288">
        <f>SUM(B386:H386)</f>
        <v>3595</v>
      </c>
      <c r="J386" s="325" t="s">
        <v>56</v>
      </c>
      <c r="K386" s="326">
        <f>I372-I386</f>
        <v>4</v>
      </c>
      <c r="L386" s="290">
        <f>K386/I372</f>
        <v>1.1114198388441233E-3</v>
      </c>
    </row>
    <row r="387" spans="1:12" s="507" customFormat="1" x14ac:dyDescent="0.2">
      <c r="A387" s="324" t="s">
        <v>28</v>
      </c>
      <c r="B387" s="231">
        <v>125</v>
      </c>
      <c r="C387" s="294">
        <v>124</v>
      </c>
      <c r="D387" s="294">
        <v>126.5</v>
      </c>
      <c r="E387" s="294">
        <v>122</v>
      </c>
      <c r="F387" s="294">
        <v>121</v>
      </c>
      <c r="G387" s="294">
        <v>120</v>
      </c>
      <c r="H387" s="232"/>
      <c r="I387" s="235"/>
      <c r="J387" s="227" t="s">
        <v>57</v>
      </c>
      <c r="K387" s="507">
        <v>119.96</v>
      </c>
    </row>
    <row r="388" spans="1:12" s="507" customFormat="1" ht="13.5" thickBot="1" x14ac:dyDescent="0.25">
      <c r="A388" s="327" t="s">
        <v>26</v>
      </c>
      <c r="B388" s="233">
        <f>B387-B373</f>
        <v>3</v>
      </c>
      <c r="C388" s="234">
        <f t="shared" ref="C388:H388" si="79">C387-C373</f>
        <v>3</v>
      </c>
      <c r="D388" s="234">
        <f t="shared" si="79"/>
        <v>3</v>
      </c>
      <c r="E388" s="234">
        <f t="shared" si="79"/>
        <v>3</v>
      </c>
      <c r="F388" s="234">
        <f t="shared" si="79"/>
        <v>2.5</v>
      </c>
      <c r="G388" s="234">
        <f t="shared" si="79"/>
        <v>2.5</v>
      </c>
      <c r="H388" s="240">
        <f t="shared" si="79"/>
        <v>0</v>
      </c>
      <c r="I388" s="236"/>
      <c r="J388" s="507" t="s">
        <v>26</v>
      </c>
      <c r="K388" s="227">
        <f>K387-K373</f>
        <v>3.1899999999999977</v>
      </c>
    </row>
    <row r="390" spans="1:12" ht="13.5" thickBot="1" x14ac:dyDescent="0.25"/>
    <row r="391" spans="1:12" s="514" customFormat="1" ht="13.5" thickBot="1" x14ac:dyDescent="0.25">
      <c r="A391" s="518" t="s">
        <v>156</v>
      </c>
      <c r="B391" s="671" t="s">
        <v>50</v>
      </c>
      <c r="C391" s="672"/>
      <c r="D391" s="672"/>
      <c r="E391" s="672"/>
      <c r="F391" s="672"/>
      <c r="G391" s="672"/>
      <c r="H391" s="673"/>
      <c r="I391" s="328" t="s">
        <v>0</v>
      </c>
      <c r="J391" s="227"/>
    </row>
    <row r="392" spans="1:12" s="514" customFormat="1" x14ac:dyDescent="0.2">
      <c r="A392" s="226" t="s">
        <v>54</v>
      </c>
      <c r="B392" s="301">
        <v>1</v>
      </c>
      <c r="C392" s="302">
        <v>2</v>
      </c>
      <c r="D392" s="303">
        <v>3</v>
      </c>
      <c r="E392" s="302">
        <v>4</v>
      </c>
      <c r="F392" s="303">
        <v>5</v>
      </c>
      <c r="G392" s="302">
        <v>6</v>
      </c>
      <c r="H392" s="298">
        <v>7</v>
      </c>
      <c r="I392" s="304"/>
      <c r="J392" s="305"/>
    </row>
    <row r="393" spans="1:12" s="514" customFormat="1" x14ac:dyDescent="0.2">
      <c r="A393" s="307" t="s">
        <v>3</v>
      </c>
      <c r="B393" s="258">
        <v>3610</v>
      </c>
      <c r="C393" s="259">
        <v>3610</v>
      </c>
      <c r="D393" s="259">
        <v>3610</v>
      </c>
      <c r="E393" s="259">
        <v>3610</v>
      </c>
      <c r="F393" s="259">
        <v>3610</v>
      </c>
      <c r="G393" s="390">
        <v>3610</v>
      </c>
      <c r="H393" s="260">
        <v>3610</v>
      </c>
      <c r="I393" s="308">
        <v>3610</v>
      </c>
      <c r="J393" s="309"/>
      <c r="K393" s="306"/>
    </row>
    <row r="394" spans="1:12" s="514" customFormat="1" x14ac:dyDescent="0.2">
      <c r="A394" s="310" t="s">
        <v>6</v>
      </c>
      <c r="B394" s="263">
        <v>3840.8928571428573</v>
      </c>
      <c r="C394" s="264">
        <v>3883.2758620689656</v>
      </c>
      <c r="D394" s="264">
        <v>3840</v>
      </c>
      <c r="E394" s="264">
        <v>3925.0877192982457</v>
      </c>
      <c r="F394" s="311">
        <v>3893.2142857142858</v>
      </c>
      <c r="G394" s="311">
        <v>3963.5714285714284</v>
      </c>
      <c r="H394" s="265"/>
      <c r="I394" s="312">
        <v>3897.8929765886287</v>
      </c>
      <c r="J394" s="313"/>
      <c r="K394" s="306"/>
    </row>
    <row r="395" spans="1:12" s="514" customFormat="1" x14ac:dyDescent="0.2">
      <c r="A395" s="226" t="s">
        <v>7</v>
      </c>
      <c r="B395" s="267">
        <v>87.5</v>
      </c>
      <c r="C395" s="268">
        <v>91.379310344827587</v>
      </c>
      <c r="D395" s="268">
        <v>87.5</v>
      </c>
      <c r="E395" s="268">
        <v>91.228070175438603</v>
      </c>
      <c r="F395" s="314">
        <v>94.642857142857139</v>
      </c>
      <c r="G395" s="314">
        <v>91.071428571428569</v>
      </c>
      <c r="H395" s="269"/>
      <c r="I395" s="315">
        <v>90.635451505016718</v>
      </c>
      <c r="J395" s="316"/>
      <c r="K395" s="306"/>
    </row>
    <row r="396" spans="1:12" s="514" customFormat="1" x14ac:dyDescent="0.2">
      <c r="A396" s="226" t="s">
        <v>8</v>
      </c>
      <c r="B396" s="271">
        <v>6.3791572220099971E-2</v>
      </c>
      <c r="C396" s="272">
        <v>5.2538946625001179E-2</v>
      </c>
      <c r="D396" s="272">
        <v>5.9825026081563246E-2</v>
      </c>
      <c r="E396" s="272">
        <v>5.9884581680165083E-2</v>
      </c>
      <c r="F396" s="317">
        <v>5.2812346661298866E-2</v>
      </c>
      <c r="G396" s="317">
        <v>6.6366474278698365E-2</v>
      </c>
      <c r="H396" s="273"/>
      <c r="I396" s="318">
        <v>6.0348644669401999E-2</v>
      </c>
      <c r="J396" s="319"/>
      <c r="K396" s="320"/>
      <c r="L396" s="321"/>
    </row>
    <row r="397" spans="1:12" s="514" customFormat="1" x14ac:dyDescent="0.2">
      <c r="A397" s="310" t="s">
        <v>1</v>
      </c>
      <c r="B397" s="275">
        <f t="shared" ref="B397:I397" si="80">B394/B393*100-100</f>
        <v>6.3959240205777519</v>
      </c>
      <c r="C397" s="276">
        <f t="shared" si="80"/>
        <v>7.5699684783647143</v>
      </c>
      <c r="D397" s="276">
        <f t="shared" si="80"/>
        <v>6.3711911357340796</v>
      </c>
      <c r="E397" s="276">
        <f t="shared" si="80"/>
        <v>8.7281916703115172</v>
      </c>
      <c r="F397" s="276">
        <f t="shared" si="80"/>
        <v>7.8452710724178871</v>
      </c>
      <c r="G397" s="276">
        <f t="shared" si="80"/>
        <v>9.7942223981005014</v>
      </c>
      <c r="H397" s="277">
        <f t="shared" si="80"/>
        <v>-100</v>
      </c>
      <c r="I397" s="278">
        <f t="shared" si="80"/>
        <v>7.9748746977459319</v>
      </c>
      <c r="J397" s="319"/>
      <c r="K397" s="320"/>
      <c r="L397" s="227"/>
    </row>
    <row r="398" spans="1:12" s="514" customFormat="1" ht="13.5" thickBot="1" x14ac:dyDescent="0.25">
      <c r="A398" s="226" t="s">
        <v>27</v>
      </c>
      <c r="B398" s="280">
        <f t="shared" ref="B398:I398" si="81">B394-B381</f>
        <v>264.22619047619082</v>
      </c>
      <c r="C398" s="281">
        <f t="shared" si="81"/>
        <v>262.91222570532909</v>
      </c>
      <c r="D398" s="281">
        <f t="shared" si="81"/>
        <v>270</v>
      </c>
      <c r="E398" s="281">
        <f t="shared" si="81"/>
        <v>220.5422647527912</v>
      </c>
      <c r="F398" s="281">
        <f t="shared" si="81"/>
        <v>115.89285714285734</v>
      </c>
      <c r="G398" s="281">
        <f t="shared" si="81"/>
        <v>209.86772486772452</v>
      </c>
      <c r="H398" s="282">
        <f t="shared" si="81"/>
        <v>0</v>
      </c>
      <c r="I398" s="322">
        <f t="shared" si="81"/>
        <v>216.57353214418436</v>
      </c>
      <c r="J398" s="323"/>
      <c r="K398" s="320"/>
      <c r="L398" s="227"/>
    </row>
    <row r="399" spans="1:12" s="514" customFormat="1" x14ac:dyDescent="0.2">
      <c r="A399" s="324" t="s">
        <v>51</v>
      </c>
      <c r="B399" s="285">
        <v>670</v>
      </c>
      <c r="C399" s="286">
        <v>677</v>
      </c>
      <c r="D399" s="286">
        <v>213</v>
      </c>
      <c r="E399" s="286">
        <v>677</v>
      </c>
      <c r="F399" s="286">
        <v>675</v>
      </c>
      <c r="G399" s="286">
        <v>675</v>
      </c>
      <c r="H399" s="287"/>
      <c r="I399" s="288">
        <f>SUM(B399:H399)</f>
        <v>3587</v>
      </c>
      <c r="J399" s="325" t="s">
        <v>56</v>
      </c>
      <c r="K399" s="326">
        <f>I386-I399</f>
        <v>8</v>
      </c>
      <c r="L399" s="290">
        <f>K399/I386</f>
        <v>2.2253129346314327E-3</v>
      </c>
    </row>
    <row r="400" spans="1:12" s="514" customFormat="1" x14ac:dyDescent="0.2">
      <c r="A400" s="324" t="s">
        <v>28</v>
      </c>
      <c r="B400" s="231"/>
      <c r="C400" s="294"/>
      <c r="D400" s="294"/>
      <c r="E400" s="294"/>
      <c r="F400" s="294"/>
      <c r="G400" s="294"/>
      <c r="H400" s="232"/>
      <c r="I400" s="235"/>
      <c r="J400" s="227" t="s">
        <v>57</v>
      </c>
      <c r="K400" s="514">
        <v>123.17</v>
      </c>
    </row>
    <row r="401" spans="1:12" s="514" customFormat="1" ht="13.5" thickBot="1" x14ac:dyDescent="0.25">
      <c r="A401" s="327" t="s">
        <v>26</v>
      </c>
      <c r="B401" s="233">
        <f t="shared" ref="B401:H401" si="82">B400-B387</f>
        <v>-125</v>
      </c>
      <c r="C401" s="234">
        <f t="shared" si="82"/>
        <v>-124</v>
      </c>
      <c r="D401" s="234">
        <f t="shared" si="82"/>
        <v>-126.5</v>
      </c>
      <c r="E401" s="234">
        <f t="shared" si="82"/>
        <v>-122</v>
      </c>
      <c r="F401" s="234">
        <f t="shared" si="82"/>
        <v>-121</v>
      </c>
      <c r="G401" s="234">
        <f t="shared" si="82"/>
        <v>-120</v>
      </c>
      <c r="H401" s="240">
        <f t="shared" si="82"/>
        <v>0</v>
      </c>
      <c r="I401" s="236"/>
      <c r="J401" s="514" t="s">
        <v>26</v>
      </c>
      <c r="K401" s="227">
        <f>K400-K387</f>
        <v>3.210000000000008</v>
      </c>
    </row>
    <row r="403" spans="1:12" ht="13.5" thickBot="1" x14ac:dyDescent="0.25"/>
    <row r="404" spans="1:12" s="522" customFormat="1" ht="13.5" thickBot="1" x14ac:dyDescent="0.25">
      <c r="A404" s="518" t="s">
        <v>157</v>
      </c>
      <c r="B404" s="671" t="s">
        <v>50</v>
      </c>
      <c r="C404" s="672"/>
      <c r="D404" s="672"/>
      <c r="E404" s="672"/>
      <c r="F404" s="672"/>
      <c r="G404" s="672"/>
      <c r="H404" s="673"/>
      <c r="I404" s="328" t="s">
        <v>0</v>
      </c>
      <c r="J404" s="227"/>
    </row>
    <row r="405" spans="1:12" s="522" customFormat="1" x14ac:dyDescent="0.2">
      <c r="A405" s="226" t="s">
        <v>54</v>
      </c>
      <c r="B405" s="301">
        <v>1</v>
      </c>
      <c r="C405" s="302">
        <v>2</v>
      </c>
      <c r="D405" s="303">
        <v>3</v>
      </c>
      <c r="E405" s="302">
        <v>4</v>
      </c>
      <c r="F405" s="303">
        <v>5</v>
      </c>
      <c r="G405" s="302">
        <v>6</v>
      </c>
      <c r="H405" s="298">
        <v>7</v>
      </c>
      <c r="I405" s="304"/>
      <c r="J405" s="305"/>
    </row>
    <row r="406" spans="1:12" s="522" customFormat="1" x14ac:dyDescent="0.2">
      <c r="A406" s="307" t="s">
        <v>3</v>
      </c>
      <c r="B406" s="258">
        <v>3730</v>
      </c>
      <c r="C406" s="259">
        <v>3730</v>
      </c>
      <c r="D406" s="259">
        <v>3730</v>
      </c>
      <c r="E406" s="259">
        <v>3730</v>
      </c>
      <c r="F406" s="259">
        <v>3730</v>
      </c>
      <c r="G406" s="390">
        <v>3730</v>
      </c>
      <c r="H406" s="260">
        <v>3730</v>
      </c>
      <c r="I406" s="308">
        <v>3730</v>
      </c>
      <c r="J406" s="309"/>
      <c r="K406" s="306"/>
    </row>
    <row r="407" spans="1:12" s="522" customFormat="1" x14ac:dyDescent="0.2">
      <c r="A407" s="310" t="s">
        <v>6</v>
      </c>
      <c r="B407" s="263">
        <v>3970.7272727272725</v>
      </c>
      <c r="C407" s="264">
        <v>3946.0714285714284</v>
      </c>
      <c r="D407" s="264">
        <v>3922.6666666666665</v>
      </c>
      <c r="E407" s="264">
        <v>3990.1724137931033</v>
      </c>
      <c r="F407" s="311">
        <v>4041.3793103448274</v>
      </c>
      <c r="G407" s="311">
        <v>4167.454545454545</v>
      </c>
      <c r="H407" s="265"/>
      <c r="I407" s="312">
        <v>4017.6767676767677</v>
      </c>
      <c r="J407" s="313"/>
      <c r="K407" s="306"/>
    </row>
    <row r="408" spans="1:12" s="522" customFormat="1" x14ac:dyDescent="0.2">
      <c r="A408" s="226" t="s">
        <v>7</v>
      </c>
      <c r="B408" s="267">
        <v>72.727272727272734</v>
      </c>
      <c r="C408" s="268">
        <v>94.642857142857139</v>
      </c>
      <c r="D408" s="268">
        <v>73.333333333333329</v>
      </c>
      <c r="E408" s="268">
        <v>84.482758620689651</v>
      </c>
      <c r="F408" s="314">
        <v>89.65517241379311</v>
      </c>
      <c r="G408" s="314">
        <v>94.545454545454547</v>
      </c>
      <c r="H408" s="269"/>
      <c r="I408" s="315">
        <v>85.521885521885523</v>
      </c>
      <c r="J408" s="316"/>
      <c r="K408" s="306"/>
    </row>
    <row r="409" spans="1:12" s="522" customFormat="1" x14ac:dyDescent="0.2">
      <c r="A409" s="226" t="s">
        <v>8</v>
      </c>
      <c r="B409" s="271">
        <v>7.6568497468339491E-2</v>
      </c>
      <c r="C409" s="272">
        <v>5.1998235346103178E-2</v>
      </c>
      <c r="D409" s="272">
        <v>8.6733029140888138E-2</v>
      </c>
      <c r="E409" s="272">
        <v>6.9989284861824291E-2</v>
      </c>
      <c r="F409" s="317">
        <v>5.9076356522813255E-2</v>
      </c>
      <c r="G409" s="317">
        <v>5.6008100000973435E-2</v>
      </c>
      <c r="H409" s="273"/>
      <c r="I409" s="318">
        <v>6.7523190665880861E-2</v>
      </c>
      <c r="J409" s="319"/>
      <c r="K409" s="320"/>
      <c r="L409" s="321"/>
    </row>
    <row r="410" spans="1:12" s="522" customFormat="1" x14ac:dyDescent="0.2">
      <c r="A410" s="310" t="s">
        <v>1</v>
      </c>
      <c r="B410" s="275">
        <f t="shared" ref="B410:I410" si="83">B407/B406*100-100</f>
        <v>6.4538142822325</v>
      </c>
      <c r="C410" s="276">
        <f t="shared" si="83"/>
        <v>5.7927996936039818</v>
      </c>
      <c r="D410" s="276">
        <f t="shared" si="83"/>
        <v>5.1653261840929332</v>
      </c>
      <c r="E410" s="276">
        <f t="shared" si="83"/>
        <v>6.9751317370805026</v>
      </c>
      <c r="F410" s="276">
        <f t="shared" si="83"/>
        <v>8.347970786724602</v>
      </c>
      <c r="G410" s="276">
        <f t="shared" si="83"/>
        <v>11.728003899585659</v>
      </c>
      <c r="H410" s="277">
        <f t="shared" si="83"/>
        <v>-100</v>
      </c>
      <c r="I410" s="278">
        <f t="shared" si="83"/>
        <v>7.7125138787337022</v>
      </c>
      <c r="J410" s="319"/>
      <c r="K410" s="320"/>
      <c r="L410" s="227"/>
    </row>
    <row r="411" spans="1:12" s="522" customFormat="1" ht="13.5" thickBot="1" x14ac:dyDescent="0.25">
      <c r="A411" s="226" t="s">
        <v>27</v>
      </c>
      <c r="B411" s="280">
        <f t="shared" ref="B411:I411" si="84">B407-B394</f>
        <v>129.83441558441518</v>
      </c>
      <c r="C411" s="281">
        <f t="shared" si="84"/>
        <v>62.795566502462862</v>
      </c>
      <c r="D411" s="281">
        <f t="shared" si="84"/>
        <v>82.666666666666515</v>
      </c>
      <c r="E411" s="281">
        <f t="shared" si="84"/>
        <v>65.084694494857558</v>
      </c>
      <c r="F411" s="281">
        <f t="shared" si="84"/>
        <v>148.16502463054167</v>
      </c>
      <c r="G411" s="281">
        <f t="shared" si="84"/>
        <v>203.8831168831166</v>
      </c>
      <c r="H411" s="282">
        <f t="shared" si="84"/>
        <v>0</v>
      </c>
      <c r="I411" s="322">
        <f t="shared" si="84"/>
        <v>119.78379108813897</v>
      </c>
      <c r="J411" s="323"/>
      <c r="K411" s="320"/>
      <c r="L411" s="227"/>
    </row>
    <row r="412" spans="1:12" s="522" customFormat="1" x14ac:dyDescent="0.2">
      <c r="A412" s="324" t="s">
        <v>51</v>
      </c>
      <c r="B412" s="285">
        <v>669</v>
      </c>
      <c r="C412" s="286">
        <v>674</v>
      </c>
      <c r="D412" s="286">
        <v>210</v>
      </c>
      <c r="E412" s="286">
        <v>670</v>
      </c>
      <c r="F412" s="286">
        <v>673</v>
      </c>
      <c r="G412" s="286">
        <v>674</v>
      </c>
      <c r="H412" s="287"/>
      <c r="I412" s="288">
        <f>SUM(B412:H412)</f>
        <v>3570</v>
      </c>
      <c r="J412" s="325" t="s">
        <v>56</v>
      </c>
      <c r="K412" s="326">
        <f>I399-I412</f>
        <v>17</v>
      </c>
      <c r="L412" s="290">
        <f>K412/I399</f>
        <v>4.7393364928909956E-3</v>
      </c>
    </row>
    <row r="413" spans="1:12" s="522" customFormat="1" x14ac:dyDescent="0.2">
      <c r="A413" s="324" t="s">
        <v>28</v>
      </c>
      <c r="B413" s="231"/>
      <c r="C413" s="294"/>
      <c r="D413" s="294"/>
      <c r="E413" s="294"/>
      <c r="F413" s="294"/>
      <c r="G413" s="294"/>
      <c r="H413" s="232"/>
      <c r="I413" s="235"/>
      <c r="J413" s="227" t="s">
        <v>57</v>
      </c>
      <c r="K413" s="522">
        <v>129.16999999999999</v>
      </c>
    </row>
    <row r="414" spans="1:12" s="522" customFormat="1" ht="13.5" thickBot="1" x14ac:dyDescent="0.25">
      <c r="A414" s="327" t="s">
        <v>26</v>
      </c>
      <c r="B414" s="233">
        <f t="shared" ref="B414:H414" si="85">B413-B400</f>
        <v>0</v>
      </c>
      <c r="C414" s="234">
        <f t="shared" si="85"/>
        <v>0</v>
      </c>
      <c r="D414" s="234">
        <f t="shared" si="85"/>
        <v>0</v>
      </c>
      <c r="E414" s="234">
        <f t="shared" si="85"/>
        <v>0</v>
      </c>
      <c r="F414" s="234">
        <f t="shared" si="85"/>
        <v>0</v>
      </c>
      <c r="G414" s="234">
        <f t="shared" si="85"/>
        <v>0</v>
      </c>
      <c r="H414" s="240">
        <f t="shared" si="85"/>
        <v>0</v>
      </c>
      <c r="I414" s="236"/>
      <c r="J414" s="522" t="s">
        <v>26</v>
      </c>
      <c r="K414" s="227">
        <f>K413-K400</f>
        <v>5.9999999999999858</v>
      </c>
    </row>
    <row r="416" spans="1:12" ht="13.5" thickBot="1" x14ac:dyDescent="0.25"/>
    <row r="417" spans="1:12" s="526" customFormat="1" ht="13.5" thickBot="1" x14ac:dyDescent="0.25">
      <c r="A417" s="518" t="s">
        <v>158</v>
      </c>
      <c r="B417" s="671" t="s">
        <v>50</v>
      </c>
      <c r="C417" s="672"/>
      <c r="D417" s="672"/>
      <c r="E417" s="672"/>
      <c r="F417" s="672"/>
      <c r="G417" s="672"/>
      <c r="H417" s="673"/>
      <c r="I417" s="328" t="s">
        <v>0</v>
      </c>
      <c r="J417" s="227"/>
    </row>
    <row r="418" spans="1:12" s="526" customFormat="1" x14ac:dyDescent="0.2">
      <c r="A418" s="226" t="s">
        <v>54</v>
      </c>
      <c r="B418" s="301">
        <v>1</v>
      </c>
      <c r="C418" s="302">
        <v>2</v>
      </c>
      <c r="D418" s="303">
        <v>3</v>
      </c>
      <c r="E418" s="302">
        <v>4</v>
      </c>
      <c r="F418" s="303">
        <v>5</v>
      </c>
      <c r="G418" s="302">
        <v>6</v>
      </c>
      <c r="H418" s="298">
        <v>7</v>
      </c>
      <c r="I418" s="304"/>
      <c r="J418" s="305"/>
    </row>
    <row r="419" spans="1:12" s="526" customFormat="1" x14ac:dyDescent="0.2">
      <c r="A419" s="307" t="s">
        <v>3</v>
      </c>
      <c r="B419" s="258">
        <v>3810</v>
      </c>
      <c r="C419" s="259">
        <v>3810</v>
      </c>
      <c r="D419" s="259">
        <v>3810</v>
      </c>
      <c r="E419" s="259">
        <v>3810</v>
      </c>
      <c r="F419" s="259">
        <v>3810</v>
      </c>
      <c r="G419" s="390">
        <v>3810</v>
      </c>
      <c r="H419" s="260">
        <v>3810</v>
      </c>
      <c r="I419" s="308">
        <v>3810</v>
      </c>
      <c r="J419" s="309"/>
      <c r="K419" s="306"/>
    </row>
    <row r="420" spans="1:12" s="526" customFormat="1" x14ac:dyDescent="0.2">
      <c r="A420" s="310" t="s">
        <v>6</v>
      </c>
      <c r="B420" s="263">
        <v>3955</v>
      </c>
      <c r="C420" s="264">
        <v>4075.3846153846152</v>
      </c>
      <c r="D420" s="264">
        <v>4132</v>
      </c>
      <c r="E420" s="264">
        <v>4098.9473684210525</v>
      </c>
      <c r="F420" s="311">
        <v>3923</v>
      </c>
      <c r="G420" s="311">
        <v>4166.75</v>
      </c>
      <c r="H420" s="265"/>
      <c r="I420" s="312">
        <v>4047.391304347826</v>
      </c>
      <c r="J420" s="313"/>
      <c r="K420" s="306"/>
    </row>
    <row r="421" spans="1:12" s="526" customFormat="1" x14ac:dyDescent="0.2">
      <c r="A421" s="226" t="s">
        <v>7</v>
      </c>
      <c r="B421" s="267">
        <v>80</v>
      </c>
      <c r="C421" s="268">
        <v>87.179487179487182</v>
      </c>
      <c r="D421" s="268">
        <v>80</v>
      </c>
      <c r="E421" s="268">
        <v>89.473684210526315</v>
      </c>
      <c r="F421" s="314">
        <v>87.5</v>
      </c>
      <c r="G421" s="314">
        <v>82.5</v>
      </c>
      <c r="H421" s="269"/>
      <c r="I421" s="315">
        <v>82.125603864734302</v>
      </c>
      <c r="J421" s="316"/>
      <c r="K421" s="306"/>
    </row>
    <row r="422" spans="1:12" s="526" customFormat="1" x14ac:dyDescent="0.2">
      <c r="A422" s="226" t="s">
        <v>8</v>
      </c>
      <c r="B422" s="271">
        <v>7.2277713409213962E-2</v>
      </c>
      <c r="C422" s="272">
        <v>5.9219138280428504E-2</v>
      </c>
      <c r="D422" s="272">
        <v>7.2311446462330217E-2</v>
      </c>
      <c r="E422" s="272">
        <v>7.1445558337886975E-2</v>
      </c>
      <c r="F422" s="317">
        <v>6.6973620085814534E-2</v>
      </c>
      <c r="G422" s="317">
        <v>6.7616038933247108E-2</v>
      </c>
      <c r="H422" s="273"/>
      <c r="I422" s="318">
        <v>7.15540791933576E-2</v>
      </c>
      <c r="J422" s="319"/>
      <c r="K422" s="320"/>
      <c r="L422" s="321"/>
    </row>
    <row r="423" spans="1:12" s="526" customFormat="1" x14ac:dyDescent="0.2">
      <c r="A423" s="310" t="s">
        <v>1</v>
      </c>
      <c r="B423" s="275">
        <f t="shared" ref="B423:I423" si="86">B420/B419*100-100</f>
        <v>3.8057742782152246</v>
      </c>
      <c r="C423" s="276">
        <f t="shared" si="86"/>
        <v>6.9654754694124676</v>
      </c>
      <c r="D423" s="276">
        <f t="shared" si="86"/>
        <v>8.4514435695538026</v>
      </c>
      <c r="E423" s="276">
        <f t="shared" si="86"/>
        <v>7.5839204309987593</v>
      </c>
      <c r="F423" s="276">
        <f t="shared" si="86"/>
        <v>2.9658792650918713</v>
      </c>
      <c r="G423" s="276">
        <f t="shared" si="86"/>
        <v>9.3635170603674425</v>
      </c>
      <c r="H423" s="277">
        <f t="shared" si="86"/>
        <v>-100</v>
      </c>
      <c r="I423" s="278">
        <f t="shared" si="86"/>
        <v>6.2307428962683957</v>
      </c>
      <c r="J423" s="319"/>
      <c r="K423" s="320"/>
      <c r="L423" s="227"/>
    </row>
    <row r="424" spans="1:12" s="526" customFormat="1" ht="13.5" thickBot="1" x14ac:dyDescent="0.25">
      <c r="A424" s="226" t="s">
        <v>27</v>
      </c>
      <c r="B424" s="280">
        <f t="shared" ref="B424:I424" si="87">B420-B407</f>
        <v>-15.727272727272521</v>
      </c>
      <c r="C424" s="281">
        <f t="shared" si="87"/>
        <v>129.3131868131868</v>
      </c>
      <c r="D424" s="281">
        <f t="shared" si="87"/>
        <v>209.33333333333348</v>
      </c>
      <c r="E424" s="281">
        <f t="shared" si="87"/>
        <v>108.77495462794923</v>
      </c>
      <c r="F424" s="376">
        <f t="shared" si="87"/>
        <v>-118.37931034482745</v>
      </c>
      <c r="G424" s="376">
        <f t="shared" si="87"/>
        <v>-0.70454545454504114</v>
      </c>
      <c r="H424" s="282">
        <f t="shared" si="87"/>
        <v>0</v>
      </c>
      <c r="I424" s="322">
        <f t="shared" si="87"/>
        <v>29.71453667105834</v>
      </c>
      <c r="J424" s="323"/>
      <c r="K424" s="320"/>
      <c r="L424" s="227"/>
    </row>
    <row r="425" spans="1:12" s="526" customFormat="1" x14ac:dyDescent="0.2">
      <c r="A425" s="324" t="s">
        <v>51</v>
      </c>
      <c r="B425" s="285">
        <v>667</v>
      </c>
      <c r="C425" s="286">
        <v>671</v>
      </c>
      <c r="D425" s="286">
        <v>205</v>
      </c>
      <c r="E425" s="286">
        <v>666</v>
      </c>
      <c r="F425" s="286">
        <v>668</v>
      </c>
      <c r="G425" s="286">
        <v>669</v>
      </c>
      <c r="H425" s="287"/>
      <c r="I425" s="288">
        <f>SUM(B425:H425)</f>
        <v>3546</v>
      </c>
      <c r="J425" s="325" t="s">
        <v>56</v>
      </c>
      <c r="K425" s="326">
        <f>I412-I425</f>
        <v>24</v>
      </c>
      <c r="L425" s="290">
        <f>K425/I412</f>
        <v>6.7226890756302525E-3</v>
      </c>
    </row>
    <row r="426" spans="1:12" s="526" customFormat="1" x14ac:dyDescent="0.2">
      <c r="A426" s="324" t="s">
        <v>28</v>
      </c>
      <c r="B426" s="231"/>
      <c r="C426" s="294"/>
      <c r="D426" s="294"/>
      <c r="E426" s="294"/>
      <c r="F426" s="294"/>
      <c r="G426" s="294"/>
      <c r="H426" s="232"/>
      <c r="I426" s="235"/>
      <c r="J426" s="227" t="s">
        <v>57</v>
      </c>
      <c r="K426" s="526">
        <v>139.16999999999999</v>
      </c>
    </row>
    <row r="427" spans="1:12" s="526" customFormat="1" ht="13.5" thickBot="1" x14ac:dyDescent="0.25">
      <c r="A427" s="327" t="s">
        <v>26</v>
      </c>
      <c r="B427" s="233">
        <f t="shared" ref="B427:H427" si="88">B426-B413</f>
        <v>0</v>
      </c>
      <c r="C427" s="234">
        <f t="shared" si="88"/>
        <v>0</v>
      </c>
      <c r="D427" s="234">
        <f t="shared" si="88"/>
        <v>0</v>
      </c>
      <c r="E427" s="234">
        <f t="shared" si="88"/>
        <v>0</v>
      </c>
      <c r="F427" s="234">
        <f t="shared" si="88"/>
        <v>0</v>
      </c>
      <c r="G427" s="234">
        <f t="shared" si="88"/>
        <v>0</v>
      </c>
      <c r="H427" s="240">
        <f t="shared" si="88"/>
        <v>0</v>
      </c>
      <c r="I427" s="236"/>
      <c r="J427" s="526" t="s">
        <v>26</v>
      </c>
      <c r="K427" s="227">
        <f>K426-K413</f>
        <v>10</v>
      </c>
    </row>
    <row r="428" spans="1:12" x14ac:dyDescent="0.2">
      <c r="F428" s="690" t="s">
        <v>159</v>
      </c>
      <c r="G428" s="690"/>
    </row>
    <row r="429" spans="1:12" ht="13.5" thickBot="1" x14ac:dyDescent="0.25"/>
    <row r="430" spans="1:12" ht="13.5" thickBot="1" x14ac:dyDescent="0.25">
      <c r="A430" s="518" t="s">
        <v>160</v>
      </c>
      <c r="B430" s="671" t="s">
        <v>50</v>
      </c>
      <c r="C430" s="672"/>
      <c r="D430" s="672"/>
      <c r="E430" s="672"/>
      <c r="F430" s="672"/>
      <c r="G430" s="672"/>
      <c r="H430" s="673"/>
      <c r="I430" s="328" t="s">
        <v>0</v>
      </c>
      <c r="J430" s="227"/>
      <c r="K430" s="534"/>
      <c r="L430" s="534"/>
    </row>
    <row r="431" spans="1:12" x14ac:dyDescent="0.2">
      <c r="A431" s="226" t="s">
        <v>54</v>
      </c>
      <c r="B431" s="301">
        <v>1</v>
      </c>
      <c r="C431" s="302">
        <v>2</v>
      </c>
      <c r="D431" s="303">
        <v>3</v>
      </c>
      <c r="E431" s="302">
        <v>4</v>
      </c>
      <c r="F431" s="303">
        <v>5</v>
      </c>
      <c r="G431" s="302">
        <v>6</v>
      </c>
      <c r="H431" s="298">
        <v>7</v>
      </c>
      <c r="I431" s="304"/>
      <c r="J431" s="305"/>
      <c r="K431" s="534"/>
      <c r="L431" s="534"/>
    </row>
    <row r="432" spans="1:12" x14ac:dyDescent="0.2">
      <c r="A432" s="307" t="s">
        <v>3</v>
      </c>
      <c r="B432" s="258">
        <v>3865</v>
      </c>
      <c r="C432" s="259">
        <v>3865</v>
      </c>
      <c r="D432" s="259">
        <v>3865</v>
      </c>
      <c r="E432" s="259">
        <v>3865</v>
      </c>
      <c r="F432" s="259">
        <v>3865</v>
      </c>
      <c r="G432" s="390">
        <v>3865</v>
      </c>
      <c r="H432" s="260">
        <v>3865</v>
      </c>
      <c r="I432" s="308">
        <v>3865</v>
      </c>
      <c r="J432" s="309"/>
      <c r="K432" s="306"/>
      <c r="L432" s="534"/>
    </row>
    <row r="433" spans="1:12" x14ac:dyDescent="0.2">
      <c r="A433" s="310" t="s">
        <v>6</v>
      </c>
      <c r="B433" s="263">
        <v>4148.0555555555557</v>
      </c>
      <c r="C433" s="264">
        <v>4200</v>
      </c>
      <c r="D433" s="264">
        <v>4244</v>
      </c>
      <c r="E433" s="264">
        <v>4144.6511627906975</v>
      </c>
      <c r="F433" s="311">
        <v>4191.75</v>
      </c>
      <c r="G433" s="311">
        <v>4278.1578947368425</v>
      </c>
      <c r="H433" s="265"/>
      <c r="I433" s="312">
        <v>4194.375</v>
      </c>
      <c r="J433" s="313"/>
      <c r="K433" s="306"/>
      <c r="L433" s="534"/>
    </row>
    <row r="434" spans="1:12" x14ac:dyDescent="0.2">
      <c r="A434" s="226" t="s">
        <v>7</v>
      </c>
      <c r="B434" s="267">
        <v>91.666666666666671</v>
      </c>
      <c r="C434" s="268">
        <v>82.926829268292678</v>
      </c>
      <c r="D434" s="268">
        <v>100</v>
      </c>
      <c r="E434" s="268">
        <v>93.023255813953483</v>
      </c>
      <c r="F434" s="314">
        <v>82.5</v>
      </c>
      <c r="G434" s="314">
        <v>84.21052631578948</v>
      </c>
      <c r="H434" s="269"/>
      <c r="I434" s="315">
        <v>87.980769230769226</v>
      </c>
      <c r="J434" s="316"/>
      <c r="K434" s="306"/>
      <c r="L434" s="534"/>
    </row>
    <row r="435" spans="1:12" x14ac:dyDescent="0.2">
      <c r="A435" s="226" t="s">
        <v>8</v>
      </c>
      <c r="B435" s="271">
        <v>5.5008669354695276E-2</v>
      </c>
      <c r="C435" s="272">
        <v>6.7111095361526166E-2</v>
      </c>
      <c r="D435" s="272">
        <v>2.294670843343987E-2</v>
      </c>
      <c r="E435" s="272">
        <v>5.4091905131923225E-2</v>
      </c>
      <c r="F435" s="317">
        <v>6.5069108890536853E-2</v>
      </c>
      <c r="G435" s="317">
        <v>6.9038486625609671E-2</v>
      </c>
      <c r="H435" s="273"/>
      <c r="I435" s="318">
        <v>6.2195338368737481E-2</v>
      </c>
      <c r="J435" s="319"/>
      <c r="K435" s="320"/>
      <c r="L435" s="321"/>
    </row>
    <row r="436" spans="1:12" x14ac:dyDescent="0.2">
      <c r="A436" s="310" t="s">
        <v>1</v>
      </c>
      <c r="B436" s="275">
        <f t="shared" ref="B436:I436" si="89">B433/B432*100-100</f>
        <v>7.323559005318387</v>
      </c>
      <c r="C436" s="276">
        <f t="shared" si="89"/>
        <v>8.6675291073738663</v>
      </c>
      <c r="D436" s="276">
        <f t="shared" si="89"/>
        <v>9.8059508408796887</v>
      </c>
      <c r="E436" s="276">
        <f t="shared" si="89"/>
        <v>7.235476398206913</v>
      </c>
      <c r="F436" s="276">
        <f t="shared" si="89"/>
        <v>8.454075032341521</v>
      </c>
      <c r="G436" s="276">
        <f t="shared" si="89"/>
        <v>10.689725607680273</v>
      </c>
      <c r="H436" s="277">
        <f t="shared" si="89"/>
        <v>-100</v>
      </c>
      <c r="I436" s="278">
        <f t="shared" si="89"/>
        <v>8.5219922380336328</v>
      </c>
      <c r="J436" s="319"/>
      <c r="K436" s="320"/>
      <c r="L436" s="227"/>
    </row>
    <row r="437" spans="1:12" ht="13.5" thickBot="1" x14ac:dyDescent="0.25">
      <c r="A437" s="226" t="s">
        <v>27</v>
      </c>
      <c r="B437" s="280">
        <f t="shared" ref="B437:I437" si="90">B433-B420</f>
        <v>193.05555555555566</v>
      </c>
      <c r="C437" s="281">
        <f t="shared" si="90"/>
        <v>124.61538461538476</v>
      </c>
      <c r="D437" s="281">
        <f t="shared" si="90"/>
        <v>112</v>
      </c>
      <c r="E437" s="281">
        <f t="shared" si="90"/>
        <v>45.703794369645038</v>
      </c>
      <c r="F437" s="281">
        <f t="shared" si="90"/>
        <v>268.75</v>
      </c>
      <c r="G437" s="281">
        <f t="shared" si="90"/>
        <v>111.40789473684254</v>
      </c>
      <c r="H437" s="282">
        <f t="shared" si="90"/>
        <v>0</v>
      </c>
      <c r="I437" s="322">
        <f t="shared" si="90"/>
        <v>146.98369565217399</v>
      </c>
      <c r="J437" s="323"/>
      <c r="K437" s="320"/>
      <c r="L437" s="227"/>
    </row>
    <row r="438" spans="1:12" x14ac:dyDescent="0.2">
      <c r="A438" s="324" t="s">
        <v>51</v>
      </c>
      <c r="B438" s="285">
        <v>661</v>
      </c>
      <c r="C438" s="286">
        <v>667</v>
      </c>
      <c r="D438" s="286">
        <v>201</v>
      </c>
      <c r="E438" s="286">
        <v>661</v>
      </c>
      <c r="F438" s="286">
        <v>666</v>
      </c>
      <c r="G438" s="286">
        <v>666</v>
      </c>
      <c r="H438" s="287"/>
      <c r="I438" s="288">
        <f>SUM(B438:H438)</f>
        <v>3522</v>
      </c>
      <c r="J438" s="325" t="s">
        <v>56</v>
      </c>
      <c r="K438" s="326">
        <f>I425-I438</f>
        <v>24</v>
      </c>
      <c r="L438" s="290">
        <f>K438/I425</f>
        <v>6.7681895093062603E-3</v>
      </c>
    </row>
    <row r="439" spans="1:12" x14ac:dyDescent="0.2">
      <c r="A439" s="324" t="s">
        <v>28</v>
      </c>
      <c r="B439" s="231"/>
      <c r="C439" s="294"/>
      <c r="D439" s="294"/>
      <c r="E439" s="294"/>
      <c r="F439" s="294"/>
      <c r="G439" s="294"/>
      <c r="H439" s="232"/>
      <c r="I439" s="235"/>
      <c r="J439" s="227" t="s">
        <v>57</v>
      </c>
      <c r="K439" s="534">
        <v>153.69999999999999</v>
      </c>
      <c r="L439" s="534"/>
    </row>
    <row r="440" spans="1:12" ht="13.5" thickBot="1" x14ac:dyDescent="0.25">
      <c r="A440" s="327" t="s">
        <v>26</v>
      </c>
      <c r="B440" s="233">
        <f t="shared" ref="B440:H440" si="91">B439-B426</f>
        <v>0</v>
      </c>
      <c r="C440" s="234">
        <f t="shared" si="91"/>
        <v>0</v>
      </c>
      <c r="D440" s="234">
        <f t="shared" si="91"/>
        <v>0</v>
      </c>
      <c r="E440" s="234">
        <f t="shared" si="91"/>
        <v>0</v>
      </c>
      <c r="F440" s="234">
        <f t="shared" si="91"/>
        <v>0</v>
      </c>
      <c r="G440" s="234">
        <f t="shared" si="91"/>
        <v>0</v>
      </c>
      <c r="H440" s="240">
        <f t="shared" si="91"/>
        <v>0</v>
      </c>
      <c r="I440" s="236"/>
      <c r="J440" s="534" t="s">
        <v>26</v>
      </c>
      <c r="K440" s="227">
        <f>K439-K426</f>
        <v>14.530000000000001</v>
      </c>
      <c r="L440" s="534"/>
    </row>
    <row r="442" spans="1:12" ht="13.5" thickBot="1" x14ac:dyDescent="0.25"/>
    <row r="443" spans="1:12" s="541" customFormat="1" ht="13.5" thickBot="1" x14ac:dyDescent="0.25">
      <c r="A443" s="518" t="s">
        <v>161</v>
      </c>
      <c r="B443" s="671" t="s">
        <v>50</v>
      </c>
      <c r="C443" s="672"/>
      <c r="D443" s="672"/>
      <c r="E443" s="672"/>
      <c r="F443" s="672"/>
      <c r="G443" s="672"/>
      <c r="H443" s="673"/>
      <c r="I443" s="328" t="s">
        <v>0</v>
      </c>
      <c r="J443" s="227"/>
    </row>
    <row r="444" spans="1:12" s="541" customFormat="1" x14ac:dyDescent="0.2">
      <c r="A444" s="226" t="s">
        <v>54</v>
      </c>
      <c r="B444" s="301">
        <v>1</v>
      </c>
      <c r="C444" s="302">
        <v>2</v>
      </c>
      <c r="D444" s="303">
        <v>3</v>
      </c>
      <c r="E444" s="302">
        <v>4</v>
      </c>
      <c r="F444" s="303">
        <v>5</v>
      </c>
      <c r="G444" s="302">
        <v>6</v>
      </c>
      <c r="H444" s="298">
        <v>7</v>
      </c>
      <c r="I444" s="304"/>
      <c r="J444" s="305"/>
    </row>
    <row r="445" spans="1:12" s="541" customFormat="1" x14ac:dyDescent="0.2">
      <c r="A445" s="307" t="s">
        <v>3</v>
      </c>
      <c r="B445" s="258">
        <v>3885</v>
      </c>
      <c r="C445" s="259">
        <v>3885</v>
      </c>
      <c r="D445" s="259">
        <v>3885</v>
      </c>
      <c r="E445" s="259">
        <v>3885</v>
      </c>
      <c r="F445" s="259">
        <v>3885</v>
      </c>
      <c r="G445" s="390">
        <v>3885</v>
      </c>
      <c r="H445" s="260">
        <v>3885</v>
      </c>
      <c r="I445" s="308">
        <v>3885</v>
      </c>
      <c r="J445" s="309"/>
      <c r="K445" s="306"/>
    </row>
    <row r="446" spans="1:12" s="541" customFormat="1" x14ac:dyDescent="0.2">
      <c r="A446" s="310" t="s">
        <v>6</v>
      </c>
      <c r="B446" s="263">
        <v>4224.2105263157891</v>
      </c>
      <c r="C446" s="264">
        <v>4404.8780487804879</v>
      </c>
      <c r="D446" s="264">
        <v>4225</v>
      </c>
      <c r="E446" s="264">
        <v>4319.7435897435898</v>
      </c>
      <c r="F446" s="311">
        <v>4289.4285714285716</v>
      </c>
      <c r="G446" s="311">
        <v>4265.2380952380954</v>
      </c>
      <c r="H446" s="265"/>
      <c r="I446" s="312">
        <v>4298.0975609756097</v>
      </c>
      <c r="J446" s="313"/>
      <c r="K446" s="306"/>
    </row>
    <row r="447" spans="1:12" s="541" customFormat="1" x14ac:dyDescent="0.2">
      <c r="A447" s="226" t="s">
        <v>7</v>
      </c>
      <c r="B447" s="267">
        <v>84.21052631578948</v>
      </c>
      <c r="C447" s="268">
        <v>85.365853658536579</v>
      </c>
      <c r="D447" s="268">
        <v>80</v>
      </c>
      <c r="E447" s="268">
        <v>76.92307692307692</v>
      </c>
      <c r="F447" s="314">
        <v>85.714285714285708</v>
      </c>
      <c r="G447" s="314">
        <v>95.238095238095241</v>
      </c>
      <c r="H447" s="269"/>
      <c r="I447" s="315">
        <v>83.902439024390247</v>
      </c>
      <c r="J447" s="316"/>
      <c r="K447" s="306"/>
    </row>
    <row r="448" spans="1:12" s="541" customFormat="1" x14ac:dyDescent="0.2">
      <c r="A448" s="226" t="s">
        <v>8</v>
      </c>
      <c r="B448" s="271">
        <v>6.7494194947426672E-2</v>
      </c>
      <c r="C448" s="272">
        <v>6.6202861938934321E-2</v>
      </c>
      <c r="D448" s="272">
        <v>6.1312740332057948E-2</v>
      </c>
      <c r="E448" s="272">
        <v>8.0870527559499666E-2</v>
      </c>
      <c r="F448" s="317">
        <v>8.0805071548264398E-2</v>
      </c>
      <c r="G448" s="317">
        <v>6.3143541010666077E-2</v>
      </c>
      <c r="H448" s="273"/>
      <c r="I448" s="318">
        <v>7.2765445728249639E-2</v>
      </c>
      <c r="J448" s="319"/>
      <c r="K448" s="320"/>
      <c r="L448" s="321"/>
    </row>
    <row r="449" spans="1:12" s="541" customFormat="1" x14ac:dyDescent="0.2">
      <c r="A449" s="310" t="s">
        <v>1</v>
      </c>
      <c r="B449" s="275">
        <f t="shared" ref="B449:I449" si="92">B446/B445*100-100</f>
        <v>8.731287678656102</v>
      </c>
      <c r="C449" s="276">
        <f t="shared" si="92"/>
        <v>13.381674357284126</v>
      </c>
      <c r="D449" s="276">
        <f t="shared" si="92"/>
        <v>8.7516087516087424</v>
      </c>
      <c r="E449" s="276">
        <f t="shared" si="92"/>
        <v>11.190311190311192</v>
      </c>
      <c r="F449" s="276">
        <f t="shared" si="92"/>
        <v>10.41000183857328</v>
      </c>
      <c r="G449" s="276">
        <f t="shared" si="92"/>
        <v>9.7873383587669309</v>
      </c>
      <c r="H449" s="277">
        <f t="shared" si="92"/>
        <v>-100</v>
      </c>
      <c r="I449" s="278">
        <f t="shared" si="92"/>
        <v>10.633141852654049</v>
      </c>
      <c r="J449" s="319"/>
      <c r="K449" s="320"/>
      <c r="L449" s="227"/>
    </row>
    <row r="450" spans="1:12" s="541" customFormat="1" ht="13.5" thickBot="1" x14ac:dyDescent="0.25">
      <c r="A450" s="226" t="s">
        <v>27</v>
      </c>
      <c r="B450" s="280">
        <f t="shared" ref="B450:I450" si="93">B446-B433</f>
        <v>76.154970760233482</v>
      </c>
      <c r="C450" s="281">
        <f t="shared" si="93"/>
        <v>204.87804878048792</v>
      </c>
      <c r="D450" s="281">
        <f t="shared" si="93"/>
        <v>-19</v>
      </c>
      <c r="E450" s="281">
        <f t="shared" si="93"/>
        <v>175.09242695289231</v>
      </c>
      <c r="F450" s="281">
        <f t="shared" si="93"/>
        <v>97.678571428571558</v>
      </c>
      <c r="G450" s="281">
        <f t="shared" si="93"/>
        <v>-12.919799498747125</v>
      </c>
      <c r="H450" s="282">
        <f t="shared" si="93"/>
        <v>0</v>
      </c>
      <c r="I450" s="322">
        <f t="shared" si="93"/>
        <v>103.72256097560967</v>
      </c>
      <c r="J450" s="323"/>
      <c r="K450" s="320"/>
      <c r="L450" s="227"/>
    </row>
    <row r="451" spans="1:12" s="541" customFormat="1" x14ac:dyDescent="0.2">
      <c r="A451" s="324" t="s">
        <v>51</v>
      </c>
      <c r="B451" s="285">
        <v>657</v>
      </c>
      <c r="C451" s="286">
        <v>661</v>
      </c>
      <c r="D451" s="286">
        <v>194</v>
      </c>
      <c r="E451" s="286">
        <v>658</v>
      </c>
      <c r="F451" s="286">
        <v>665</v>
      </c>
      <c r="G451" s="286">
        <v>663</v>
      </c>
      <c r="H451" s="287"/>
      <c r="I451" s="288">
        <f>SUM(B451:H451)</f>
        <v>3498</v>
      </c>
      <c r="J451" s="325" t="s">
        <v>56</v>
      </c>
      <c r="K451" s="326">
        <f>I438-I451</f>
        <v>24</v>
      </c>
      <c r="L451" s="290">
        <f>K451/I438</f>
        <v>6.8143100511073255E-3</v>
      </c>
    </row>
    <row r="452" spans="1:12" s="541" customFormat="1" x14ac:dyDescent="0.2">
      <c r="A452" s="324" t="s">
        <v>28</v>
      </c>
      <c r="B452" s="231"/>
      <c r="C452" s="294"/>
      <c r="D452" s="294"/>
      <c r="E452" s="294"/>
      <c r="F452" s="294"/>
      <c r="G452" s="294"/>
      <c r="H452" s="232"/>
      <c r="I452" s="235"/>
      <c r="J452" s="227" t="s">
        <v>57</v>
      </c>
      <c r="K452" s="541">
        <v>158.96</v>
      </c>
    </row>
    <row r="453" spans="1:12" s="541" customFormat="1" ht="13.5" thickBot="1" x14ac:dyDescent="0.25">
      <c r="A453" s="327" t="s">
        <v>26</v>
      </c>
      <c r="B453" s="233">
        <f t="shared" ref="B453:H453" si="94">B452-B439</f>
        <v>0</v>
      </c>
      <c r="C453" s="234">
        <f t="shared" si="94"/>
        <v>0</v>
      </c>
      <c r="D453" s="234">
        <f t="shared" si="94"/>
        <v>0</v>
      </c>
      <c r="E453" s="234">
        <f t="shared" si="94"/>
        <v>0</v>
      </c>
      <c r="F453" s="234">
        <f t="shared" si="94"/>
        <v>0</v>
      </c>
      <c r="G453" s="234">
        <f t="shared" si="94"/>
        <v>0</v>
      </c>
      <c r="H453" s="240">
        <f t="shared" si="94"/>
        <v>0</v>
      </c>
      <c r="I453" s="236"/>
      <c r="J453" s="541" t="s">
        <v>26</v>
      </c>
      <c r="K453" s="227">
        <f>K452-K439</f>
        <v>5.2600000000000193</v>
      </c>
    </row>
    <row r="455" spans="1:12" ht="13.5" thickBot="1" x14ac:dyDescent="0.25"/>
    <row r="456" spans="1:12" s="547" customFormat="1" ht="13.5" thickBot="1" x14ac:dyDescent="0.25">
      <c r="A456" s="518" t="s">
        <v>162</v>
      </c>
      <c r="B456" s="671" t="s">
        <v>50</v>
      </c>
      <c r="C456" s="672"/>
      <c r="D456" s="672"/>
      <c r="E456" s="672"/>
      <c r="F456" s="672"/>
      <c r="G456" s="672"/>
      <c r="H456" s="673"/>
      <c r="I456" s="328" t="s">
        <v>0</v>
      </c>
      <c r="J456" s="227"/>
    </row>
    <row r="457" spans="1:12" s="547" customFormat="1" x14ac:dyDescent="0.2">
      <c r="A457" s="226" t="s">
        <v>54</v>
      </c>
      <c r="B457" s="301">
        <v>1</v>
      </c>
      <c r="C457" s="302">
        <v>2</v>
      </c>
      <c r="D457" s="303">
        <v>3</v>
      </c>
      <c r="E457" s="302">
        <v>4</v>
      </c>
      <c r="F457" s="303">
        <v>5</v>
      </c>
      <c r="G457" s="302">
        <v>6</v>
      </c>
      <c r="H457" s="298">
        <v>7</v>
      </c>
      <c r="I457" s="304"/>
      <c r="J457" s="305"/>
    </row>
    <row r="458" spans="1:12" s="547" customFormat="1" x14ac:dyDescent="0.2">
      <c r="A458" s="307" t="s">
        <v>3</v>
      </c>
      <c r="B458" s="258">
        <v>3905</v>
      </c>
      <c r="C458" s="259">
        <v>3905</v>
      </c>
      <c r="D458" s="259">
        <v>3905</v>
      </c>
      <c r="E458" s="259">
        <v>3905</v>
      </c>
      <c r="F458" s="259">
        <v>3905</v>
      </c>
      <c r="G458" s="390">
        <v>3905</v>
      </c>
      <c r="H458" s="260">
        <v>3905</v>
      </c>
      <c r="I458" s="308">
        <v>3905</v>
      </c>
      <c r="J458" s="309"/>
      <c r="K458" s="306"/>
    </row>
    <row r="459" spans="1:12" s="547" customFormat="1" x14ac:dyDescent="0.2">
      <c r="A459" s="310" t="s">
        <v>6</v>
      </c>
      <c r="B459" s="263">
        <v>4378.6486486486483</v>
      </c>
      <c r="C459" s="264">
        <v>4451.6216216216217</v>
      </c>
      <c r="D459" s="264">
        <v>4360.909090909091</v>
      </c>
      <c r="E459" s="264">
        <v>4335.8064516129034</v>
      </c>
      <c r="F459" s="311">
        <v>4447.7142857142853</v>
      </c>
      <c r="G459" s="311">
        <v>4586.25</v>
      </c>
      <c r="H459" s="265"/>
      <c r="I459" s="312">
        <v>4440.9424083769636</v>
      </c>
      <c r="J459" s="313"/>
      <c r="K459" s="306"/>
    </row>
    <row r="460" spans="1:12" s="547" customFormat="1" x14ac:dyDescent="0.2">
      <c r="A460" s="226" t="s">
        <v>7</v>
      </c>
      <c r="B460" s="267">
        <v>89.189189189189193</v>
      </c>
      <c r="C460" s="268">
        <v>83.78378378378379</v>
      </c>
      <c r="D460" s="268">
        <v>90.909090909090907</v>
      </c>
      <c r="E460" s="268">
        <v>77.41935483870968</v>
      </c>
      <c r="F460" s="314">
        <v>85.714285714285708</v>
      </c>
      <c r="G460" s="314">
        <v>80</v>
      </c>
      <c r="H460" s="269"/>
      <c r="I460" s="315">
        <v>85.340314136125656</v>
      </c>
      <c r="J460" s="316"/>
      <c r="K460" s="306"/>
    </row>
    <row r="461" spans="1:12" s="547" customFormat="1" x14ac:dyDescent="0.2">
      <c r="A461" s="226" t="s">
        <v>8</v>
      </c>
      <c r="B461" s="271">
        <v>6.6427412109250059E-2</v>
      </c>
      <c r="C461" s="272">
        <v>6.7110323890685344E-2</v>
      </c>
      <c r="D461" s="272">
        <v>5.217590875606163E-2</v>
      </c>
      <c r="E461" s="272">
        <v>7.5679191355011874E-2</v>
      </c>
      <c r="F461" s="317">
        <v>6.879473471298353E-2</v>
      </c>
      <c r="G461" s="317">
        <v>7.4334278999033818E-2</v>
      </c>
      <c r="H461" s="273"/>
      <c r="I461" s="318">
        <v>7.2266894315924729E-2</v>
      </c>
      <c r="J461" s="319"/>
      <c r="K461" s="320"/>
      <c r="L461" s="321"/>
    </row>
    <row r="462" spans="1:12" s="547" customFormat="1" x14ac:dyDescent="0.2">
      <c r="A462" s="310" t="s">
        <v>1</v>
      </c>
      <c r="B462" s="275">
        <f t="shared" ref="B462:I462" si="95">B459/B458*100-100</f>
        <v>12.129286777174087</v>
      </c>
      <c r="C462" s="276">
        <f t="shared" si="95"/>
        <v>13.997992871232313</v>
      </c>
      <c r="D462" s="276">
        <f t="shared" si="95"/>
        <v>11.675008730066352</v>
      </c>
      <c r="E462" s="276">
        <f t="shared" si="95"/>
        <v>11.032175457436708</v>
      </c>
      <c r="F462" s="276">
        <f t="shared" si="95"/>
        <v>13.897933052862626</v>
      </c>
      <c r="G462" s="276">
        <f t="shared" si="95"/>
        <v>17.445582586427662</v>
      </c>
      <c r="H462" s="277">
        <f t="shared" si="95"/>
        <v>-100</v>
      </c>
      <c r="I462" s="278">
        <f t="shared" si="95"/>
        <v>13.724517500050283</v>
      </c>
      <c r="J462" s="319"/>
      <c r="K462" s="320"/>
      <c r="L462" s="227"/>
    </row>
    <row r="463" spans="1:12" s="547" customFormat="1" ht="13.5" thickBot="1" x14ac:dyDescent="0.25">
      <c r="A463" s="226" t="s">
        <v>27</v>
      </c>
      <c r="B463" s="280">
        <f t="shared" ref="B463:I463" si="96">B459-B446</f>
        <v>154.43812233285917</v>
      </c>
      <c r="C463" s="281">
        <f t="shared" si="96"/>
        <v>46.743572841133755</v>
      </c>
      <c r="D463" s="281">
        <f t="shared" si="96"/>
        <v>135.90909090909099</v>
      </c>
      <c r="E463" s="281">
        <f t="shared" si="96"/>
        <v>16.062861869313565</v>
      </c>
      <c r="F463" s="281">
        <f t="shared" si="96"/>
        <v>158.28571428571377</v>
      </c>
      <c r="G463" s="281">
        <f t="shared" si="96"/>
        <v>321.01190476190459</v>
      </c>
      <c r="H463" s="282">
        <f t="shared" si="96"/>
        <v>0</v>
      </c>
      <c r="I463" s="322">
        <f t="shared" si="96"/>
        <v>142.84484740135395</v>
      </c>
      <c r="J463" s="323"/>
      <c r="K463" s="320"/>
      <c r="L463" s="227"/>
    </row>
    <row r="464" spans="1:12" s="547" customFormat="1" x14ac:dyDescent="0.2">
      <c r="A464" s="324" t="s">
        <v>51</v>
      </c>
      <c r="B464" s="285">
        <v>652</v>
      </c>
      <c r="C464" s="286">
        <v>657</v>
      </c>
      <c r="D464" s="286">
        <v>192</v>
      </c>
      <c r="E464" s="286">
        <v>653</v>
      </c>
      <c r="F464" s="286">
        <v>661</v>
      </c>
      <c r="G464" s="286">
        <v>659</v>
      </c>
      <c r="H464" s="287"/>
      <c r="I464" s="288">
        <f>SUM(B464:H464)</f>
        <v>3474</v>
      </c>
      <c r="J464" s="325" t="s">
        <v>56</v>
      </c>
      <c r="K464" s="326">
        <f>I451-I464</f>
        <v>24</v>
      </c>
      <c r="L464" s="290">
        <f>K464/I451</f>
        <v>6.8610634648370496E-3</v>
      </c>
    </row>
    <row r="465" spans="1:12" s="547" customFormat="1" x14ac:dyDescent="0.2">
      <c r="A465" s="324" t="s">
        <v>28</v>
      </c>
      <c r="B465" s="231"/>
      <c r="C465" s="294"/>
      <c r="D465" s="294"/>
      <c r="E465" s="294"/>
      <c r="F465" s="294"/>
      <c r="G465" s="294"/>
      <c r="H465" s="232"/>
      <c r="I465" s="235"/>
      <c r="J465" s="227" t="s">
        <v>57</v>
      </c>
      <c r="K465" s="547">
        <v>160.41</v>
      </c>
    </row>
    <row r="466" spans="1:12" s="547" customFormat="1" ht="13.5" thickBot="1" x14ac:dyDescent="0.25">
      <c r="A466" s="327" t="s">
        <v>26</v>
      </c>
      <c r="B466" s="233">
        <f t="shared" ref="B466:H466" si="97">B465-B452</f>
        <v>0</v>
      </c>
      <c r="C466" s="234">
        <f t="shared" si="97"/>
        <v>0</v>
      </c>
      <c r="D466" s="234">
        <f t="shared" si="97"/>
        <v>0</v>
      </c>
      <c r="E466" s="234">
        <f t="shared" si="97"/>
        <v>0</v>
      </c>
      <c r="F466" s="234">
        <f t="shared" si="97"/>
        <v>0</v>
      </c>
      <c r="G466" s="234">
        <f t="shared" si="97"/>
        <v>0</v>
      </c>
      <c r="H466" s="240">
        <f t="shared" si="97"/>
        <v>0</v>
      </c>
      <c r="I466" s="236"/>
      <c r="J466" s="547" t="s">
        <v>26</v>
      </c>
      <c r="K466" s="227">
        <f>K465-K452</f>
        <v>1.4499999999999886</v>
      </c>
    </row>
    <row r="468" spans="1:12" ht="13.5" thickBot="1" x14ac:dyDescent="0.25"/>
    <row r="469" spans="1:12" s="551" customFormat="1" ht="13.5" thickBot="1" x14ac:dyDescent="0.25">
      <c r="A469" s="518" t="s">
        <v>163</v>
      </c>
      <c r="B469" s="671" t="s">
        <v>50</v>
      </c>
      <c r="C469" s="672"/>
      <c r="D469" s="672"/>
      <c r="E469" s="672"/>
      <c r="F469" s="672"/>
      <c r="G469" s="672"/>
      <c r="H469" s="673"/>
      <c r="I469" s="328" t="s">
        <v>0</v>
      </c>
      <c r="J469" s="227"/>
    </row>
    <row r="470" spans="1:12" s="551" customFormat="1" x14ac:dyDescent="0.2">
      <c r="A470" s="226" t="s">
        <v>54</v>
      </c>
      <c r="B470" s="301">
        <v>1</v>
      </c>
      <c r="C470" s="302">
        <v>2</v>
      </c>
      <c r="D470" s="303">
        <v>3</v>
      </c>
      <c r="E470" s="302">
        <v>4</v>
      </c>
      <c r="F470" s="303">
        <v>5</v>
      </c>
      <c r="G470" s="302">
        <v>6</v>
      </c>
      <c r="H470" s="298">
        <v>7</v>
      </c>
      <c r="I470" s="304"/>
      <c r="J470" s="305"/>
    </row>
    <row r="471" spans="1:12" s="551" customFormat="1" x14ac:dyDescent="0.2">
      <c r="A471" s="307" t="s">
        <v>3</v>
      </c>
      <c r="B471" s="258">
        <v>3925</v>
      </c>
      <c r="C471" s="259">
        <v>3925</v>
      </c>
      <c r="D471" s="259">
        <v>3925</v>
      </c>
      <c r="E471" s="259">
        <v>3925</v>
      </c>
      <c r="F471" s="259">
        <v>3925</v>
      </c>
      <c r="G471" s="390">
        <v>3925</v>
      </c>
      <c r="H471" s="260">
        <v>3925</v>
      </c>
      <c r="I471" s="308">
        <v>3925</v>
      </c>
      <c r="J471" s="309"/>
      <c r="K471" s="306"/>
    </row>
    <row r="472" spans="1:12" s="551" customFormat="1" x14ac:dyDescent="0.2">
      <c r="A472" s="310" t="s">
        <v>6</v>
      </c>
      <c r="B472" s="263">
        <v>4394.6153846153848</v>
      </c>
      <c r="C472" s="264">
        <v>4381.8918918918916</v>
      </c>
      <c r="D472" s="264">
        <v>4439.090909090909</v>
      </c>
      <c r="E472" s="264">
        <v>4461.7948717948721</v>
      </c>
      <c r="F472" s="311">
        <v>4496.666666666667</v>
      </c>
      <c r="G472" s="311">
        <v>4533.8461538461543</v>
      </c>
      <c r="H472" s="265"/>
      <c r="I472" s="312">
        <v>4453.6764705882351</v>
      </c>
      <c r="J472" s="313"/>
      <c r="K472" s="306"/>
    </row>
    <row r="473" spans="1:12" s="551" customFormat="1" x14ac:dyDescent="0.2">
      <c r="A473" s="226" t="s">
        <v>7</v>
      </c>
      <c r="B473" s="267">
        <v>76.92307692307692</v>
      </c>
      <c r="C473" s="268">
        <v>86.486486486486484</v>
      </c>
      <c r="D473" s="268">
        <v>81.818181818181813</v>
      </c>
      <c r="E473" s="268">
        <v>84.615384615384613</v>
      </c>
      <c r="F473" s="314">
        <v>94.871794871794876</v>
      </c>
      <c r="G473" s="314">
        <v>71.794871794871796</v>
      </c>
      <c r="H473" s="269"/>
      <c r="I473" s="315">
        <v>83.333333333333329</v>
      </c>
      <c r="J473" s="316"/>
      <c r="K473" s="306"/>
    </row>
    <row r="474" spans="1:12" s="551" customFormat="1" x14ac:dyDescent="0.2">
      <c r="A474" s="226" t="s">
        <v>8</v>
      </c>
      <c r="B474" s="271">
        <v>7.4563764266529067E-2</v>
      </c>
      <c r="C474" s="272">
        <v>8.1664540187080595E-2</v>
      </c>
      <c r="D474" s="272">
        <v>7.654076973020979E-2</v>
      </c>
      <c r="E474" s="272">
        <v>7.2258323682067749E-2</v>
      </c>
      <c r="F474" s="317">
        <v>6.3333162424913256E-2</v>
      </c>
      <c r="G474" s="317">
        <v>7.783778546550095E-2</v>
      </c>
      <c r="H474" s="273"/>
      <c r="I474" s="318">
        <v>7.5267763753912476E-2</v>
      </c>
      <c r="J474" s="319"/>
      <c r="K474" s="320"/>
      <c r="L474" s="321"/>
    </row>
    <row r="475" spans="1:12" s="551" customFormat="1" x14ac:dyDescent="0.2">
      <c r="A475" s="310" t="s">
        <v>1</v>
      </c>
      <c r="B475" s="275">
        <f t="shared" ref="B475:I475" si="98">B472/B471*100-100</f>
        <v>11.964723174914255</v>
      </c>
      <c r="C475" s="276">
        <f t="shared" si="98"/>
        <v>11.640557755207425</v>
      </c>
      <c r="D475" s="276">
        <f t="shared" si="98"/>
        <v>13.097857556456276</v>
      </c>
      <c r="E475" s="276">
        <f t="shared" si="98"/>
        <v>13.676302466111395</v>
      </c>
      <c r="F475" s="276">
        <f t="shared" si="98"/>
        <v>14.56475583864119</v>
      </c>
      <c r="G475" s="276">
        <f t="shared" si="98"/>
        <v>15.512003919647242</v>
      </c>
      <c r="H475" s="277">
        <f t="shared" si="98"/>
        <v>-100</v>
      </c>
      <c r="I475" s="278">
        <f t="shared" si="98"/>
        <v>13.469464218808554</v>
      </c>
      <c r="J475" s="319"/>
      <c r="K475" s="320"/>
      <c r="L475" s="227"/>
    </row>
    <row r="476" spans="1:12" s="551" customFormat="1" ht="13.5" thickBot="1" x14ac:dyDescent="0.25">
      <c r="A476" s="226" t="s">
        <v>27</v>
      </c>
      <c r="B476" s="280">
        <f t="shared" ref="B476:I476" si="99">B472-B459</f>
        <v>15.966735966736451</v>
      </c>
      <c r="C476" s="281">
        <f t="shared" si="99"/>
        <v>-69.729729729730025</v>
      </c>
      <c r="D476" s="281">
        <f t="shared" si="99"/>
        <v>78.181818181818016</v>
      </c>
      <c r="E476" s="281">
        <f t="shared" si="99"/>
        <v>125.98842018196865</v>
      </c>
      <c r="F476" s="281">
        <f t="shared" si="99"/>
        <v>48.952380952381645</v>
      </c>
      <c r="G476" s="281">
        <f t="shared" si="99"/>
        <v>-52.403846153845734</v>
      </c>
      <c r="H476" s="282">
        <f t="shared" si="99"/>
        <v>0</v>
      </c>
      <c r="I476" s="322">
        <f t="shared" si="99"/>
        <v>12.734062211271521</v>
      </c>
      <c r="J476" s="323"/>
      <c r="K476" s="320"/>
      <c r="L476" s="227"/>
    </row>
    <row r="477" spans="1:12" s="551" customFormat="1" x14ac:dyDescent="0.2">
      <c r="A477" s="324" t="s">
        <v>51</v>
      </c>
      <c r="B477" s="285">
        <v>647</v>
      </c>
      <c r="C477" s="286">
        <v>655</v>
      </c>
      <c r="D477" s="286">
        <v>187</v>
      </c>
      <c r="E477" s="286">
        <v>647</v>
      </c>
      <c r="F477" s="286">
        <v>653</v>
      </c>
      <c r="G477" s="286">
        <v>649</v>
      </c>
      <c r="H477" s="287"/>
      <c r="I477" s="288">
        <f>SUM(B477:H477)</f>
        <v>3438</v>
      </c>
      <c r="J477" s="325" t="s">
        <v>56</v>
      </c>
      <c r="K477" s="326">
        <f>I464-I477</f>
        <v>36</v>
      </c>
      <c r="L477" s="290">
        <f>K477/I464</f>
        <v>1.0362694300518135E-2</v>
      </c>
    </row>
    <row r="478" spans="1:12" s="551" customFormat="1" x14ac:dyDescent="0.2">
      <c r="A478" s="324" t="s">
        <v>28</v>
      </c>
      <c r="B478" s="231"/>
      <c r="C478" s="294"/>
      <c r="D478" s="294"/>
      <c r="E478" s="294"/>
      <c r="F478" s="294"/>
      <c r="G478" s="294"/>
      <c r="H478" s="232"/>
      <c r="I478" s="235"/>
      <c r="J478" s="227" t="s">
        <v>57</v>
      </c>
      <c r="K478" s="551">
        <v>159.78</v>
      </c>
    </row>
    <row r="479" spans="1:12" s="551" customFormat="1" ht="13.5" thickBot="1" x14ac:dyDescent="0.25">
      <c r="A479" s="327" t="s">
        <v>26</v>
      </c>
      <c r="B479" s="233">
        <f t="shared" ref="B479:H479" si="100">B478-B465</f>
        <v>0</v>
      </c>
      <c r="C479" s="234">
        <f t="shared" si="100"/>
        <v>0</v>
      </c>
      <c r="D479" s="234">
        <f t="shared" si="100"/>
        <v>0</v>
      </c>
      <c r="E479" s="234">
        <f t="shared" si="100"/>
        <v>0</v>
      </c>
      <c r="F479" s="234">
        <f t="shared" si="100"/>
        <v>0</v>
      </c>
      <c r="G479" s="234">
        <f t="shared" si="100"/>
        <v>0</v>
      </c>
      <c r="H479" s="240">
        <f t="shared" si="100"/>
        <v>0</v>
      </c>
      <c r="I479" s="236"/>
      <c r="J479" s="551" t="s">
        <v>26</v>
      </c>
      <c r="K479" s="227">
        <f>K478-K465</f>
        <v>-0.62999999999999545</v>
      </c>
    </row>
    <row r="481" spans="1:12" ht="13.5" thickBot="1" x14ac:dyDescent="0.25"/>
    <row r="482" spans="1:12" s="556" customFormat="1" ht="13.5" thickBot="1" x14ac:dyDescent="0.25">
      <c r="A482" s="518" t="s">
        <v>164</v>
      </c>
      <c r="B482" s="671" t="s">
        <v>50</v>
      </c>
      <c r="C482" s="672"/>
      <c r="D482" s="672"/>
      <c r="E482" s="672"/>
      <c r="F482" s="672"/>
      <c r="G482" s="672"/>
      <c r="H482" s="673"/>
      <c r="I482" s="328" t="s">
        <v>0</v>
      </c>
      <c r="J482" s="227"/>
    </row>
    <row r="483" spans="1:12" s="556" customFormat="1" x14ac:dyDescent="0.2">
      <c r="A483" s="226" t="s">
        <v>54</v>
      </c>
      <c r="B483" s="301">
        <v>1</v>
      </c>
      <c r="C483" s="302">
        <v>2</v>
      </c>
      <c r="D483" s="303">
        <v>3</v>
      </c>
      <c r="E483" s="302">
        <v>4</v>
      </c>
      <c r="F483" s="303">
        <v>5</v>
      </c>
      <c r="G483" s="302">
        <v>6</v>
      </c>
      <c r="H483" s="298">
        <v>7</v>
      </c>
      <c r="I483" s="304"/>
      <c r="J483" s="305"/>
    </row>
    <row r="484" spans="1:12" s="556" customFormat="1" x14ac:dyDescent="0.2">
      <c r="A484" s="307" t="s">
        <v>3</v>
      </c>
      <c r="B484" s="258">
        <v>3945</v>
      </c>
      <c r="C484" s="259">
        <v>3945</v>
      </c>
      <c r="D484" s="259">
        <v>3945</v>
      </c>
      <c r="E484" s="259">
        <v>3945</v>
      </c>
      <c r="F484" s="259">
        <v>3945</v>
      </c>
      <c r="G484" s="390">
        <v>3945</v>
      </c>
      <c r="H484" s="260">
        <v>3945</v>
      </c>
      <c r="I484" s="308">
        <v>3945</v>
      </c>
      <c r="J484" s="309"/>
      <c r="K484" s="306"/>
    </row>
    <row r="485" spans="1:12" s="556" customFormat="1" x14ac:dyDescent="0.2">
      <c r="A485" s="310" t="s">
        <v>6</v>
      </c>
      <c r="B485" s="263">
        <v>4442.2857142857147</v>
      </c>
      <c r="C485" s="264">
        <v>4345.1282051282051</v>
      </c>
      <c r="D485" s="264">
        <v>4653.636363636364</v>
      </c>
      <c r="E485" s="264">
        <v>4365.7142857142853</v>
      </c>
      <c r="F485" s="311">
        <v>4523.0952380952385</v>
      </c>
      <c r="G485" s="311">
        <v>4495.7894736842109</v>
      </c>
      <c r="H485" s="265"/>
      <c r="I485" s="312">
        <v>4445.8937198067633</v>
      </c>
      <c r="J485" s="313"/>
      <c r="K485" s="306"/>
    </row>
    <row r="486" spans="1:12" s="556" customFormat="1" x14ac:dyDescent="0.2">
      <c r="A486" s="226" t="s">
        <v>7</v>
      </c>
      <c r="B486" s="267">
        <v>80</v>
      </c>
      <c r="C486" s="268">
        <v>89.743589743589737</v>
      </c>
      <c r="D486" s="268">
        <v>63.636363636363633</v>
      </c>
      <c r="E486" s="268">
        <v>88.095238095238102</v>
      </c>
      <c r="F486" s="314">
        <v>88.095238095238102</v>
      </c>
      <c r="G486" s="314">
        <v>78.94736842105263</v>
      </c>
      <c r="H486" s="269"/>
      <c r="I486" s="315">
        <v>83.574879227053145</v>
      </c>
      <c r="J486" s="316"/>
      <c r="K486" s="306"/>
    </row>
    <row r="487" spans="1:12" s="556" customFormat="1" x14ac:dyDescent="0.2">
      <c r="A487" s="226" t="s">
        <v>8</v>
      </c>
      <c r="B487" s="271">
        <v>8.0400977475301963E-2</v>
      </c>
      <c r="C487" s="272">
        <v>6.475507552848217E-2</v>
      </c>
      <c r="D487" s="272">
        <v>9.1312170277021251E-2</v>
      </c>
      <c r="E487" s="272">
        <v>6.8722990704075976E-2</v>
      </c>
      <c r="F487" s="317">
        <v>6.3183768243420757E-2</v>
      </c>
      <c r="G487" s="317">
        <v>8.3946432790684367E-2</v>
      </c>
      <c r="H487" s="273"/>
      <c r="I487" s="318">
        <v>7.6024729620735226E-2</v>
      </c>
      <c r="J487" s="319"/>
      <c r="K487" s="320"/>
      <c r="L487" s="321"/>
    </row>
    <row r="488" spans="1:12" s="556" customFormat="1" x14ac:dyDescent="0.2">
      <c r="A488" s="310" t="s">
        <v>1</v>
      </c>
      <c r="B488" s="275">
        <f t="shared" ref="B488:I488" si="101">B485/B484*100-100</f>
        <v>12.605468042730422</v>
      </c>
      <c r="C488" s="276">
        <f t="shared" si="101"/>
        <v>10.142666796659185</v>
      </c>
      <c r="D488" s="276">
        <f t="shared" si="101"/>
        <v>17.962898951492122</v>
      </c>
      <c r="E488" s="276">
        <f t="shared" si="101"/>
        <v>10.664493934455905</v>
      </c>
      <c r="F488" s="276">
        <f t="shared" si="101"/>
        <v>14.653871688092224</v>
      </c>
      <c r="G488" s="276">
        <f t="shared" si="101"/>
        <v>13.961710359549073</v>
      </c>
      <c r="H488" s="277">
        <f t="shared" si="101"/>
        <v>-100</v>
      </c>
      <c r="I488" s="278">
        <f t="shared" si="101"/>
        <v>12.696925723872326</v>
      </c>
      <c r="J488" s="319"/>
      <c r="K488" s="320"/>
      <c r="L488" s="227"/>
    </row>
    <row r="489" spans="1:12" s="556" customFormat="1" ht="13.5" thickBot="1" x14ac:dyDescent="0.25">
      <c r="A489" s="226" t="s">
        <v>27</v>
      </c>
      <c r="B489" s="280">
        <f t="shared" ref="B489:I489" si="102">B485-B472</f>
        <v>47.67032967032992</v>
      </c>
      <c r="C489" s="281">
        <f t="shared" si="102"/>
        <v>-36.763686763686565</v>
      </c>
      <c r="D489" s="281">
        <f t="shared" si="102"/>
        <v>214.54545454545496</v>
      </c>
      <c r="E489" s="281">
        <f t="shared" si="102"/>
        <v>-96.080586080586727</v>
      </c>
      <c r="F489" s="281">
        <f t="shared" si="102"/>
        <v>26.428571428571558</v>
      </c>
      <c r="G489" s="281">
        <f t="shared" si="102"/>
        <v>-38.056680161943405</v>
      </c>
      <c r="H489" s="282">
        <f t="shared" si="102"/>
        <v>0</v>
      </c>
      <c r="I489" s="322">
        <f t="shared" si="102"/>
        <v>-7.7827507814718047</v>
      </c>
      <c r="J489" s="323"/>
      <c r="K489" s="320"/>
      <c r="L489" s="227"/>
    </row>
    <row r="490" spans="1:12" s="556" customFormat="1" x14ac:dyDescent="0.2">
      <c r="A490" s="324" t="s">
        <v>51</v>
      </c>
      <c r="B490" s="285">
        <v>637</v>
      </c>
      <c r="C490" s="286">
        <v>638</v>
      </c>
      <c r="D490" s="286">
        <v>178</v>
      </c>
      <c r="E490" s="286">
        <v>626</v>
      </c>
      <c r="F490" s="286">
        <v>619</v>
      </c>
      <c r="G490" s="286">
        <v>632</v>
      </c>
      <c r="H490" s="287"/>
      <c r="I490" s="288">
        <f>SUM(B490:H490)</f>
        <v>3330</v>
      </c>
      <c r="J490" s="325" t="s">
        <v>56</v>
      </c>
      <c r="K490" s="326">
        <f>I477-I490</f>
        <v>108</v>
      </c>
      <c r="L490" s="290">
        <f>K490/I477</f>
        <v>3.1413612565445025E-2</v>
      </c>
    </row>
    <row r="491" spans="1:12" s="556" customFormat="1" x14ac:dyDescent="0.2">
      <c r="A491" s="324" t="s">
        <v>28</v>
      </c>
      <c r="B491" s="231"/>
      <c r="C491" s="294"/>
      <c r="D491" s="294"/>
      <c r="E491" s="294"/>
      <c r="F491" s="294"/>
      <c r="G491" s="294"/>
      <c r="H491" s="232"/>
      <c r="I491" s="235"/>
      <c r="J491" s="227" t="s">
        <v>57</v>
      </c>
      <c r="K491" s="556">
        <v>161.62</v>
      </c>
    </row>
    <row r="492" spans="1:12" s="556" customFormat="1" ht="13.5" thickBot="1" x14ac:dyDescent="0.25">
      <c r="A492" s="327" t="s">
        <v>26</v>
      </c>
      <c r="B492" s="233">
        <f t="shared" ref="B492:H492" si="103">B491-B478</f>
        <v>0</v>
      </c>
      <c r="C492" s="234">
        <f t="shared" si="103"/>
        <v>0</v>
      </c>
      <c r="D492" s="234">
        <f t="shared" si="103"/>
        <v>0</v>
      </c>
      <c r="E492" s="234">
        <f t="shared" si="103"/>
        <v>0</v>
      </c>
      <c r="F492" s="234">
        <f t="shared" si="103"/>
        <v>0</v>
      </c>
      <c r="G492" s="234">
        <f t="shared" si="103"/>
        <v>0</v>
      </c>
      <c r="H492" s="240">
        <f t="shared" si="103"/>
        <v>0</v>
      </c>
      <c r="I492" s="236"/>
      <c r="J492" s="556" t="s">
        <v>26</v>
      </c>
      <c r="K492" s="227">
        <f>K491-K478</f>
        <v>1.8400000000000034</v>
      </c>
    </row>
    <row r="494" spans="1:12" ht="13.5" thickBot="1" x14ac:dyDescent="0.25"/>
    <row r="495" spans="1:12" s="560" customFormat="1" ht="13.5" thickBot="1" x14ac:dyDescent="0.25">
      <c r="A495" s="518" t="s">
        <v>165</v>
      </c>
      <c r="B495" s="671" t="s">
        <v>50</v>
      </c>
      <c r="C495" s="672"/>
      <c r="D495" s="672"/>
      <c r="E495" s="672"/>
      <c r="F495" s="672"/>
      <c r="G495" s="672"/>
      <c r="H495" s="673"/>
      <c r="I495" s="328" t="s">
        <v>0</v>
      </c>
      <c r="J495" s="227"/>
    </row>
    <row r="496" spans="1:12" s="560" customFormat="1" x14ac:dyDescent="0.2">
      <c r="A496" s="226" t="s">
        <v>54</v>
      </c>
      <c r="B496" s="301">
        <v>1</v>
      </c>
      <c r="C496" s="302">
        <v>2</v>
      </c>
      <c r="D496" s="303">
        <v>3</v>
      </c>
      <c r="E496" s="302">
        <v>4</v>
      </c>
      <c r="F496" s="303">
        <v>5</v>
      </c>
      <c r="G496" s="302">
        <v>6</v>
      </c>
      <c r="H496" s="298">
        <v>7</v>
      </c>
      <c r="I496" s="304"/>
      <c r="J496" s="305"/>
    </row>
    <row r="497" spans="1:12" s="560" customFormat="1" x14ac:dyDescent="0.2">
      <c r="A497" s="307" t="s">
        <v>3</v>
      </c>
      <c r="B497" s="258">
        <v>3965</v>
      </c>
      <c r="C497" s="259">
        <v>3965</v>
      </c>
      <c r="D497" s="259">
        <v>3965</v>
      </c>
      <c r="E497" s="259">
        <v>3965</v>
      </c>
      <c r="F497" s="259">
        <v>3965</v>
      </c>
      <c r="G497" s="390">
        <v>3965</v>
      </c>
      <c r="H497" s="260">
        <v>3965</v>
      </c>
      <c r="I497" s="308">
        <v>3965</v>
      </c>
      <c r="J497" s="309"/>
      <c r="K497" s="306"/>
    </row>
    <row r="498" spans="1:12" s="560" customFormat="1" x14ac:dyDescent="0.2">
      <c r="A498" s="310" t="s">
        <v>6</v>
      </c>
      <c r="B498" s="263">
        <v>4448.7804878048782</v>
      </c>
      <c r="C498" s="264">
        <v>4341.4634146341459</v>
      </c>
      <c r="D498" s="264">
        <v>4353</v>
      </c>
      <c r="E498" s="264">
        <v>4547.6315789473683</v>
      </c>
      <c r="F498" s="311">
        <v>4539.4285714285716</v>
      </c>
      <c r="G498" s="311">
        <v>4602.75</v>
      </c>
      <c r="H498" s="265"/>
      <c r="I498" s="312">
        <v>4486.4878048780483</v>
      </c>
      <c r="J498" s="313"/>
      <c r="K498" s="306"/>
    </row>
    <row r="499" spans="1:12" s="560" customFormat="1" x14ac:dyDescent="0.2">
      <c r="A499" s="226" t="s">
        <v>7</v>
      </c>
      <c r="B499" s="267">
        <v>82.926829268292678</v>
      </c>
      <c r="C499" s="268">
        <v>82.926829268292678</v>
      </c>
      <c r="D499" s="268">
        <v>80</v>
      </c>
      <c r="E499" s="268">
        <v>73.684210526315795</v>
      </c>
      <c r="F499" s="314">
        <v>94.285714285714292</v>
      </c>
      <c r="G499" s="314">
        <v>65</v>
      </c>
      <c r="H499" s="269"/>
      <c r="I499" s="315">
        <v>80</v>
      </c>
      <c r="J499" s="316"/>
      <c r="K499" s="306"/>
    </row>
    <row r="500" spans="1:12" s="560" customFormat="1" x14ac:dyDescent="0.2">
      <c r="A500" s="226" t="s">
        <v>8</v>
      </c>
      <c r="B500" s="271">
        <v>6.6163456411931998E-2</v>
      </c>
      <c r="C500" s="272">
        <v>7.6140613380335093E-2</v>
      </c>
      <c r="D500" s="272">
        <v>6.2459032049652669E-2</v>
      </c>
      <c r="E500" s="272">
        <v>8.0645392164621535E-2</v>
      </c>
      <c r="F500" s="317">
        <v>5.9021221801953253E-2</v>
      </c>
      <c r="G500" s="317">
        <v>9.6825236691459926E-2</v>
      </c>
      <c r="H500" s="273"/>
      <c r="I500" s="318">
        <v>7.9712583679012114E-2</v>
      </c>
      <c r="J500" s="319"/>
      <c r="K500" s="320"/>
      <c r="L500" s="321"/>
    </row>
    <row r="501" spans="1:12" s="560" customFormat="1" x14ac:dyDescent="0.2">
      <c r="A501" s="310" t="s">
        <v>1</v>
      </c>
      <c r="B501" s="275">
        <f t="shared" ref="B501:I501" si="104">B498/B497*100-100</f>
        <v>12.201273336819128</v>
      </c>
      <c r="C501" s="276">
        <f t="shared" si="104"/>
        <v>9.4946636729923171</v>
      </c>
      <c r="D501" s="276">
        <f t="shared" si="104"/>
        <v>9.7856242118537153</v>
      </c>
      <c r="E501" s="276">
        <f t="shared" si="104"/>
        <v>14.694365168912185</v>
      </c>
      <c r="F501" s="276">
        <f t="shared" si="104"/>
        <v>14.487479733381377</v>
      </c>
      <c r="G501" s="276">
        <f t="shared" si="104"/>
        <v>16.084489281210608</v>
      </c>
      <c r="H501" s="277">
        <f t="shared" si="104"/>
        <v>-100</v>
      </c>
      <c r="I501" s="278">
        <f t="shared" si="104"/>
        <v>13.152277550518249</v>
      </c>
      <c r="J501" s="319"/>
      <c r="K501" s="320"/>
      <c r="L501" s="227"/>
    </row>
    <row r="502" spans="1:12" s="560" customFormat="1" ht="13.5" thickBot="1" x14ac:dyDescent="0.25">
      <c r="A502" s="226" t="s">
        <v>27</v>
      </c>
      <c r="B502" s="280">
        <f t="shared" ref="B502:I502" si="105">B498-B485</f>
        <v>6.4947735191635729</v>
      </c>
      <c r="C502" s="281">
        <f t="shared" si="105"/>
        <v>-3.6647904940591616</v>
      </c>
      <c r="D502" s="281">
        <f t="shared" si="105"/>
        <v>-300.63636363636397</v>
      </c>
      <c r="E502" s="281">
        <f t="shared" si="105"/>
        <v>181.917293233083</v>
      </c>
      <c r="F502" s="281">
        <f t="shared" si="105"/>
        <v>16.33333333333303</v>
      </c>
      <c r="G502" s="281">
        <f t="shared" si="105"/>
        <v>106.96052631578914</v>
      </c>
      <c r="H502" s="282">
        <f t="shared" si="105"/>
        <v>0</v>
      </c>
      <c r="I502" s="322">
        <f t="shared" si="105"/>
        <v>40.594085071285008</v>
      </c>
      <c r="J502" s="323"/>
      <c r="K502" s="320"/>
      <c r="L502" s="227"/>
    </row>
    <row r="503" spans="1:12" s="560" customFormat="1" x14ac:dyDescent="0.2">
      <c r="A503" s="324" t="s">
        <v>51</v>
      </c>
      <c r="B503" s="285">
        <v>634</v>
      </c>
      <c r="C503" s="286">
        <v>633</v>
      </c>
      <c r="D503" s="286">
        <v>173</v>
      </c>
      <c r="E503" s="286">
        <v>621</v>
      </c>
      <c r="F503" s="286">
        <v>618</v>
      </c>
      <c r="G503" s="286">
        <v>630</v>
      </c>
      <c r="H503" s="287"/>
      <c r="I503" s="288">
        <f>SUM(B503:H503)</f>
        <v>3309</v>
      </c>
      <c r="J503" s="325" t="s">
        <v>56</v>
      </c>
      <c r="K503" s="326">
        <f>I490-I503</f>
        <v>21</v>
      </c>
      <c r="L503" s="290">
        <f>K503/I490</f>
        <v>6.3063063063063061E-3</v>
      </c>
    </row>
    <row r="504" spans="1:12" s="560" customFormat="1" x14ac:dyDescent="0.2">
      <c r="A504" s="324" t="s">
        <v>28</v>
      </c>
      <c r="B504" s="231"/>
      <c r="C504" s="294"/>
      <c r="D504" s="294"/>
      <c r="E504" s="294"/>
      <c r="F504" s="294"/>
      <c r="G504" s="294"/>
      <c r="H504" s="232"/>
      <c r="I504" s="235"/>
      <c r="J504" s="227" t="s">
        <v>57</v>
      </c>
      <c r="K504" s="560">
        <v>159.07</v>
      </c>
    </row>
    <row r="505" spans="1:12" s="560" customFormat="1" ht="13.5" thickBot="1" x14ac:dyDescent="0.25">
      <c r="A505" s="327" t="s">
        <v>26</v>
      </c>
      <c r="B505" s="233">
        <f t="shared" ref="B505:H505" si="106">B504-B491</f>
        <v>0</v>
      </c>
      <c r="C505" s="234">
        <f t="shared" si="106"/>
        <v>0</v>
      </c>
      <c r="D505" s="234">
        <f t="shared" si="106"/>
        <v>0</v>
      </c>
      <c r="E505" s="234">
        <f t="shared" si="106"/>
        <v>0</v>
      </c>
      <c r="F505" s="234">
        <f t="shared" si="106"/>
        <v>0</v>
      </c>
      <c r="G505" s="234">
        <f t="shared" si="106"/>
        <v>0</v>
      </c>
      <c r="H505" s="240">
        <f t="shared" si="106"/>
        <v>0</v>
      </c>
      <c r="I505" s="236"/>
      <c r="J505" s="560" t="s">
        <v>26</v>
      </c>
      <c r="K505" s="227">
        <f>K504-K491</f>
        <v>-2.5500000000000114</v>
      </c>
    </row>
    <row r="507" spans="1:12" ht="13.5" thickBot="1" x14ac:dyDescent="0.25"/>
    <row r="508" spans="1:12" s="565" customFormat="1" ht="13.5" thickBot="1" x14ac:dyDescent="0.25">
      <c r="A508" s="518" t="s">
        <v>167</v>
      </c>
      <c r="B508" s="671" t="s">
        <v>50</v>
      </c>
      <c r="C508" s="672"/>
      <c r="D508" s="672"/>
      <c r="E508" s="672"/>
      <c r="F508" s="672"/>
      <c r="G508" s="672"/>
      <c r="H508" s="673"/>
      <c r="I508" s="328" t="s">
        <v>0</v>
      </c>
      <c r="J508" s="227"/>
    </row>
    <row r="509" spans="1:12" s="565" customFormat="1" x14ac:dyDescent="0.2">
      <c r="A509" s="226" t="s">
        <v>54</v>
      </c>
      <c r="B509" s="301">
        <v>1</v>
      </c>
      <c r="C509" s="302">
        <v>2</v>
      </c>
      <c r="D509" s="303">
        <v>3</v>
      </c>
      <c r="E509" s="302">
        <v>4</v>
      </c>
      <c r="F509" s="303">
        <v>5</v>
      </c>
      <c r="G509" s="302">
        <v>6</v>
      </c>
      <c r="H509" s="298">
        <v>7</v>
      </c>
      <c r="I509" s="304"/>
      <c r="J509" s="305"/>
    </row>
    <row r="510" spans="1:12" s="565" customFormat="1" x14ac:dyDescent="0.2">
      <c r="A510" s="307" t="s">
        <v>3</v>
      </c>
      <c r="B510" s="258">
        <v>3985</v>
      </c>
      <c r="C510" s="259">
        <v>3985</v>
      </c>
      <c r="D510" s="259">
        <v>3985</v>
      </c>
      <c r="E510" s="259">
        <v>3985</v>
      </c>
      <c r="F510" s="259">
        <v>3985</v>
      </c>
      <c r="G510" s="390">
        <v>3985</v>
      </c>
      <c r="H510" s="260">
        <v>3985</v>
      </c>
      <c r="I510" s="308">
        <v>3985</v>
      </c>
      <c r="J510" s="309"/>
      <c r="K510" s="306"/>
    </row>
    <row r="511" spans="1:12" s="565" customFormat="1" x14ac:dyDescent="0.2">
      <c r="A511" s="310" t="s">
        <v>6</v>
      </c>
      <c r="B511" s="263">
        <v>4492.105263157895</v>
      </c>
      <c r="C511" s="264">
        <v>4566.5853658536589</v>
      </c>
      <c r="D511" s="264">
        <v>4621.4285714285716</v>
      </c>
      <c r="E511" s="264">
        <v>4507.6315789473683</v>
      </c>
      <c r="F511" s="311">
        <v>4681.707317073171</v>
      </c>
      <c r="G511" s="311">
        <v>4771.5789473684208</v>
      </c>
      <c r="H511" s="265"/>
      <c r="I511" s="312">
        <v>4605.666666666667</v>
      </c>
      <c r="J511" s="313"/>
      <c r="K511" s="306"/>
    </row>
    <row r="512" spans="1:12" s="565" customFormat="1" x14ac:dyDescent="0.2">
      <c r="A512" s="226" t="s">
        <v>7</v>
      </c>
      <c r="B512" s="267">
        <v>81.578947368421055</v>
      </c>
      <c r="C512" s="268">
        <v>80.487804878048777</v>
      </c>
      <c r="D512" s="268">
        <v>71.428571428571431</v>
      </c>
      <c r="E512" s="268">
        <v>78.94736842105263</v>
      </c>
      <c r="F512" s="314">
        <v>73.170731707317074</v>
      </c>
      <c r="G512" s="314">
        <v>86.84210526315789</v>
      </c>
      <c r="H512" s="269"/>
      <c r="I512" s="315">
        <v>78.095238095238102</v>
      </c>
      <c r="J512" s="316"/>
      <c r="K512" s="306"/>
    </row>
    <row r="513" spans="1:12" s="565" customFormat="1" x14ac:dyDescent="0.2">
      <c r="A513" s="226" t="s">
        <v>8</v>
      </c>
      <c r="B513" s="271">
        <v>7.293513832699558E-2</v>
      </c>
      <c r="C513" s="272">
        <v>7.3812725442460009E-2</v>
      </c>
      <c r="D513" s="272">
        <v>9.002636786961854E-2</v>
      </c>
      <c r="E513" s="272">
        <v>7.6875712864491449E-2</v>
      </c>
      <c r="F513" s="317">
        <v>9.2624274314244553E-2</v>
      </c>
      <c r="G513" s="317">
        <v>6.637170209552519E-2</v>
      </c>
      <c r="H513" s="273"/>
      <c r="I513" s="318">
        <v>8.1308463780716073E-2</v>
      </c>
      <c r="J513" s="319"/>
      <c r="K513" s="320"/>
      <c r="L513" s="321"/>
    </row>
    <row r="514" spans="1:12" s="565" customFormat="1" x14ac:dyDescent="0.2">
      <c r="A514" s="310" t="s">
        <v>1</v>
      </c>
      <c r="B514" s="275">
        <f t="shared" ref="B514:I514" si="107">B511/B510*100-100</f>
        <v>12.725351647625985</v>
      </c>
      <c r="C514" s="276">
        <f t="shared" si="107"/>
        <v>14.594363007620046</v>
      </c>
      <c r="D514" s="276">
        <f t="shared" si="107"/>
        <v>15.97060405090518</v>
      </c>
      <c r="E514" s="276">
        <f t="shared" si="107"/>
        <v>13.114970613484772</v>
      </c>
      <c r="F514" s="276">
        <f t="shared" si="107"/>
        <v>17.48324509593904</v>
      </c>
      <c r="G514" s="276">
        <f t="shared" si="107"/>
        <v>19.738493033084595</v>
      </c>
      <c r="H514" s="277">
        <f t="shared" si="107"/>
        <v>-100</v>
      </c>
      <c r="I514" s="278">
        <f t="shared" si="107"/>
        <v>15.575073191133427</v>
      </c>
      <c r="J514" s="319"/>
      <c r="K514" s="320"/>
      <c r="L514" s="227"/>
    </row>
    <row r="515" spans="1:12" s="565" customFormat="1" ht="13.5" thickBot="1" x14ac:dyDescent="0.25">
      <c r="A515" s="226" t="s">
        <v>27</v>
      </c>
      <c r="B515" s="280">
        <f t="shared" ref="B515:I515" si="108">B511-B498</f>
        <v>43.324775353016776</v>
      </c>
      <c r="C515" s="281">
        <f t="shared" si="108"/>
        <v>225.12195121951299</v>
      </c>
      <c r="D515" s="281">
        <f t="shared" si="108"/>
        <v>268.42857142857156</v>
      </c>
      <c r="E515" s="281">
        <f t="shared" si="108"/>
        <v>-40</v>
      </c>
      <c r="F515" s="281">
        <f t="shared" si="108"/>
        <v>142.27874564459944</v>
      </c>
      <c r="G515" s="281">
        <f t="shared" si="108"/>
        <v>168.82894736842081</v>
      </c>
      <c r="H515" s="282">
        <f t="shared" si="108"/>
        <v>0</v>
      </c>
      <c r="I515" s="322">
        <f t="shared" si="108"/>
        <v>119.17886178861863</v>
      </c>
      <c r="J515" s="323"/>
      <c r="K515" s="320"/>
      <c r="L515" s="227"/>
    </row>
    <row r="516" spans="1:12" s="565" customFormat="1" x14ac:dyDescent="0.2">
      <c r="A516" s="324" t="s">
        <v>51</v>
      </c>
      <c r="B516" s="285">
        <v>630</v>
      </c>
      <c r="C516" s="286">
        <v>631</v>
      </c>
      <c r="D516" s="286">
        <v>163</v>
      </c>
      <c r="E516" s="286">
        <v>619</v>
      </c>
      <c r="F516" s="286">
        <v>616</v>
      </c>
      <c r="G516" s="286">
        <v>628</v>
      </c>
      <c r="H516" s="287"/>
      <c r="I516" s="288">
        <f>SUM(B516:H516)</f>
        <v>3287</v>
      </c>
      <c r="J516" s="325" t="s">
        <v>56</v>
      </c>
      <c r="K516" s="326">
        <f>I503-I516</f>
        <v>22</v>
      </c>
      <c r="L516" s="290">
        <f>K516/I503</f>
        <v>6.6485343003928679E-3</v>
      </c>
    </row>
    <row r="517" spans="1:12" s="565" customFormat="1" x14ac:dyDescent="0.2">
      <c r="A517" s="324" t="s">
        <v>28</v>
      </c>
      <c r="B517" s="231"/>
      <c r="C517" s="294"/>
      <c r="D517" s="294"/>
      <c r="E517" s="294"/>
      <c r="F517" s="294"/>
      <c r="G517" s="294"/>
      <c r="H517" s="232"/>
      <c r="I517" s="235"/>
      <c r="J517" s="227" t="s">
        <v>57</v>
      </c>
      <c r="K517" s="565">
        <v>159.16999999999999</v>
      </c>
    </row>
    <row r="518" spans="1:12" s="565" customFormat="1" ht="13.5" thickBot="1" x14ac:dyDescent="0.25">
      <c r="A518" s="327" t="s">
        <v>26</v>
      </c>
      <c r="B518" s="233">
        <f t="shared" ref="B518:H518" si="109">B517-B504</f>
        <v>0</v>
      </c>
      <c r="C518" s="234">
        <f t="shared" si="109"/>
        <v>0</v>
      </c>
      <c r="D518" s="234">
        <f t="shared" si="109"/>
        <v>0</v>
      </c>
      <c r="E518" s="234">
        <f t="shared" si="109"/>
        <v>0</v>
      </c>
      <c r="F518" s="234">
        <f t="shared" si="109"/>
        <v>0</v>
      </c>
      <c r="G518" s="234">
        <f t="shared" si="109"/>
        <v>0</v>
      </c>
      <c r="H518" s="240">
        <f t="shared" si="109"/>
        <v>0</v>
      </c>
      <c r="I518" s="236"/>
      <c r="J518" s="565" t="s">
        <v>26</v>
      </c>
      <c r="K518" s="227">
        <f>K517-K504</f>
        <v>9.9999999999994316E-2</v>
      </c>
    </row>
    <row r="520" spans="1:12" ht="13.5" thickBot="1" x14ac:dyDescent="0.25"/>
    <row r="521" spans="1:12" ht="13.5" thickBot="1" x14ac:dyDescent="0.25">
      <c r="A521" s="518" t="s">
        <v>171</v>
      </c>
      <c r="B521" s="671" t="s">
        <v>50</v>
      </c>
      <c r="C521" s="672"/>
      <c r="D521" s="672"/>
      <c r="E521" s="672"/>
      <c r="F521" s="672"/>
      <c r="G521" s="672"/>
      <c r="H521" s="673"/>
      <c r="I521" s="328" t="s">
        <v>0</v>
      </c>
      <c r="J521" s="227"/>
      <c r="K521" s="570"/>
      <c r="L521" s="570"/>
    </row>
    <row r="522" spans="1:12" x14ac:dyDescent="0.2">
      <c r="A522" s="226" t="s">
        <v>54</v>
      </c>
      <c r="B522" s="301">
        <v>1</v>
      </c>
      <c r="C522" s="302">
        <v>2</v>
      </c>
      <c r="D522" s="303">
        <v>3</v>
      </c>
      <c r="E522" s="302">
        <v>4</v>
      </c>
      <c r="F522" s="303">
        <v>5</v>
      </c>
      <c r="G522" s="302">
        <v>6</v>
      </c>
      <c r="H522" s="298">
        <v>7</v>
      </c>
      <c r="I522" s="304"/>
      <c r="J522" s="305"/>
      <c r="K522" s="570"/>
      <c r="L522" s="570"/>
    </row>
    <row r="523" spans="1:12" x14ac:dyDescent="0.2">
      <c r="A523" s="307" t="s">
        <v>3</v>
      </c>
      <c r="B523" s="258">
        <v>4005</v>
      </c>
      <c r="C523" s="259">
        <v>4005</v>
      </c>
      <c r="D523" s="259">
        <v>4005</v>
      </c>
      <c r="E523" s="259">
        <v>4005</v>
      </c>
      <c r="F523" s="259">
        <v>4005</v>
      </c>
      <c r="G523" s="390">
        <v>4005</v>
      </c>
      <c r="H523" s="260">
        <v>4005</v>
      </c>
      <c r="I523" s="308">
        <v>4005</v>
      </c>
      <c r="J523" s="309"/>
      <c r="K523" s="306"/>
      <c r="L523" s="570"/>
    </row>
    <row r="524" spans="1:12" x14ac:dyDescent="0.2">
      <c r="A524" s="310" t="s">
        <v>6</v>
      </c>
      <c r="B524" s="263">
        <v>4416.25</v>
      </c>
      <c r="C524" s="264">
        <v>4605.2380952380954</v>
      </c>
      <c r="D524" s="264">
        <v>4815</v>
      </c>
      <c r="E524" s="264">
        <v>4635</v>
      </c>
      <c r="F524" s="311">
        <v>4739.3023255813951</v>
      </c>
      <c r="G524" s="311">
        <v>4822.8888888888887</v>
      </c>
      <c r="H524" s="265"/>
      <c r="I524" s="312">
        <v>4658.739130434783</v>
      </c>
      <c r="J524" s="313"/>
      <c r="K524" s="306"/>
      <c r="L524" s="570"/>
    </row>
    <row r="525" spans="1:12" x14ac:dyDescent="0.2">
      <c r="A525" s="226" t="s">
        <v>7</v>
      </c>
      <c r="B525" s="267">
        <v>90</v>
      </c>
      <c r="C525" s="268">
        <v>73.80952380952381</v>
      </c>
      <c r="D525" s="268">
        <v>85.714285714285708</v>
      </c>
      <c r="E525" s="268">
        <v>73.913043478260875</v>
      </c>
      <c r="F525" s="314">
        <v>83.720930232558146</v>
      </c>
      <c r="G525" s="314">
        <v>77.777777777777771</v>
      </c>
      <c r="H525" s="269"/>
      <c r="I525" s="315">
        <v>74.347826086956516</v>
      </c>
      <c r="J525" s="316"/>
      <c r="K525" s="306"/>
      <c r="L525" s="570"/>
    </row>
    <row r="526" spans="1:12" x14ac:dyDescent="0.2">
      <c r="A526" s="226" t="s">
        <v>8</v>
      </c>
      <c r="B526" s="271">
        <v>6.5160385439008067E-2</v>
      </c>
      <c r="C526" s="272">
        <v>9.0997452474933432E-2</v>
      </c>
      <c r="D526" s="272">
        <v>8.5582753060279543E-2</v>
      </c>
      <c r="E526" s="272">
        <v>8.5319640365068547E-2</v>
      </c>
      <c r="F526" s="317">
        <v>7.0774834524017449E-2</v>
      </c>
      <c r="G526" s="317">
        <v>7.9189622588852149E-2</v>
      </c>
      <c r="H526" s="273"/>
      <c r="I526" s="318">
        <v>8.4913180878095795E-2</v>
      </c>
      <c r="J526" s="319"/>
      <c r="K526" s="320"/>
      <c r="L526" s="321"/>
    </row>
    <row r="527" spans="1:12" x14ac:dyDescent="0.2">
      <c r="A527" s="310" t="s">
        <v>1</v>
      </c>
      <c r="B527" s="275">
        <f t="shared" ref="B527:I527" si="110">B524/B523*100-100</f>
        <v>10.268414481897636</v>
      </c>
      <c r="C527" s="276">
        <f t="shared" si="110"/>
        <v>14.987218358004867</v>
      </c>
      <c r="D527" s="276">
        <f t="shared" si="110"/>
        <v>20.224719101123597</v>
      </c>
      <c r="E527" s="276">
        <f t="shared" si="110"/>
        <v>15.730337078651672</v>
      </c>
      <c r="F527" s="276">
        <f t="shared" si="110"/>
        <v>18.334639839735203</v>
      </c>
      <c r="G527" s="276">
        <f t="shared" si="110"/>
        <v>20.421695103343041</v>
      </c>
      <c r="H527" s="277">
        <f t="shared" si="110"/>
        <v>-100</v>
      </c>
      <c r="I527" s="278">
        <f t="shared" si="110"/>
        <v>16.323074417847266</v>
      </c>
      <c r="J527" s="319"/>
      <c r="K527" s="320"/>
      <c r="L527" s="227"/>
    </row>
    <row r="528" spans="1:12" ht="13.5" thickBot="1" x14ac:dyDescent="0.25">
      <c r="A528" s="226" t="s">
        <v>27</v>
      </c>
      <c r="B528" s="280">
        <f t="shared" ref="B528:I528" si="111">B524-B511</f>
        <v>-75.855263157895024</v>
      </c>
      <c r="C528" s="281">
        <f t="shared" si="111"/>
        <v>38.652729384436498</v>
      </c>
      <c r="D528" s="281">
        <f t="shared" si="111"/>
        <v>193.57142857142844</v>
      </c>
      <c r="E528" s="281">
        <f t="shared" si="111"/>
        <v>127.36842105263167</v>
      </c>
      <c r="F528" s="281">
        <f t="shared" si="111"/>
        <v>57.595008508224055</v>
      </c>
      <c r="G528" s="281">
        <f t="shared" si="111"/>
        <v>51.309941520467873</v>
      </c>
      <c r="H528" s="282">
        <f t="shared" si="111"/>
        <v>0</v>
      </c>
      <c r="I528" s="322">
        <f t="shared" si="111"/>
        <v>53.072463768115995</v>
      </c>
      <c r="J528" s="323"/>
      <c r="K528" s="320"/>
      <c r="L528" s="227"/>
    </row>
    <row r="529" spans="1:12" x14ac:dyDescent="0.2">
      <c r="A529" s="324" t="s">
        <v>51</v>
      </c>
      <c r="B529" s="285">
        <v>628</v>
      </c>
      <c r="C529" s="286">
        <v>629</v>
      </c>
      <c r="D529" s="286">
        <v>163</v>
      </c>
      <c r="E529" s="286">
        <v>617</v>
      </c>
      <c r="F529" s="286">
        <v>610</v>
      </c>
      <c r="G529" s="286">
        <v>622</v>
      </c>
      <c r="H529" s="287"/>
      <c r="I529" s="288">
        <f>SUM(B529:H529)</f>
        <v>3269</v>
      </c>
      <c r="J529" s="325" t="s">
        <v>56</v>
      </c>
      <c r="K529" s="326">
        <f>I516-I529</f>
        <v>18</v>
      </c>
      <c r="L529" s="290">
        <f>K529/I516</f>
        <v>5.4761180407666568E-3</v>
      </c>
    </row>
    <row r="530" spans="1:12" x14ac:dyDescent="0.2">
      <c r="A530" s="324" t="s">
        <v>28</v>
      </c>
      <c r="B530" s="231"/>
      <c r="C530" s="294"/>
      <c r="D530" s="294"/>
      <c r="E530" s="294"/>
      <c r="F530" s="294"/>
      <c r="G530" s="294"/>
      <c r="H530" s="232"/>
      <c r="I530" s="235"/>
      <c r="J530" s="227" t="s">
        <v>57</v>
      </c>
      <c r="K530" s="570">
        <v>158.41999999999999</v>
      </c>
      <c r="L530" s="570"/>
    </row>
    <row r="531" spans="1:12" ht="13.5" thickBot="1" x14ac:dyDescent="0.25">
      <c r="A531" s="327" t="s">
        <v>26</v>
      </c>
      <c r="B531" s="233">
        <f t="shared" ref="B531:H531" si="112">B530-B517</f>
        <v>0</v>
      </c>
      <c r="C531" s="234">
        <f t="shared" si="112"/>
        <v>0</v>
      </c>
      <c r="D531" s="234">
        <f t="shared" si="112"/>
        <v>0</v>
      </c>
      <c r="E531" s="234">
        <f t="shared" si="112"/>
        <v>0</v>
      </c>
      <c r="F531" s="234">
        <f t="shared" si="112"/>
        <v>0</v>
      </c>
      <c r="G531" s="234">
        <f t="shared" si="112"/>
        <v>0</v>
      </c>
      <c r="H531" s="240">
        <f t="shared" si="112"/>
        <v>0</v>
      </c>
      <c r="I531" s="236"/>
      <c r="J531" s="570" t="s">
        <v>26</v>
      </c>
      <c r="K531" s="227">
        <f>K530-K517</f>
        <v>-0.75</v>
      </c>
      <c r="L531" s="570"/>
    </row>
    <row r="533" spans="1:12" ht="13.5" thickBot="1" x14ac:dyDescent="0.25"/>
    <row r="534" spans="1:12" ht="13.5" thickBot="1" x14ac:dyDescent="0.25">
      <c r="A534" s="518" t="s">
        <v>173</v>
      </c>
      <c r="B534" s="671" t="s">
        <v>50</v>
      </c>
      <c r="C534" s="672"/>
      <c r="D534" s="672"/>
      <c r="E534" s="672"/>
      <c r="F534" s="672"/>
      <c r="G534" s="672"/>
      <c r="H534" s="673"/>
      <c r="I534" s="328" t="s">
        <v>0</v>
      </c>
      <c r="J534" s="227"/>
      <c r="K534" s="574"/>
      <c r="L534" s="574"/>
    </row>
    <row r="535" spans="1:12" x14ac:dyDescent="0.2">
      <c r="A535" s="226" t="s">
        <v>54</v>
      </c>
      <c r="B535" s="301">
        <v>1</v>
      </c>
      <c r="C535" s="302">
        <v>2</v>
      </c>
      <c r="D535" s="303">
        <v>3</v>
      </c>
      <c r="E535" s="302">
        <v>4</v>
      </c>
      <c r="F535" s="303">
        <v>5</v>
      </c>
      <c r="G535" s="302">
        <v>6</v>
      </c>
      <c r="H535" s="298">
        <v>7</v>
      </c>
      <c r="I535" s="304"/>
      <c r="J535" s="305"/>
      <c r="K535" s="574"/>
      <c r="L535" s="574"/>
    </row>
    <row r="536" spans="1:12" x14ac:dyDescent="0.2">
      <c r="A536" s="307" t="s">
        <v>3</v>
      </c>
      <c r="B536" s="258">
        <v>4025</v>
      </c>
      <c r="C536" s="259">
        <v>4025</v>
      </c>
      <c r="D536" s="259">
        <v>4025</v>
      </c>
      <c r="E536" s="259">
        <v>4025</v>
      </c>
      <c r="F536" s="259">
        <v>4025</v>
      </c>
      <c r="G536" s="390">
        <v>4025</v>
      </c>
      <c r="H536" s="260">
        <v>4025</v>
      </c>
      <c r="I536" s="308">
        <v>4025</v>
      </c>
      <c r="J536" s="309"/>
      <c r="K536" s="306"/>
      <c r="L536" s="574"/>
    </row>
    <row r="537" spans="1:12" x14ac:dyDescent="0.2">
      <c r="A537" s="310" t="s">
        <v>6</v>
      </c>
      <c r="B537" s="263">
        <v>4388.8095238095239</v>
      </c>
      <c r="C537" s="264">
        <v>4682.608695652174</v>
      </c>
      <c r="D537" s="264">
        <v>4400</v>
      </c>
      <c r="E537" s="264">
        <v>4695.9523809523807</v>
      </c>
      <c r="F537" s="311">
        <v>4539.25</v>
      </c>
      <c r="G537" s="311">
        <v>4837.708333333333</v>
      </c>
      <c r="H537" s="265"/>
      <c r="I537" s="312">
        <v>4623.1168831168834</v>
      </c>
      <c r="J537" s="313"/>
      <c r="K537" s="306"/>
      <c r="L537" s="574"/>
    </row>
    <row r="538" spans="1:12" x14ac:dyDescent="0.2">
      <c r="A538" s="226" t="s">
        <v>7</v>
      </c>
      <c r="B538" s="267">
        <v>76.19047619047619</v>
      </c>
      <c r="C538" s="268">
        <v>67.391304347826093</v>
      </c>
      <c r="D538" s="268">
        <v>69.230769230769226</v>
      </c>
      <c r="E538" s="268">
        <v>64.285714285714292</v>
      </c>
      <c r="F538" s="314">
        <v>80</v>
      </c>
      <c r="G538" s="314">
        <v>64.583333333333329</v>
      </c>
      <c r="H538" s="269"/>
      <c r="I538" s="315">
        <v>65.367965367965368</v>
      </c>
      <c r="J538" s="316"/>
      <c r="K538" s="306"/>
      <c r="L538" s="574"/>
    </row>
    <row r="539" spans="1:12" x14ac:dyDescent="0.2">
      <c r="A539" s="226" t="s">
        <v>8</v>
      </c>
      <c r="B539" s="271">
        <v>9.0591577398471568E-2</v>
      </c>
      <c r="C539" s="272">
        <v>0.10503539347157689</v>
      </c>
      <c r="D539" s="272">
        <v>0.11173941167761606</v>
      </c>
      <c r="E539" s="272">
        <v>8.8304080059922047E-2</v>
      </c>
      <c r="F539" s="317">
        <v>8.5141860507207776E-2</v>
      </c>
      <c r="G539" s="317">
        <v>9.7117917380572627E-2</v>
      </c>
      <c r="H539" s="273"/>
      <c r="I539" s="318">
        <v>0.101167572908491</v>
      </c>
      <c r="J539" s="319"/>
      <c r="K539" s="320"/>
      <c r="L539" s="321"/>
    </row>
    <row r="540" spans="1:12" x14ac:dyDescent="0.2">
      <c r="A540" s="310" t="s">
        <v>1</v>
      </c>
      <c r="B540" s="275">
        <f t="shared" ref="B540:I540" si="113">B537/B536*100-100</f>
        <v>9.0387459331558802</v>
      </c>
      <c r="C540" s="276">
        <f t="shared" si="113"/>
        <v>16.338104239805574</v>
      </c>
      <c r="D540" s="276">
        <f t="shared" si="113"/>
        <v>9.316770186335404</v>
      </c>
      <c r="E540" s="276">
        <f t="shared" si="113"/>
        <v>16.669624371487714</v>
      </c>
      <c r="F540" s="276">
        <f t="shared" si="113"/>
        <v>12.776397515527947</v>
      </c>
      <c r="G540" s="276">
        <f t="shared" si="113"/>
        <v>20.191511387163558</v>
      </c>
      <c r="H540" s="277">
        <f t="shared" si="113"/>
        <v>-100</v>
      </c>
      <c r="I540" s="278">
        <f t="shared" si="113"/>
        <v>14.860046785512623</v>
      </c>
      <c r="J540" s="319"/>
      <c r="K540" s="320"/>
      <c r="L540" s="227"/>
    </row>
    <row r="541" spans="1:12" ht="13.5" thickBot="1" x14ac:dyDescent="0.25">
      <c r="A541" s="226" t="s">
        <v>27</v>
      </c>
      <c r="B541" s="280">
        <f t="shared" ref="B541:I541" si="114">B537-B524</f>
        <v>-27.440476190476147</v>
      </c>
      <c r="C541" s="281">
        <f t="shared" si="114"/>
        <v>77.370600414078581</v>
      </c>
      <c r="D541" s="281">
        <f t="shared" si="114"/>
        <v>-415</v>
      </c>
      <c r="E541" s="281">
        <f t="shared" si="114"/>
        <v>60.952380952380736</v>
      </c>
      <c r="F541" s="281">
        <f t="shared" si="114"/>
        <v>-200.05232558139505</v>
      </c>
      <c r="G541" s="281">
        <f t="shared" si="114"/>
        <v>14.819444444444343</v>
      </c>
      <c r="H541" s="282">
        <f t="shared" si="114"/>
        <v>0</v>
      </c>
      <c r="I541" s="322">
        <f t="shared" si="114"/>
        <v>-35.622247317899564</v>
      </c>
      <c r="J541" s="323"/>
      <c r="K541" s="320"/>
      <c r="L541" s="227"/>
    </row>
    <row r="542" spans="1:12" x14ac:dyDescent="0.2">
      <c r="A542" s="324" t="s">
        <v>51</v>
      </c>
      <c r="B542" s="285">
        <v>624</v>
      </c>
      <c r="C542" s="286">
        <v>623</v>
      </c>
      <c r="D542" s="286">
        <v>162</v>
      </c>
      <c r="E542" s="286">
        <v>615</v>
      </c>
      <c r="F542" s="286">
        <v>602</v>
      </c>
      <c r="G542" s="286">
        <v>618</v>
      </c>
      <c r="H542" s="287"/>
      <c r="I542" s="288">
        <f>SUM(B542:H542)</f>
        <v>3244</v>
      </c>
      <c r="J542" s="325" t="s">
        <v>56</v>
      </c>
      <c r="K542" s="326">
        <f>I529-I542</f>
        <v>25</v>
      </c>
      <c r="L542" s="290">
        <f>K542/I529</f>
        <v>7.6475986540226366E-3</v>
      </c>
    </row>
    <row r="543" spans="1:12" x14ac:dyDescent="0.2">
      <c r="A543" s="324" t="s">
        <v>28</v>
      </c>
      <c r="B543" s="231"/>
      <c r="C543" s="294"/>
      <c r="D543" s="294"/>
      <c r="E543" s="294"/>
      <c r="F543" s="294"/>
      <c r="G543" s="294"/>
      <c r="H543" s="232"/>
      <c r="I543" s="235"/>
      <c r="J543" s="227" t="s">
        <v>57</v>
      </c>
      <c r="K543" s="574">
        <v>158.43</v>
      </c>
      <c r="L543" s="574"/>
    </row>
    <row r="544" spans="1:12" ht="13.5" thickBot="1" x14ac:dyDescent="0.25">
      <c r="A544" s="327" t="s">
        <v>26</v>
      </c>
      <c r="B544" s="233">
        <f t="shared" ref="B544:H544" si="115">B543-B530</f>
        <v>0</v>
      </c>
      <c r="C544" s="234">
        <f t="shared" si="115"/>
        <v>0</v>
      </c>
      <c r="D544" s="234">
        <f t="shared" si="115"/>
        <v>0</v>
      </c>
      <c r="E544" s="234">
        <f t="shared" si="115"/>
        <v>0</v>
      </c>
      <c r="F544" s="234">
        <f t="shared" si="115"/>
        <v>0</v>
      </c>
      <c r="G544" s="234">
        <f t="shared" si="115"/>
        <v>0</v>
      </c>
      <c r="H544" s="240">
        <f t="shared" si="115"/>
        <v>0</v>
      </c>
      <c r="I544" s="236"/>
      <c r="J544" s="574" t="s">
        <v>26</v>
      </c>
      <c r="K544" s="227">
        <f>K543-K530</f>
        <v>1.0000000000019327E-2</v>
      </c>
      <c r="L544" s="574"/>
    </row>
    <row r="546" spans="1:12" ht="13.5" thickBot="1" x14ac:dyDescent="0.25"/>
    <row r="547" spans="1:12" s="578" customFormat="1" ht="13.5" thickBot="1" x14ac:dyDescent="0.25">
      <c r="A547" s="518" t="s">
        <v>174</v>
      </c>
      <c r="B547" s="671" t="s">
        <v>50</v>
      </c>
      <c r="C547" s="672"/>
      <c r="D547" s="672"/>
      <c r="E547" s="672"/>
      <c r="F547" s="672"/>
      <c r="G547" s="672"/>
      <c r="H547" s="673"/>
      <c r="I547" s="328" t="s">
        <v>0</v>
      </c>
      <c r="J547" s="227"/>
    </row>
    <row r="548" spans="1:12" s="578" customFormat="1" x14ac:dyDescent="0.2">
      <c r="A548" s="226" t="s">
        <v>54</v>
      </c>
      <c r="B548" s="301">
        <v>1</v>
      </c>
      <c r="C548" s="302">
        <v>2</v>
      </c>
      <c r="D548" s="303">
        <v>3</v>
      </c>
      <c r="E548" s="302">
        <v>4</v>
      </c>
      <c r="F548" s="303">
        <v>5</v>
      </c>
      <c r="G548" s="302">
        <v>6</v>
      </c>
      <c r="H548" s="298">
        <v>7</v>
      </c>
      <c r="I548" s="304"/>
      <c r="J548" s="305"/>
    </row>
    <row r="549" spans="1:12" s="578" customFormat="1" x14ac:dyDescent="0.2">
      <c r="A549" s="307" t="s">
        <v>3</v>
      </c>
      <c r="B549" s="258">
        <v>4045</v>
      </c>
      <c r="C549" s="259">
        <v>4045</v>
      </c>
      <c r="D549" s="259">
        <v>4045</v>
      </c>
      <c r="E549" s="259">
        <v>4045</v>
      </c>
      <c r="F549" s="259">
        <v>4045</v>
      </c>
      <c r="G549" s="390">
        <v>4045</v>
      </c>
      <c r="H549" s="260">
        <v>4045</v>
      </c>
      <c r="I549" s="308">
        <v>4045</v>
      </c>
      <c r="J549" s="309"/>
      <c r="K549" s="306"/>
    </row>
    <row r="550" spans="1:12" s="578" customFormat="1" x14ac:dyDescent="0.2">
      <c r="A550" s="310" t="s">
        <v>6</v>
      </c>
      <c r="B550" s="263">
        <v>4400.2777777777774</v>
      </c>
      <c r="C550" s="264">
        <v>4742.2857142857147</v>
      </c>
      <c r="D550" s="264">
        <v>4553.0769230769229</v>
      </c>
      <c r="E550" s="264">
        <v>4856.363636363636</v>
      </c>
      <c r="F550" s="311">
        <v>4611.4705882352937</v>
      </c>
      <c r="G550" s="311">
        <v>4675.6410256410254</v>
      </c>
      <c r="H550" s="265"/>
      <c r="I550" s="312">
        <v>4634.4134078212292</v>
      </c>
      <c r="J550" s="313"/>
      <c r="K550" s="306"/>
    </row>
    <row r="551" spans="1:12" s="578" customFormat="1" x14ac:dyDescent="0.2">
      <c r="A551" s="226" t="s">
        <v>7</v>
      </c>
      <c r="B551" s="267">
        <v>86.111111111111114</v>
      </c>
      <c r="C551" s="268">
        <v>88.571428571428569</v>
      </c>
      <c r="D551" s="268">
        <v>76.92307692307692</v>
      </c>
      <c r="E551" s="268">
        <v>95.454545454545453</v>
      </c>
      <c r="F551" s="314">
        <v>85.294117647058826</v>
      </c>
      <c r="G551" s="314">
        <v>79.487179487179489</v>
      </c>
      <c r="H551" s="269"/>
      <c r="I551" s="315">
        <v>80.44692737430168</v>
      </c>
      <c r="J551" s="316"/>
      <c r="K551" s="306"/>
    </row>
    <row r="552" spans="1:12" s="578" customFormat="1" x14ac:dyDescent="0.2">
      <c r="A552" s="226" t="s">
        <v>8</v>
      </c>
      <c r="B552" s="271">
        <v>6.9716210061730927E-2</v>
      </c>
      <c r="C552" s="272">
        <v>6.4921925977863573E-2</v>
      </c>
      <c r="D552" s="272">
        <v>7.6235562805730128E-2</v>
      </c>
      <c r="E552" s="272">
        <v>6.1196425113328679E-2</v>
      </c>
      <c r="F552" s="317">
        <v>7.1863736552324059E-2</v>
      </c>
      <c r="G552" s="317">
        <v>8.0030041104051139E-2</v>
      </c>
      <c r="H552" s="273"/>
      <c r="I552" s="318">
        <v>7.7421492891019267E-2</v>
      </c>
      <c r="J552" s="319"/>
      <c r="K552" s="320"/>
      <c r="L552" s="321"/>
    </row>
    <row r="553" spans="1:12" s="578" customFormat="1" x14ac:dyDescent="0.2">
      <c r="A553" s="310" t="s">
        <v>1</v>
      </c>
      <c r="B553" s="275">
        <f t="shared" ref="B553:I553" si="116">B550/B549*100-100</f>
        <v>8.7831341848647213</v>
      </c>
      <c r="C553" s="276">
        <f t="shared" si="116"/>
        <v>17.238212961327932</v>
      </c>
      <c r="D553" s="276">
        <f t="shared" si="116"/>
        <v>12.560616145288577</v>
      </c>
      <c r="E553" s="276">
        <f t="shared" si="116"/>
        <v>20.058433531857503</v>
      </c>
      <c r="F553" s="276">
        <f t="shared" si="116"/>
        <v>14.004217261688339</v>
      </c>
      <c r="G553" s="276">
        <f t="shared" si="116"/>
        <v>15.590631041805338</v>
      </c>
      <c r="H553" s="277">
        <f t="shared" si="116"/>
        <v>-100</v>
      </c>
      <c r="I553" s="278">
        <f t="shared" si="116"/>
        <v>14.57140686826277</v>
      </c>
      <c r="J553" s="319"/>
      <c r="K553" s="320"/>
      <c r="L553" s="227"/>
    </row>
    <row r="554" spans="1:12" s="578" customFormat="1" ht="13.5" thickBot="1" x14ac:dyDescent="0.25">
      <c r="A554" s="226" t="s">
        <v>27</v>
      </c>
      <c r="B554" s="280">
        <f t="shared" ref="B554:I554" si="117">B550-B537</f>
        <v>11.468253968253521</v>
      </c>
      <c r="C554" s="281">
        <f t="shared" si="117"/>
        <v>59.677018633540683</v>
      </c>
      <c r="D554" s="281">
        <f t="shared" si="117"/>
        <v>153.07692307692287</v>
      </c>
      <c r="E554" s="281">
        <f t="shared" si="117"/>
        <v>160.4112554112553</v>
      </c>
      <c r="F554" s="281">
        <f t="shared" si="117"/>
        <v>72.22058823529369</v>
      </c>
      <c r="G554" s="281">
        <f t="shared" si="117"/>
        <v>-162.06730769230762</v>
      </c>
      <c r="H554" s="282">
        <f t="shared" si="117"/>
        <v>0</v>
      </c>
      <c r="I554" s="322">
        <f t="shared" si="117"/>
        <v>11.296524704345757</v>
      </c>
      <c r="J554" s="323"/>
      <c r="K554" s="320"/>
      <c r="L554" s="227"/>
    </row>
    <row r="555" spans="1:12" s="578" customFormat="1" x14ac:dyDescent="0.2">
      <c r="A555" s="324" t="s">
        <v>51</v>
      </c>
      <c r="B555" s="285">
        <v>623</v>
      </c>
      <c r="C555" s="286">
        <v>620</v>
      </c>
      <c r="D555" s="286">
        <v>160</v>
      </c>
      <c r="E555" s="286">
        <v>612</v>
      </c>
      <c r="F555" s="286">
        <v>594</v>
      </c>
      <c r="G555" s="286">
        <v>616</v>
      </c>
      <c r="H555" s="287"/>
      <c r="I555" s="288">
        <f>SUM(B555:H555)</f>
        <v>3225</v>
      </c>
      <c r="J555" s="325" t="s">
        <v>56</v>
      </c>
      <c r="K555" s="326">
        <f>I542-I555</f>
        <v>19</v>
      </c>
      <c r="L555" s="290">
        <f>K555/I542</f>
        <v>5.8569667077681877E-3</v>
      </c>
    </row>
    <row r="556" spans="1:12" s="578" customFormat="1" x14ac:dyDescent="0.2">
      <c r="A556" s="324" t="s">
        <v>28</v>
      </c>
      <c r="B556" s="231"/>
      <c r="C556" s="294"/>
      <c r="D556" s="294"/>
      <c r="E556" s="294"/>
      <c r="F556" s="294"/>
      <c r="G556" s="294"/>
      <c r="H556" s="232"/>
      <c r="I556" s="235"/>
      <c r="J556" s="227" t="s">
        <v>57</v>
      </c>
      <c r="K556" s="578">
        <v>157.88</v>
      </c>
    </row>
    <row r="557" spans="1:12" s="578" customFormat="1" ht="13.5" thickBot="1" x14ac:dyDescent="0.25">
      <c r="A557" s="327" t="s">
        <v>26</v>
      </c>
      <c r="B557" s="233">
        <f t="shared" ref="B557:H557" si="118">B556-B543</f>
        <v>0</v>
      </c>
      <c r="C557" s="234">
        <f t="shared" si="118"/>
        <v>0</v>
      </c>
      <c r="D557" s="234">
        <f t="shared" si="118"/>
        <v>0</v>
      </c>
      <c r="E557" s="234">
        <f t="shared" si="118"/>
        <v>0</v>
      </c>
      <c r="F557" s="234">
        <f t="shared" si="118"/>
        <v>0</v>
      </c>
      <c r="G557" s="234">
        <f t="shared" si="118"/>
        <v>0</v>
      </c>
      <c r="H557" s="240">
        <f t="shared" si="118"/>
        <v>0</v>
      </c>
      <c r="I557" s="236"/>
      <c r="J557" s="578" t="s">
        <v>26</v>
      </c>
      <c r="K557" s="227">
        <f>K556-K543</f>
        <v>-0.55000000000001137</v>
      </c>
    </row>
    <row r="559" spans="1:12" ht="13.5" thickBot="1" x14ac:dyDescent="0.25"/>
    <row r="560" spans="1:12" s="582" customFormat="1" ht="13.5" thickBot="1" x14ac:dyDescent="0.25">
      <c r="A560" s="518" t="s">
        <v>175</v>
      </c>
      <c r="B560" s="671" t="s">
        <v>50</v>
      </c>
      <c r="C560" s="672"/>
      <c r="D560" s="672"/>
      <c r="E560" s="672"/>
      <c r="F560" s="672"/>
      <c r="G560" s="672"/>
      <c r="H560" s="673"/>
      <c r="I560" s="328" t="s">
        <v>0</v>
      </c>
      <c r="J560" s="227"/>
    </row>
    <row r="561" spans="1:12" s="582" customFormat="1" x14ac:dyDescent="0.2">
      <c r="A561" s="226" t="s">
        <v>54</v>
      </c>
      <c r="B561" s="301">
        <v>1</v>
      </c>
      <c r="C561" s="302">
        <v>2</v>
      </c>
      <c r="D561" s="303">
        <v>3</v>
      </c>
      <c r="E561" s="302">
        <v>4</v>
      </c>
      <c r="F561" s="303">
        <v>5</v>
      </c>
      <c r="G561" s="302">
        <v>6</v>
      </c>
      <c r="H561" s="298">
        <v>7</v>
      </c>
      <c r="I561" s="304"/>
      <c r="J561" s="305"/>
    </row>
    <row r="562" spans="1:12" s="582" customFormat="1" x14ac:dyDescent="0.2">
      <c r="A562" s="307" t="s">
        <v>3</v>
      </c>
      <c r="B562" s="258">
        <v>4065</v>
      </c>
      <c r="C562" s="259">
        <v>4065</v>
      </c>
      <c r="D562" s="259">
        <v>4065</v>
      </c>
      <c r="E562" s="259">
        <v>4065</v>
      </c>
      <c r="F562" s="259">
        <v>4065</v>
      </c>
      <c r="G562" s="390">
        <v>4065</v>
      </c>
      <c r="H562" s="260">
        <v>4065</v>
      </c>
      <c r="I562" s="308">
        <v>4065</v>
      </c>
      <c r="J562" s="309"/>
      <c r="K562" s="306"/>
    </row>
    <row r="563" spans="1:12" s="582" customFormat="1" x14ac:dyDescent="0.2">
      <c r="A563" s="310" t="s">
        <v>6</v>
      </c>
      <c r="B563" s="263">
        <v>4471.5384615384619</v>
      </c>
      <c r="C563" s="264">
        <v>4607.5</v>
      </c>
      <c r="D563" s="264">
        <v>4728.181818181818</v>
      </c>
      <c r="E563" s="264">
        <v>4683.25</v>
      </c>
      <c r="F563" s="311">
        <v>4715.75</v>
      </c>
      <c r="G563" s="311">
        <v>4816.2162162162158</v>
      </c>
      <c r="H563" s="265"/>
      <c r="I563" s="312">
        <v>4661.159420289855</v>
      </c>
      <c r="J563" s="313"/>
      <c r="K563" s="306"/>
    </row>
    <row r="564" spans="1:12" s="582" customFormat="1" x14ac:dyDescent="0.2">
      <c r="A564" s="226" t="s">
        <v>7</v>
      </c>
      <c r="B564" s="267">
        <v>89.743589743589737</v>
      </c>
      <c r="C564" s="268">
        <v>80</v>
      </c>
      <c r="D564" s="268">
        <v>100</v>
      </c>
      <c r="E564" s="268">
        <v>82.5</v>
      </c>
      <c r="F564" s="314">
        <v>80</v>
      </c>
      <c r="G564" s="314">
        <v>75.675675675675677</v>
      </c>
      <c r="H564" s="269"/>
      <c r="I564" s="315">
        <v>83.091787439613526</v>
      </c>
      <c r="J564" s="316"/>
      <c r="K564" s="306"/>
    </row>
    <row r="565" spans="1:12" s="582" customFormat="1" x14ac:dyDescent="0.2">
      <c r="A565" s="226" t="s">
        <v>8</v>
      </c>
      <c r="B565" s="271">
        <v>7.8136797333742125E-2</v>
      </c>
      <c r="C565" s="272">
        <v>7.0531741516741742E-2</v>
      </c>
      <c r="D565" s="272">
        <v>4.5867750241694948E-2</v>
      </c>
      <c r="E565" s="272">
        <v>7.7307937024493914E-2</v>
      </c>
      <c r="F565" s="317">
        <v>7.6875382566703523E-2</v>
      </c>
      <c r="G565" s="317">
        <v>8.8726448349363982E-2</v>
      </c>
      <c r="H565" s="273"/>
      <c r="I565" s="318">
        <v>8.0790142640046136E-2</v>
      </c>
      <c r="J565" s="319"/>
      <c r="K565" s="320"/>
      <c r="L565" s="321"/>
    </row>
    <row r="566" spans="1:12" s="582" customFormat="1" x14ac:dyDescent="0.2">
      <c r="A566" s="310" t="s">
        <v>1</v>
      </c>
      <c r="B566" s="275">
        <f t="shared" ref="B566:I566" si="119">B563/B562*100-100</f>
        <v>10.000946163307802</v>
      </c>
      <c r="C566" s="276">
        <f t="shared" si="119"/>
        <v>13.345633456334568</v>
      </c>
      <c r="D566" s="276">
        <f t="shared" si="119"/>
        <v>16.314435871631446</v>
      </c>
      <c r="E566" s="276">
        <f t="shared" si="119"/>
        <v>15.20910209102091</v>
      </c>
      <c r="F566" s="276">
        <f t="shared" si="119"/>
        <v>16.008610086100859</v>
      </c>
      <c r="G566" s="276">
        <f t="shared" si="119"/>
        <v>18.480103719956105</v>
      </c>
      <c r="H566" s="277">
        <f t="shared" si="119"/>
        <v>-100</v>
      </c>
      <c r="I566" s="278">
        <f t="shared" si="119"/>
        <v>14.665668395814407</v>
      </c>
      <c r="J566" s="319"/>
      <c r="K566" s="320"/>
      <c r="L566" s="227"/>
    </row>
    <row r="567" spans="1:12" s="582" customFormat="1" ht="13.5" thickBot="1" x14ac:dyDescent="0.25">
      <c r="A567" s="226" t="s">
        <v>27</v>
      </c>
      <c r="B567" s="280">
        <f t="shared" ref="B567:I567" si="120">B563-B550</f>
        <v>71.260683760684515</v>
      </c>
      <c r="C567" s="281">
        <f t="shared" si="120"/>
        <v>-134.78571428571468</v>
      </c>
      <c r="D567" s="281">
        <f t="shared" si="120"/>
        <v>175.10489510489515</v>
      </c>
      <c r="E567" s="281">
        <f t="shared" si="120"/>
        <v>-173.11363636363603</v>
      </c>
      <c r="F567" s="281">
        <f t="shared" si="120"/>
        <v>104.27941176470631</v>
      </c>
      <c r="G567" s="281">
        <f t="shared" si="120"/>
        <v>140.57519057519039</v>
      </c>
      <c r="H567" s="282">
        <f t="shared" si="120"/>
        <v>0</v>
      </c>
      <c r="I567" s="322">
        <f t="shared" si="120"/>
        <v>26.74601246862585</v>
      </c>
      <c r="J567" s="323"/>
      <c r="K567" s="320"/>
      <c r="L567" s="227"/>
    </row>
    <row r="568" spans="1:12" s="582" customFormat="1" x14ac:dyDescent="0.2">
      <c r="A568" s="324" t="s">
        <v>51</v>
      </c>
      <c r="B568" s="285">
        <v>619</v>
      </c>
      <c r="C568" s="286">
        <v>619</v>
      </c>
      <c r="D568" s="286">
        <v>158</v>
      </c>
      <c r="E568" s="286">
        <v>610</v>
      </c>
      <c r="F568" s="286">
        <v>592</v>
      </c>
      <c r="G568" s="286">
        <v>613</v>
      </c>
      <c r="H568" s="287"/>
      <c r="I568" s="288">
        <f>SUM(B568:H568)</f>
        <v>3211</v>
      </c>
      <c r="J568" s="325" t="s">
        <v>56</v>
      </c>
      <c r="K568" s="326">
        <f>I555-I568</f>
        <v>14</v>
      </c>
      <c r="L568" s="290">
        <f>K568/I555</f>
        <v>4.3410852713178291E-3</v>
      </c>
    </row>
    <row r="569" spans="1:12" s="582" customFormat="1" x14ac:dyDescent="0.2">
      <c r="A569" s="324" t="s">
        <v>28</v>
      </c>
      <c r="B569" s="231"/>
      <c r="C569" s="294"/>
      <c r="D569" s="294"/>
      <c r="E569" s="294"/>
      <c r="F569" s="294"/>
      <c r="G569" s="294"/>
      <c r="H569" s="232"/>
      <c r="I569" s="235"/>
      <c r="J569" s="227" t="s">
        <v>57</v>
      </c>
      <c r="K569" s="582">
        <v>157.44999999999999</v>
      </c>
    </row>
    <row r="570" spans="1:12" s="582" customFormat="1" ht="13.5" thickBot="1" x14ac:dyDescent="0.25">
      <c r="A570" s="327" t="s">
        <v>26</v>
      </c>
      <c r="B570" s="233">
        <f t="shared" ref="B570:H570" si="121">B569-B556</f>
        <v>0</v>
      </c>
      <c r="C570" s="234">
        <f t="shared" si="121"/>
        <v>0</v>
      </c>
      <c r="D570" s="234">
        <f t="shared" si="121"/>
        <v>0</v>
      </c>
      <c r="E570" s="234">
        <f t="shared" si="121"/>
        <v>0</v>
      </c>
      <c r="F570" s="234">
        <f t="shared" si="121"/>
        <v>0</v>
      </c>
      <c r="G570" s="234">
        <f t="shared" si="121"/>
        <v>0</v>
      </c>
      <c r="H570" s="240">
        <f t="shared" si="121"/>
        <v>0</v>
      </c>
      <c r="I570" s="236"/>
      <c r="J570" s="582" t="s">
        <v>26</v>
      </c>
      <c r="K570" s="227">
        <f>K569-K556</f>
        <v>-0.43000000000000682</v>
      </c>
    </row>
    <row r="572" spans="1:12" ht="13.5" thickBot="1" x14ac:dyDescent="0.25"/>
    <row r="573" spans="1:12" s="591" customFormat="1" ht="13.5" thickBot="1" x14ac:dyDescent="0.25">
      <c r="A573" s="518" t="s">
        <v>177</v>
      </c>
      <c r="B573" s="671" t="s">
        <v>50</v>
      </c>
      <c r="C573" s="672"/>
      <c r="D573" s="672"/>
      <c r="E573" s="672"/>
      <c r="F573" s="672"/>
      <c r="G573" s="672"/>
      <c r="H573" s="673"/>
      <c r="I573" s="328" t="s">
        <v>0</v>
      </c>
      <c r="J573" s="227"/>
    </row>
    <row r="574" spans="1:12" s="591" customFormat="1" x14ac:dyDescent="0.2">
      <c r="A574" s="226" t="s">
        <v>54</v>
      </c>
      <c r="B574" s="301">
        <v>1</v>
      </c>
      <c r="C574" s="302">
        <v>2</v>
      </c>
      <c r="D574" s="303">
        <v>3</v>
      </c>
      <c r="E574" s="302">
        <v>4</v>
      </c>
      <c r="F574" s="303">
        <v>5</v>
      </c>
      <c r="G574" s="302">
        <v>6</v>
      </c>
      <c r="H574" s="298">
        <v>7</v>
      </c>
      <c r="I574" s="304"/>
      <c r="J574" s="305"/>
    </row>
    <row r="575" spans="1:12" s="591" customFormat="1" x14ac:dyDescent="0.2">
      <c r="A575" s="307" t="s">
        <v>3</v>
      </c>
      <c r="B575" s="258">
        <v>4105</v>
      </c>
      <c r="C575" s="259">
        <v>4105</v>
      </c>
      <c r="D575" s="259">
        <v>4105</v>
      </c>
      <c r="E575" s="259">
        <v>4105</v>
      </c>
      <c r="F575" s="259">
        <v>4105</v>
      </c>
      <c r="G575" s="390">
        <v>4105</v>
      </c>
      <c r="H575" s="260">
        <v>4105</v>
      </c>
      <c r="I575" s="308">
        <v>4105</v>
      </c>
      <c r="J575" s="309"/>
      <c r="K575" s="306"/>
    </row>
    <row r="576" spans="1:12" s="591" customFormat="1" x14ac:dyDescent="0.2">
      <c r="A576" s="310" t="s">
        <v>6</v>
      </c>
      <c r="B576" s="263">
        <v>4637.5609756097565</v>
      </c>
      <c r="C576" s="264">
        <v>4862.2857142857147</v>
      </c>
      <c r="D576" s="264">
        <v>4550</v>
      </c>
      <c r="E576" s="264">
        <v>4700.2631578947367</v>
      </c>
      <c r="F576" s="311">
        <v>4552.6190476190477</v>
      </c>
      <c r="G576" s="311">
        <v>4767.9487179487178</v>
      </c>
      <c r="H576" s="265"/>
      <c r="I576" s="312">
        <v>4689.3236714975847</v>
      </c>
      <c r="J576" s="313"/>
      <c r="K576" s="306"/>
    </row>
    <row r="577" spans="1:12" s="591" customFormat="1" x14ac:dyDescent="0.2">
      <c r="A577" s="226" t="s">
        <v>7</v>
      </c>
      <c r="B577" s="267">
        <v>75.609756097560975</v>
      </c>
      <c r="C577" s="268">
        <v>80</v>
      </c>
      <c r="D577" s="268">
        <v>100</v>
      </c>
      <c r="E577" s="268">
        <v>73.684210526315795</v>
      </c>
      <c r="F577" s="314">
        <v>80.952380952380949</v>
      </c>
      <c r="G577" s="314">
        <v>79.487179487179489</v>
      </c>
      <c r="H577" s="269"/>
      <c r="I577" s="315">
        <v>75.845410628019323</v>
      </c>
      <c r="J577" s="316"/>
      <c r="K577" s="306"/>
    </row>
    <row r="578" spans="1:12" s="591" customFormat="1" x14ac:dyDescent="0.2">
      <c r="A578" s="226" t="s">
        <v>8</v>
      </c>
      <c r="B578" s="271">
        <v>8.9976627483547858E-2</v>
      </c>
      <c r="C578" s="272">
        <v>7.6946495916440524E-2</v>
      </c>
      <c r="D578" s="272">
        <v>6.5713918187806836E-2</v>
      </c>
      <c r="E578" s="272">
        <v>8.3174082095147886E-2</v>
      </c>
      <c r="F578" s="317">
        <v>8.7908647369680321E-2</v>
      </c>
      <c r="G578" s="317">
        <v>9.2190155442233343E-2</v>
      </c>
      <c r="H578" s="273"/>
      <c r="I578" s="318">
        <v>8.8437728223080811E-2</v>
      </c>
      <c r="J578" s="319"/>
      <c r="K578" s="320"/>
      <c r="L578" s="321"/>
    </row>
    <row r="579" spans="1:12" s="591" customFormat="1" x14ac:dyDescent="0.2">
      <c r="A579" s="310" t="s">
        <v>1</v>
      </c>
      <c r="B579" s="275">
        <f t="shared" ref="B579:I579" si="122">B576/B575*100-100</f>
        <v>12.973470782210867</v>
      </c>
      <c r="C579" s="276">
        <f t="shared" si="122"/>
        <v>18.447885853488771</v>
      </c>
      <c r="D579" s="276">
        <f t="shared" si="122"/>
        <v>10.840438489646772</v>
      </c>
      <c r="E579" s="276">
        <f t="shared" si="122"/>
        <v>14.500929546765803</v>
      </c>
      <c r="F579" s="276">
        <f t="shared" si="122"/>
        <v>10.904239893277648</v>
      </c>
      <c r="G579" s="276">
        <f t="shared" si="122"/>
        <v>16.149786064524179</v>
      </c>
      <c r="H579" s="277">
        <f t="shared" si="122"/>
        <v>-100</v>
      </c>
      <c r="I579" s="278">
        <f t="shared" si="122"/>
        <v>14.234437795312658</v>
      </c>
      <c r="J579" s="319"/>
      <c r="K579" s="320"/>
      <c r="L579" s="227"/>
    </row>
    <row r="580" spans="1:12" s="591" customFormat="1" ht="13.5" thickBot="1" x14ac:dyDescent="0.25">
      <c r="A580" s="226" t="s">
        <v>27</v>
      </c>
      <c r="B580" s="280">
        <f t="shared" ref="B580:I580" si="123">B576-B563</f>
        <v>166.02251407129461</v>
      </c>
      <c r="C580" s="281">
        <f t="shared" si="123"/>
        <v>254.78571428571468</v>
      </c>
      <c r="D580" s="281">
        <f t="shared" si="123"/>
        <v>-178.18181818181802</v>
      </c>
      <c r="E580" s="281">
        <f t="shared" si="123"/>
        <v>17.013157894736651</v>
      </c>
      <c r="F580" s="281">
        <f t="shared" si="123"/>
        <v>-163.13095238095229</v>
      </c>
      <c r="G580" s="281">
        <f t="shared" si="123"/>
        <v>-48.267498267498013</v>
      </c>
      <c r="H580" s="282">
        <f t="shared" si="123"/>
        <v>0</v>
      </c>
      <c r="I580" s="322">
        <f t="shared" si="123"/>
        <v>28.164251207729649</v>
      </c>
      <c r="J580" s="323"/>
      <c r="K580" s="320"/>
      <c r="L580" s="227"/>
    </row>
    <row r="581" spans="1:12" s="591" customFormat="1" x14ac:dyDescent="0.2">
      <c r="A581" s="324" t="s">
        <v>51</v>
      </c>
      <c r="B581" s="285">
        <v>616</v>
      </c>
      <c r="C581" s="286">
        <v>615</v>
      </c>
      <c r="D581" s="286">
        <v>151</v>
      </c>
      <c r="E581" s="286">
        <v>601</v>
      </c>
      <c r="F581" s="286">
        <v>588</v>
      </c>
      <c r="G581" s="286">
        <v>606</v>
      </c>
      <c r="H581" s="287"/>
      <c r="I581" s="288">
        <f>SUM(B581:H581)</f>
        <v>3177</v>
      </c>
      <c r="J581" s="325" t="s">
        <v>56</v>
      </c>
      <c r="K581" s="326"/>
      <c r="L581" s="290">
        <f>K581/I568</f>
        <v>0</v>
      </c>
    </row>
    <row r="582" spans="1:12" s="591" customFormat="1" x14ac:dyDescent="0.2">
      <c r="A582" s="324" t="s">
        <v>28</v>
      </c>
      <c r="B582" s="231"/>
      <c r="C582" s="294"/>
      <c r="D582" s="294"/>
      <c r="E582" s="294"/>
      <c r="F582" s="294"/>
      <c r="G582" s="294"/>
      <c r="H582" s="232"/>
      <c r="I582" s="235"/>
      <c r="J582" s="227" t="s">
        <v>57</v>
      </c>
      <c r="K582" s="591">
        <v>157.22</v>
      </c>
    </row>
    <row r="583" spans="1:12" s="591" customFormat="1" ht="13.5" thickBot="1" x14ac:dyDescent="0.25">
      <c r="A583" s="327" t="s">
        <v>26</v>
      </c>
      <c r="B583" s="233">
        <f t="shared" ref="B583:H583" si="124">B582-B569</f>
        <v>0</v>
      </c>
      <c r="C583" s="234">
        <f t="shared" si="124"/>
        <v>0</v>
      </c>
      <c r="D583" s="234">
        <f t="shared" si="124"/>
        <v>0</v>
      </c>
      <c r="E583" s="234">
        <f t="shared" si="124"/>
        <v>0</v>
      </c>
      <c r="F583" s="234">
        <f t="shared" si="124"/>
        <v>0</v>
      </c>
      <c r="G583" s="234">
        <f t="shared" si="124"/>
        <v>0</v>
      </c>
      <c r="H583" s="240">
        <f t="shared" si="124"/>
        <v>0</v>
      </c>
      <c r="I583" s="236"/>
      <c r="J583" s="591" t="s">
        <v>26</v>
      </c>
      <c r="K583" s="227">
        <f>K582-K569</f>
        <v>-0.22999999999998977</v>
      </c>
    </row>
    <row r="585" spans="1:12" ht="13.5" thickBot="1" x14ac:dyDescent="0.25"/>
    <row r="586" spans="1:12" s="599" customFormat="1" ht="12.75" customHeight="1" thickBot="1" x14ac:dyDescent="0.25">
      <c r="A586" s="518" t="s">
        <v>182</v>
      </c>
      <c r="B586" s="671" t="s">
        <v>50</v>
      </c>
      <c r="C586" s="672"/>
      <c r="D586" s="672"/>
      <c r="E586" s="672"/>
      <c r="F586" s="672"/>
      <c r="G586" s="672"/>
      <c r="H586" s="673"/>
      <c r="I586" s="328" t="s">
        <v>0</v>
      </c>
      <c r="J586" s="227"/>
    </row>
    <row r="587" spans="1:12" s="599" customFormat="1" ht="12.75" customHeight="1" x14ac:dyDescent="0.2">
      <c r="A587" s="226" t="s">
        <v>54</v>
      </c>
      <c r="B587" s="301">
        <v>1</v>
      </c>
      <c r="C587" s="302">
        <v>2</v>
      </c>
      <c r="D587" s="303">
        <v>3</v>
      </c>
      <c r="E587" s="302">
        <v>4</v>
      </c>
      <c r="F587" s="303">
        <v>5</v>
      </c>
      <c r="G587" s="302">
        <v>6</v>
      </c>
      <c r="H587" s="298">
        <v>7</v>
      </c>
      <c r="I587" s="304"/>
      <c r="J587" s="305"/>
    </row>
    <row r="588" spans="1:12" s="599" customFormat="1" ht="12.75" customHeight="1" x14ac:dyDescent="0.2">
      <c r="A588" s="307" t="s">
        <v>3</v>
      </c>
      <c r="B588" s="258">
        <v>4145</v>
      </c>
      <c r="C588" s="259">
        <v>4145</v>
      </c>
      <c r="D588" s="259">
        <v>4145</v>
      </c>
      <c r="E588" s="259">
        <v>4145</v>
      </c>
      <c r="F588" s="259">
        <v>4145</v>
      </c>
      <c r="G588" s="390">
        <v>4145</v>
      </c>
      <c r="H588" s="260">
        <v>4145</v>
      </c>
      <c r="I588" s="308">
        <v>4145</v>
      </c>
      <c r="J588" s="309"/>
      <c r="K588" s="306"/>
    </row>
    <row r="589" spans="1:12" s="599" customFormat="1" ht="12.75" customHeight="1" x14ac:dyDescent="0.2">
      <c r="A589" s="310" t="s">
        <v>6</v>
      </c>
      <c r="B589" s="263">
        <v>4675.7894736842109</v>
      </c>
      <c r="C589" s="264">
        <v>4769.4285714285716</v>
      </c>
      <c r="D589" s="264">
        <v>4910.454545454545</v>
      </c>
      <c r="E589" s="264">
        <v>4714.4736842105267</v>
      </c>
      <c r="F589" s="311">
        <v>4862.105263157895</v>
      </c>
      <c r="G589" s="311">
        <v>5007.4358974358975</v>
      </c>
      <c r="H589" s="265"/>
      <c r="I589" s="312">
        <v>4818.2857142857147</v>
      </c>
      <c r="J589" s="313"/>
      <c r="K589" s="306"/>
    </row>
    <row r="590" spans="1:12" s="599" customFormat="1" ht="12.75" customHeight="1" x14ac:dyDescent="0.2">
      <c r="A590" s="226" t="s">
        <v>7</v>
      </c>
      <c r="B590" s="267">
        <v>76.315789473684205</v>
      </c>
      <c r="C590" s="268">
        <v>68.571428571428569</v>
      </c>
      <c r="D590" s="268">
        <v>68.181818181818187</v>
      </c>
      <c r="E590" s="268">
        <v>76.315789473684205</v>
      </c>
      <c r="F590" s="314">
        <v>78.94736842105263</v>
      </c>
      <c r="G590" s="314">
        <v>84.615384615384613</v>
      </c>
      <c r="H590" s="269"/>
      <c r="I590" s="315">
        <v>77.61904761904762</v>
      </c>
      <c r="J590" s="316"/>
      <c r="K590" s="306"/>
    </row>
    <row r="591" spans="1:12" s="599" customFormat="1" ht="12.75" customHeight="1" x14ac:dyDescent="0.2">
      <c r="A591" s="226" t="s">
        <v>8</v>
      </c>
      <c r="B591" s="271">
        <v>9.0826022365780912E-2</v>
      </c>
      <c r="C591" s="272">
        <v>8.8599708200885877E-2</v>
      </c>
      <c r="D591" s="272">
        <v>9.2597838014771741E-2</v>
      </c>
      <c r="E591" s="272">
        <v>7.6749864244071583E-2</v>
      </c>
      <c r="F591" s="317">
        <v>7.2662753788591883E-2</v>
      </c>
      <c r="G591" s="317">
        <v>7.3944367635750324E-2</v>
      </c>
      <c r="H591" s="273"/>
      <c r="I591" s="318">
        <v>8.5496246564224804E-2</v>
      </c>
      <c r="J591" s="319"/>
      <c r="K591" s="320"/>
      <c r="L591" s="321"/>
    </row>
    <row r="592" spans="1:12" s="599" customFormat="1" ht="12.75" customHeight="1" x14ac:dyDescent="0.2">
      <c r="A592" s="310" t="s">
        <v>1</v>
      </c>
      <c r="B592" s="275">
        <f t="shared" ref="B592:I592" si="125">B589/B588*100-100</f>
        <v>12.805536156434513</v>
      </c>
      <c r="C592" s="276">
        <f t="shared" si="125"/>
        <v>15.064621747372044</v>
      </c>
      <c r="D592" s="276">
        <f t="shared" si="125"/>
        <v>18.466937164162715</v>
      </c>
      <c r="E592" s="276">
        <f t="shared" si="125"/>
        <v>13.738810234270858</v>
      </c>
      <c r="F592" s="276">
        <f t="shared" si="125"/>
        <v>17.300488857850297</v>
      </c>
      <c r="G592" s="276">
        <f t="shared" si="125"/>
        <v>20.806656150443843</v>
      </c>
      <c r="H592" s="277">
        <f t="shared" si="125"/>
        <v>-100</v>
      </c>
      <c r="I592" s="278">
        <f t="shared" si="125"/>
        <v>16.243322419438215</v>
      </c>
      <c r="J592" s="319"/>
      <c r="K592" s="320"/>
      <c r="L592" s="227"/>
    </row>
    <row r="593" spans="1:12" s="599" customFormat="1" ht="12.75" customHeight="1" thickBot="1" x14ac:dyDescent="0.25">
      <c r="A593" s="226" t="s">
        <v>27</v>
      </c>
      <c r="B593" s="280">
        <f t="shared" ref="B593:I593" si="126">B589-B576</f>
        <v>38.228498074454365</v>
      </c>
      <c r="C593" s="281">
        <f t="shared" si="126"/>
        <v>-92.857142857143117</v>
      </c>
      <c r="D593" s="281">
        <f t="shared" si="126"/>
        <v>360.45454545454504</v>
      </c>
      <c r="E593" s="281">
        <f t="shared" si="126"/>
        <v>14.210526315790048</v>
      </c>
      <c r="F593" s="281">
        <f t="shared" si="126"/>
        <v>309.48621553884732</v>
      </c>
      <c r="G593" s="281">
        <f t="shared" si="126"/>
        <v>239.48717948717967</v>
      </c>
      <c r="H593" s="282">
        <f t="shared" si="126"/>
        <v>0</v>
      </c>
      <c r="I593" s="322">
        <f t="shared" si="126"/>
        <v>128.96204278813002</v>
      </c>
      <c r="J593" s="323"/>
      <c r="K593" s="320"/>
      <c r="L593" s="227"/>
    </row>
    <row r="594" spans="1:12" s="599" customFormat="1" ht="12.75" customHeight="1" x14ac:dyDescent="0.2">
      <c r="A594" s="324" t="s">
        <v>51</v>
      </c>
      <c r="B594" s="285">
        <v>611</v>
      </c>
      <c r="C594" s="286">
        <v>609</v>
      </c>
      <c r="D594" s="286">
        <v>143</v>
      </c>
      <c r="E594" s="286">
        <v>598</v>
      </c>
      <c r="F594" s="286">
        <v>585</v>
      </c>
      <c r="G594" s="286">
        <v>601</v>
      </c>
      <c r="H594" s="287"/>
      <c r="I594" s="288">
        <f>SUM(B594:H594)</f>
        <v>3147</v>
      </c>
      <c r="J594" s="325" t="s">
        <v>56</v>
      </c>
      <c r="K594" s="326"/>
      <c r="L594" s="290">
        <f>K594/I581</f>
        <v>0</v>
      </c>
    </row>
    <row r="595" spans="1:12" s="599" customFormat="1" ht="12.75" customHeight="1" x14ac:dyDescent="0.2">
      <c r="A595" s="324" t="s">
        <v>28</v>
      </c>
      <c r="B595" s="231"/>
      <c r="C595" s="294"/>
      <c r="D595" s="294"/>
      <c r="E595" s="294"/>
      <c r="F595" s="294"/>
      <c r="G595" s="294"/>
      <c r="H595" s="232"/>
      <c r="I595" s="235"/>
      <c r="J595" s="227" t="s">
        <v>57</v>
      </c>
      <c r="K595" s="599">
        <v>156.4</v>
      </c>
    </row>
    <row r="596" spans="1:12" s="599" customFormat="1" ht="12.75" customHeight="1" thickBot="1" x14ac:dyDescent="0.25">
      <c r="A596" s="327" t="s">
        <v>26</v>
      </c>
      <c r="B596" s="233">
        <f t="shared" ref="B596:H596" si="127">B595-B582</f>
        <v>0</v>
      </c>
      <c r="C596" s="234">
        <f t="shared" si="127"/>
        <v>0</v>
      </c>
      <c r="D596" s="234">
        <f t="shared" si="127"/>
        <v>0</v>
      </c>
      <c r="E596" s="234">
        <f t="shared" si="127"/>
        <v>0</v>
      </c>
      <c r="F596" s="234">
        <f t="shared" si="127"/>
        <v>0</v>
      </c>
      <c r="G596" s="234">
        <f t="shared" si="127"/>
        <v>0</v>
      </c>
      <c r="H596" s="240">
        <f t="shared" si="127"/>
        <v>0</v>
      </c>
      <c r="I596" s="236"/>
      <c r="J596" s="599" t="s">
        <v>26</v>
      </c>
      <c r="K596" s="227">
        <f>K595-K582</f>
        <v>-0.81999999999999318</v>
      </c>
    </row>
    <row r="598" spans="1:12" ht="13.5" thickBot="1" x14ac:dyDescent="0.25"/>
    <row r="599" spans="1:12" s="608" customFormat="1" ht="12.75" customHeight="1" thickBot="1" x14ac:dyDescent="0.25">
      <c r="A599" s="518" t="s">
        <v>184</v>
      </c>
      <c r="B599" s="671" t="s">
        <v>50</v>
      </c>
      <c r="C599" s="672"/>
      <c r="D599" s="672"/>
      <c r="E599" s="672"/>
      <c r="F599" s="672"/>
      <c r="G599" s="672"/>
      <c r="H599" s="673"/>
      <c r="I599" s="328" t="s">
        <v>0</v>
      </c>
      <c r="J599" s="227"/>
    </row>
    <row r="600" spans="1:12" s="608" customFormat="1" ht="12.75" customHeight="1" x14ac:dyDescent="0.2">
      <c r="A600" s="226" t="s">
        <v>54</v>
      </c>
      <c r="B600" s="301">
        <v>1</v>
      </c>
      <c r="C600" s="302">
        <v>2</v>
      </c>
      <c r="D600" s="303">
        <v>3</v>
      </c>
      <c r="E600" s="302">
        <v>4</v>
      </c>
      <c r="F600" s="303">
        <v>5</v>
      </c>
      <c r="G600" s="302">
        <v>6</v>
      </c>
      <c r="H600" s="298">
        <v>7</v>
      </c>
      <c r="I600" s="304"/>
      <c r="J600" s="305"/>
    </row>
    <row r="601" spans="1:12" s="608" customFormat="1" ht="12.75" customHeight="1" x14ac:dyDescent="0.2">
      <c r="A601" s="307" t="s">
        <v>3</v>
      </c>
      <c r="B601" s="258">
        <v>4185</v>
      </c>
      <c r="C601" s="259">
        <v>4185</v>
      </c>
      <c r="D601" s="259">
        <v>4185</v>
      </c>
      <c r="E601" s="259">
        <v>4185</v>
      </c>
      <c r="F601" s="259">
        <v>4185</v>
      </c>
      <c r="G601" s="390">
        <v>4185</v>
      </c>
      <c r="H601" s="260">
        <v>4185</v>
      </c>
      <c r="I601" s="308">
        <v>4185</v>
      </c>
      <c r="J601" s="309"/>
      <c r="K601" s="306"/>
    </row>
    <row r="602" spans="1:12" s="608" customFormat="1" ht="12.75" customHeight="1" x14ac:dyDescent="0.2">
      <c r="A602" s="310" t="s">
        <v>6</v>
      </c>
      <c r="B602" s="263">
        <v>4776.5714285714284</v>
      </c>
      <c r="C602" s="264">
        <v>4814.7222222222226</v>
      </c>
      <c r="D602" s="264">
        <v>4412.5</v>
      </c>
      <c r="E602" s="264">
        <v>4764.4736842105267</v>
      </c>
      <c r="F602" s="311">
        <v>4631.5384615384619</v>
      </c>
      <c r="G602" s="311">
        <v>4974.3902439024387</v>
      </c>
      <c r="H602" s="265"/>
      <c r="I602" s="312">
        <v>4771.5920398009948</v>
      </c>
      <c r="J602" s="313"/>
      <c r="K602" s="306"/>
    </row>
    <row r="603" spans="1:12" s="608" customFormat="1" ht="12.75" customHeight="1" x14ac:dyDescent="0.2">
      <c r="A603" s="226" t="s">
        <v>7</v>
      </c>
      <c r="B603" s="267">
        <v>74.285714285714292</v>
      </c>
      <c r="C603" s="268">
        <v>72.222222222222229</v>
      </c>
      <c r="D603" s="268">
        <v>91.666666666666671</v>
      </c>
      <c r="E603" s="268">
        <v>84.21052631578948</v>
      </c>
      <c r="F603" s="314">
        <v>89.743589743589737</v>
      </c>
      <c r="G603" s="314">
        <v>82.926829268292678</v>
      </c>
      <c r="H603" s="269"/>
      <c r="I603" s="315">
        <v>77.611940298507463</v>
      </c>
      <c r="J603" s="316"/>
      <c r="K603" s="306"/>
    </row>
    <row r="604" spans="1:12" s="608" customFormat="1" ht="12.75" customHeight="1" x14ac:dyDescent="0.2">
      <c r="A604" s="226" t="s">
        <v>8</v>
      </c>
      <c r="B604" s="271">
        <v>9.3961527403486317E-2</v>
      </c>
      <c r="C604" s="272">
        <v>9.5775156154357624E-2</v>
      </c>
      <c r="D604" s="272">
        <v>6.2478131113438244E-2</v>
      </c>
      <c r="E604" s="272">
        <v>7.4500386222597109E-2</v>
      </c>
      <c r="F604" s="317">
        <v>7.1797176081694322E-2</v>
      </c>
      <c r="G604" s="317">
        <v>7.8949748180864129E-2</v>
      </c>
      <c r="H604" s="273"/>
      <c r="I604" s="318">
        <v>8.7589274630063635E-2</v>
      </c>
      <c r="J604" s="319"/>
      <c r="K604" s="320"/>
      <c r="L604" s="321"/>
    </row>
    <row r="605" spans="1:12" s="608" customFormat="1" ht="12.75" customHeight="1" x14ac:dyDescent="0.2">
      <c r="A605" s="310" t="s">
        <v>1</v>
      </c>
      <c r="B605" s="275">
        <f t="shared" ref="B605:I605" si="128">B602/B601*100-100</f>
        <v>14.135518006485739</v>
      </c>
      <c r="C605" s="276">
        <f t="shared" si="128"/>
        <v>15.047125979025623</v>
      </c>
      <c r="D605" s="276">
        <f t="shared" si="128"/>
        <v>5.4360812425328504</v>
      </c>
      <c r="E605" s="276">
        <f t="shared" si="128"/>
        <v>13.846444067157165</v>
      </c>
      <c r="F605" s="276">
        <f t="shared" si="128"/>
        <v>10.669975186104224</v>
      </c>
      <c r="G605" s="276">
        <f t="shared" si="128"/>
        <v>18.862371419413108</v>
      </c>
      <c r="H605" s="277">
        <f t="shared" si="128"/>
        <v>-100</v>
      </c>
      <c r="I605" s="278">
        <f t="shared" si="128"/>
        <v>14.016536195961635</v>
      </c>
      <c r="J605" s="319"/>
      <c r="K605" s="320"/>
      <c r="L605" s="227"/>
    </row>
    <row r="606" spans="1:12" s="608" customFormat="1" ht="12.75" customHeight="1" thickBot="1" x14ac:dyDescent="0.25">
      <c r="A606" s="226" t="s">
        <v>27</v>
      </c>
      <c r="B606" s="280">
        <f t="shared" ref="B606:I606" si="129">B602-B589</f>
        <v>100.78195488721758</v>
      </c>
      <c r="C606" s="281">
        <f t="shared" si="129"/>
        <v>45.293650793651068</v>
      </c>
      <c r="D606" s="281">
        <f t="shared" si="129"/>
        <v>-497.95454545454504</v>
      </c>
      <c r="E606" s="281">
        <f t="shared" si="129"/>
        <v>50</v>
      </c>
      <c r="F606" s="281">
        <f t="shared" si="129"/>
        <v>-230.56680161943314</v>
      </c>
      <c r="G606" s="281">
        <f t="shared" si="129"/>
        <v>-33.04565353345879</v>
      </c>
      <c r="H606" s="282">
        <f t="shared" si="129"/>
        <v>0</v>
      </c>
      <c r="I606" s="322">
        <f t="shared" si="129"/>
        <v>-46.69367448471985</v>
      </c>
      <c r="J606" s="323"/>
      <c r="K606" s="320"/>
      <c r="L606" s="227"/>
    </row>
    <row r="607" spans="1:12" s="608" customFormat="1" ht="12.75" customHeight="1" x14ac:dyDescent="0.2">
      <c r="A607" s="324" t="s">
        <v>51</v>
      </c>
      <c r="B607" s="285">
        <v>604</v>
      </c>
      <c r="C607" s="286">
        <v>605</v>
      </c>
      <c r="D607" s="286">
        <v>133</v>
      </c>
      <c r="E607" s="286">
        <v>592</v>
      </c>
      <c r="F607" s="286">
        <v>581</v>
      </c>
      <c r="G607" s="286">
        <v>599</v>
      </c>
      <c r="H607" s="287"/>
      <c r="I607" s="288">
        <f>SUM(B607:H607)</f>
        <v>3114</v>
      </c>
      <c r="J607" s="325" t="s">
        <v>56</v>
      </c>
      <c r="K607" s="326"/>
      <c r="L607" s="290">
        <f>K607/I594</f>
        <v>0</v>
      </c>
    </row>
    <row r="608" spans="1:12" s="608" customFormat="1" ht="12.75" customHeight="1" x14ac:dyDescent="0.2">
      <c r="A608" s="324" t="s">
        <v>28</v>
      </c>
      <c r="B608" s="231"/>
      <c r="C608" s="294"/>
      <c r="D608" s="294"/>
      <c r="E608" s="294"/>
      <c r="F608" s="294"/>
      <c r="G608" s="294"/>
      <c r="H608" s="232"/>
      <c r="I608" s="235"/>
      <c r="J608" s="227" t="s">
        <v>57</v>
      </c>
      <c r="K608" s="608">
        <v>156.28</v>
      </c>
    </row>
    <row r="609" spans="1:12" s="608" customFormat="1" ht="12.75" customHeight="1" thickBot="1" x14ac:dyDescent="0.25">
      <c r="A609" s="327" t="s">
        <v>26</v>
      </c>
      <c r="B609" s="233">
        <f t="shared" ref="B609:H609" si="130">B608-B595</f>
        <v>0</v>
      </c>
      <c r="C609" s="234">
        <f t="shared" si="130"/>
        <v>0</v>
      </c>
      <c r="D609" s="234">
        <f t="shared" si="130"/>
        <v>0</v>
      </c>
      <c r="E609" s="234">
        <f t="shared" si="130"/>
        <v>0</v>
      </c>
      <c r="F609" s="234">
        <f t="shared" si="130"/>
        <v>0</v>
      </c>
      <c r="G609" s="234">
        <f t="shared" si="130"/>
        <v>0</v>
      </c>
      <c r="H609" s="240">
        <f t="shared" si="130"/>
        <v>0</v>
      </c>
      <c r="I609" s="236"/>
      <c r="J609" s="608" t="s">
        <v>26</v>
      </c>
      <c r="K609" s="227">
        <f>K608-K595</f>
        <v>-0.12000000000000455</v>
      </c>
    </row>
    <row r="611" spans="1:12" ht="13.5" thickBot="1" x14ac:dyDescent="0.25"/>
    <row r="612" spans="1:12" s="618" customFormat="1" ht="12.75" customHeight="1" thickBot="1" x14ac:dyDescent="0.25">
      <c r="A612" s="518" t="s">
        <v>188</v>
      </c>
      <c r="B612" s="671" t="s">
        <v>50</v>
      </c>
      <c r="C612" s="672"/>
      <c r="D612" s="672"/>
      <c r="E612" s="672"/>
      <c r="F612" s="672"/>
      <c r="G612" s="672"/>
      <c r="H612" s="673"/>
      <c r="I612" s="328" t="s">
        <v>0</v>
      </c>
      <c r="J612" s="227"/>
    </row>
    <row r="613" spans="1:12" s="618" customFormat="1" ht="12.75" customHeight="1" x14ac:dyDescent="0.2">
      <c r="A613" s="226" t="s">
        <v>54</v>
      </c>
      <c r="B613" s="301">
        <v>1</v>
      </c>
      <c r="C613" s="302">
        <v>2</v>
      </c>
      <c r="D613" s="303">
        <v>3</v>
      </c>
      <c r="E613" s="302">
        <v>4</v>
      </c>
      <c r="F613" s="303">
        <v>5</v>
      </c>
      <c r="G613" s="302">
        <v>6</v>
      </c>
      <c r="H613" s="298">
        <v>7</v>
      </c>
      <c r="I613" s="304"/>
      <c r="J613" s="305"/>
    </row>
    <row r="614" spans="1:12" s="618" customFormat="1" ht="12.75" customHeight="1" x14ac:dyDescent="0.2">
      <c r="A614" s="307" t="s">
        <v>3</v>
      </c>
      <c r="B614" s="258">
        <v>4225</v>
      </c>
      <c r="C614" s="259">
        <v>4225</v>
      </c>
      <c r="D614" s="259">
        <v>4225</v>
      </c>
      <c r="E614" s="259">
        <v>4225</v>
      </c>
      <c r="F614" s="259">
        <v>4225</v>
      </c>
      <c r="G614" s="390">
        <v>4225</v>
      </c>
      <c r="H614" s="260"/>
      <c r="I614" s="308">
        <v>4225</v>
      </c>
      <c r="J614" s="309"/>
      <c r="K614" s="306"/>
    </row>
    <row r="615" spans="1:12" s="618" customFormat="1" ht="12.75" customHeight="1" x14ac:dyDescent="0.2">
      <c r="A615" s="310" t="s">
        <v>6</v>
      </c>
      <c r="B615" s="263">
        <v>4658.6486486486483</v>
      </c>
      <c r="C615" s="264">
        <v>5149.4594594594591</v>
      </c>
      <c r="D615" s="264">
        <v>4235.3846153846152</v>
      </c>
      <c r="E615" s="264">
        <v>4604.594594594595</v>
      </c>
      <c r="F615" s="311">
        <v>4961.2820512820517</v>
      </c>
      <c r="G615" s="311">
        <v>5619.1428571428569</v>
      </c>
      <c r="H615" s="265"/>
      <c r="I615" s="312">
        <v>4941.8686868686873</v>
      </c>
      <c r="J615" s="313"/>
      <c r="K615" s="306"/>
    </row>
    <row r="616" spans="1:12" s="618" customFormat="1" ht="12.75" customHeight="1" x14ac:dyDescent="0.2">
      <c r="A616" s="226" t="s">
        <v>7</v>
      </c>
      <c r="B616" s="267">
        <v>97.297297297297291</v>
      </c>
      <c r="C616" s="268">
        <v>86.486486486486484</v>
      </c>
      <c r="D616" s="268">
        <v>100</v>
      </c>
      <c r="E616" s="268">
        <v>97.297297297297291</v>
      </c>
      <c r="F616" s="314">
        <v>94.871794871794876</v>
      </c>
      <c r="G616" s="314">
        <v>100</v>
      </c>
      <c r="H616" s="269"/>
      <c r="I616" s="315">
        <v>68.686868686868692</v>
      </c>
      <c r="J616" s="316"/>
      <c r="K616" s="306"/>
    </row>
    <row r="617" spans="1:12" s="618" customFormat="1" ht="12.75" customHeight="1" x14ac:dyDescent="0.2">
      <c r="A617" s="226" t="s">
        <v>8</v>
      </c>
      <c r="B617" s="271">
        <v>5.949551871981168E-2</v>
      </c>
      <c r="C617" s="272">
        <v>5.7688821831546867E-2</v>
      </c>
      <c r="D617" s="272">
        <v>1.4033014000785249E-2</v>
      </c>
      <c r="E617" s="272">
        <v>5.0126127196045089E-2</v>
      </c>
      <c r="F617" s="317">
        <v>5.9114833932838562E-2</v>
      </c>
      <c r="G617" s="317">
        <v>4.8396932040332082E-2</v>
      </c>
      <c r="H617" s="273"/>
      <c r="I617" s="318">
        <v>9.6892210708933196E-2</v>
      </c>
      <c r="J617" s="319"/>
      <c r="K617" s="320"/>
      <c r="L617" s="321"/>
    </row>
    <row r="618" spans="1:12" s="618" customFormat="1" ht="12.75" customHeight="1" x14ac:dyDescent="0.2">
      <c r="A618" s="310" t="s">
        <v>1</v>
      </c>
      <c r="B618" s="275">
        <f t="shared" ref="B618:I618" si="131">B615/B614*100-100</f>
        <v>10.263873340796408</v>
      </c>
      <c r="C618" s="276">
        <f t="shared" si="131"/>
        <v>21.880697265312634</v>
      </c>
      <c r="D618" s="276">
        <f t="shared" si="131"/>
        <v>0.24578971324532972</v>
      </c>
      <c r="E618" s="276">
        <f t="shared" si="131"/>
        <v>8.9844874460259092</v>
      </c>
      <c r="F618" s="276">
        <f t="shared" si="131"/>
        <v>17.426794113184656</v>
      </c>
      <c r="G618" s="276">
        <f t="shared" si="131"/>
        <v>32.997464074387153</v>
      </c>
      <c r="H618" s="277" t="e">
        <f t="shared" si="131"/>
        <v>#DIV/0!</v>
      </c>
      <c r="I618" s="278">
        <f t="shared" si="131"/>
        <v>16.967306198075448</v>
      </c>
      <c r="J618" s="319"/>
      <c r="K618" s="320"/>
      <c r="L618" s="227"/>
    </row>
    <row r="619" spans="1:12" s="618" customFormat="1" ht="12.75" customHeight="1" thickBot="1" x14ac:dyDescent="0.25">
      <c r="A619" s="226" t="s">
        <v>27</v>
      </c>
      <c r="B619" s="280">
        <f t="shared" ref="B619:I619" si="132">B615-B602</f>
        <v>-117.92277992278014</v>
      </c>
      <c r="C619" s="281">
        <f t="shared" si="132"/>
        <v>334.73723723723651</v>
      </c>
      <c r="D619" s="281">
        <f t="shared" si="132"/>
        <v>-177.11538461538476</v>
      </c>
      <c r="E619" s="281">
        <f t="shared" si="132"/>
        <v>-159.87908961593166</v>
      </c>
      <c r="F619" s="281">
        <f t="shared" si="132"/>
        <v>329.74358974358984</v>
      </c>
      <c r="G619" s="281">
        <f t="shared" si="132"/>
        <v>644.75261324041821</v>
      </c>
      <c r="H619" s="282">
        <f t="shared" si="132"/>
        <v>0</v>
      </c>
      <c r="I619" s="322">
        <f t="shared" si="132"/>
        <v>170.27664706769247</v>
      </c>
      <c r="J619" s="323"/>
      <c r="K619" s="320"/>
      <c r="L619" s="227"/>
    </row>
    <row r="620" spans="1:12" s="618" customFormat="1" ht="12.75" customHeight="1" x14ac:dyDescent="0.2">
      <c r="A620" s="324" t="s">
        <v>51</v>
      </c>
      <c r="B620" s="285">
        <v>585</v>
      </c>
      <c r="C620" s="286">
        <v>601</v>
      </c>
      <c r="D620" s="286">
        <v>118</v>
      </c>
      <c r="E620" s="286">
        <v>576</v>
      </c>
      <c r="F620" s="286">
        <v>581</v>
      </c>
      <c r="G620" s="286">
        <v>597</v>
      </c>
      <c r="H620" s="287"/>
      <c r="I620" s="288">
        <f>SUM(B620:H620)</f>
        <v>3058</v>
      </c>
      <c r="J620" s="325" t="s">
        <v>56</v>
      </c>
      <c r="K620" s="326"/>
      <c r="L620" s="290">
        <f>K620/I607</f>
        <v>0</v>
      </c>
    </row>
    <row r="621" spans="1:12" s="618" customFormat="1" ht="12.75" customHeight="1" x14ac:dyDescent="0.2">
      <c r="A621" s="324" t="s">
        <v>28</v>
      </c>
      <c r="B621" s="231"/>
      <c r="C621" s="294"/>
      <c r="D621" s="294"/>
      <c r="E621" s="294"/>
      <c r="F621" s="294"/>
      <c r="G621" s="294"/>
      <c r="H621" s="232"/>
      <c r="I621" s="235"/>
      <c r="J621" s="227" t="s">
        <v>57</v>
      </c>
      <c r="K621" s="618">
        <v>155.44999999999999</v>
      </c>
    </row>
    <row r="622" spans="1:12" s="618" customFormat="1" ht="12.75" customHeight="1" thickBot="1" x14ac:dyDescent="0.25">
      <c r="A622" s="327" t="s">
        <v>26</v>
      </c>
      <c r="B622" s="233">
        <f t="shared" ref="B622:H622" si="133">B621-B608</f>
        <v>0</v>
      </c>
      <c r="C622" s="234">
        <f t="shared" si="133"/>
        <v>0</v>
      </c>
      <c r="D622" s="234">
        <f t="shared" si="133"/>
        <v>0</v>
      </c>
      <c r="E622" s="234">
        <f t="shared" si="133"/>
        <v>0</v>
      </c>
      <c r="F622" s="234">
        <f t="shared" si="133"/>
        <v>0</v>
      </c>
      <c r="G622" s="234">
        <f t="shared" si="133"/>
        <v>0</v>
      </c>
      <c r="H622" s="240">
        <f t="shared" si="133"/>
        <v>0</v>
      </c>
      <c r="I622" s="236"/>
      <c r="J622" s="618" t="s">
        <v>26</v>
      </c>
      <c r="K622" s="227">
        <f>K621-K608</f>
        <v>-0.83000000000001251</v>
      </c>
    </row>
    <row r="624" spans="1:12" ht="13.5" thickBot="1" x14ac:dyDescent="0.25"/>
    <row r="625" spans="1:12" s="626" customFormat="1" ht="12.75" customHeight="1" thickBot="1" x14ac:dyDescent="0.25">
      <c r="A625" s="518" t="s">
        <v>190</v>
      </c>
      <c r="B625" s="671" t="s">
        <v>50</v>
      </c>
      <c r="C625" s="672"/>
      <c r="D625" s="672"/>
      <c r="E625" s="672"/>
      <c r="F625" s="672"/>
      <c r="G625" s="672"/>
      <c r="H625" s="673"/>
      <c r="I625" s="328" t="s">
        <v>0</v>
      </c>
      <c r="J625" s="227"/>
    </row>
    <row r="626" spans="1:12" s="626" customFormat="1" ht="12.75" customHeight="1" x14ac:dyDescent="0.2">
      <c r="A626" s="226" t="s">
        <v>54</v>
      </c>
      <c r="B626" s="301">
        <v>1</v>
      </c>
      <c r="C626" s="302">
        <v>2</v>
      </c>
      <c r="D626" s="303">
        <v>3</v>
      </c>
      <c r="E626" s="302">
        <v>4</v>
      </c>
      <c r="F626" s="303">
        <v>5</v>
      </c>
      <c r="G626" s="302">
        <v>6</v>
      </c>
      <c r="H626" s="298">
        <v>7</v>
      </c>
      <c r="I626" s="304"/>
      <c r="J626" s="305"/>
    </row>
    <row r="627" spans="1:12" s="626" customFormat="1" ht="12.75" customHeight="1" x14ac:dyDescent="0.2">
      <c r="A627" s="307" t="s">
        <v>3</v>
      </c>
      <c r="B627" s="258">
        <v>4265</v>
      </c>
      <c r="C627" s="259">
        <v>4265</v>
      </c>
      <c r="D627" s="259">
        <v>4265</v>
      </c>
      <c r="E627" s="259">
        <v>4265</v>
      </c>
      <c r="F627" s="259">
        <v>4265</v>
      </c>
      <c r="G627" s="390">
        <v>4265</v>
      </c>
      <c r="H627" s="260">
        <v>4265</v>
      </c>
      <c r="I627" s="308">
        <v>4265</v>
      </c>
      <c r="J627" s="309"/>
      <c r="K627" s="306"/>
    </row>
    <row r="628" spans="1:12" s="626" customFormat="1" ht="12.75" customHeight="1" x14ac:dyDescent="0.2">
      <c r="A628" s="310" t="s">
        <v>6</v>
      </c>
      <c r="B628" s="263">
        <v>4680.588235294118</v>
      </c>
      <c r="C628" s="264">
        <v>5554.7368421052633</v>
      </c>
      <c r="D628" s="264">
        <v>4480</v>
      </c>
      <c r="E628" s="264">
        <v>4495.405405405405</v>
      </c>
      <c r="F628" s="311">
        <v>5116</v>
      </c>
      <c r="G628" s="311">
        <v>5747.7777777777774</v>
      </c>
      <c r="H628" s="265"/>
      <c r="I628" s="312">
        <v>5104.6596858638741</v>
      </c>
      <c r="J628" s="313"/>
      <c r="K628" s="306"/>
    </row>
    <row r="629" spans="1:12" s="626" customFormat="1" ht="12.75" customHeight="1" x14ac:dyDescent="0.2">
      <c r="A629" s="226" t="s">
        <v>7</v>
      </c>
      <c r="B629" s="267">
        <v>100</v>
      </c>
      <c r="C629" s="268">
        <v>100</v>
      </c>
      <c r="D629" s="268">
        <v>100</v>
      </c>
      <c r="E629" s="268">
        <v>89.189189189189193</v>
      </c>
      <c r="F629" s="314">
        <v>100</v>
      </c>
      <c r="G629" s="314">
        <v>100</v>
      </c>
      <c r="H629" s="269"/>
      <c r="I629" s="315">
        <v>55.497382198952877</v>
      </c>
      <c r="J629" s="316"/>
      <c r="K629" s="306"/>
    </row>
    <row r="630" spans="1:12" s="626" customFormat="1" ht="12.75" customHeight="1" x14ac:dyDescent="0.2">
      <c r="A630" s="226" t="s">
        <v>8</v>
      </c>
      <c r="B630" s="271">
        <v>4.7854486695195576E-2</v>
      </c>
      <c r="C630" s="272">
        <v>4.1105799896313758E-2</v>
      </c>
      <c r="D630" s="272">
        <v>3.8640363608924956E-2</v>
      </c>
      <c r="E630" s="272">
        <v>6.3944124626050494E-2</v>
      </c>
      <c r="F630" s="317">
        <v>4.0954042614186899E-2</v>
      </c>
      <c r="G630" s="317">
        <v>2.5255825067577946E-2</v>
      </c>
      <c r="H630" s="273"/>
      <c r="I630" s="318">
        <v>0.10437567427596739</v>
      </c>
      <c r="J630" s="319"/>
      <c r="K630" s="320"/>
      <c r="L630" s="321"/>
    </row>
    <row r="631" spans="1:12" s="626" customFormat="1" ht="12.75" customHeight="1" x14ac:dyDescent="0.2">
      <c r="A631" s="310" t="s">
        <v>1</v>
      </c>
      <c r="B631" s="275">
        <f t="shared" ref="B631:I631" si="134">B628/B627*100-100</f>
        <v>9.7441555754775635</v>
      </c>
      <c r="C631" s="276">
        <f t="shared" si="134"/>
        <v>30.240019744554843</v>
      </c>
      <c r="D631" s="276">
        <f t="shared" si="134"/>
        <v>5.0410316529894601</v>
      </c>
      <c r="E631" s="276">
        <f t="shared" si="134"/>
        <v>5.4022369379930808</v>
      </c>
      <c r="F631" s="276">
        <f t="shared" si="134"/>
        <v>19.953106682297772</v>
      </c>
      <c r="G631" s="276">
        <f t="shared" si="134"/>
        <v>34.766184707568044</v>
      </c>
      <c r="H631" s="277">
        <f t="shared" si="134"/>
        <v>-100</v>
      </c>
      <c r="I631" s="278">
        <f t="shared" si="134"/>
        <v>19.687214205483556</v>
      </c>
      <c r="J631" s="319"/>
      <c r="K631" s="320"/>
      <c r="L631" s="227"/>
    </row>
    <row r="632" spans="1:12" s="626" customFormat="1" ht="12.75" customHeight="1" thickBot="1" x14ac:dyDescent="0.25">
      <c r="A632" s="226" t="s">
        <v>27</v>
      </c>
      <c r="B632" s="280">
        <f t="shared" ref="B632:I632" si="135">B628-B615</f>
        <v>21.939586645469717</v>
      </c>
      <c r="C632" s="281">
        <f t="shared" si="135"/>
        <v>405.27738264580421</v>
      </c>
      <c r="D632" s="281">
        <f t="shared" si="135"/>
        <v>244.61538461538476</v>
      </c>
      <c r="E632" s="281">
        <f t="shared" si="135"/>
        <v>-109.18918918919007</v>
      </c>
      <c r="F632" s="281">
        <f t="shared" si="135"/>
        <v>154.71794871794827</v>
      </c>
      <c r="G632" s="281">
        <f t="shared" si="135"/>
        <v>128.63492063492049</v>
      </c>
      <c r="H632" s="282">
        <f t="shared" si="135"/>
        <v>0</v>
      </c>
      <c r="I632" s="322">
        <f t="shared" si="135"/>
        <v>162.79099899518678</v>
      </c>
      <c r="J632" s="323"/>
      <c r="K632" s="320"/>
      <c r="L632" s="227"/>
    </row>
    <row r="633" spans="1:12" s="626" customFormat="1" ht="12.75" customHeight="1" x14ac:dyDescent="0.2">
      <c r="A633" s="324" t="s">
        <v>51</v>
      </c>
      <c r="B633" s="285">
        <v>582</v>
      </c>
      <c r="C633" s="286">
        <v>593</v>
      </c>
      <c r="D633" s="286">
        <v>114</v>
      </c>
      <c r="E633" s="286">
        <v>573</v>
      </c>
      <c r="F633" s="286">
        <v>577</v>
      </c>
      <c r="G633" s="286">
        <v>590</v>
      </c>
      <c r="H633" s="287"/>
      <c r="I633" s="288">
        <f>SUM(B633:H633)</f>
        <v>3029</v>
      </c>
      <c r="J633" s="325" t="s">
        <v>56</v>
      </c>
      <c r="K633" s="326"/>
      <c r="L633" s="290">
        <f>K633/I620</f>
        <v>0</v>
      </c>
    </row>
    <row r="634" spans="1:12" s="626" customFormat="1" ht="12.75" customHeight="1" x14ac:dyDescent="0.2">
      <c r="A634" s="324" t="s">
        <v>28</v>
      </c>
      <c r="B634" s="231"/>
      <c r="C634" s="294"/>
      <c r="D634" s="294"/>
      <c r="E634" s="294"/>
      <c r="F634" s="294"/>
      <c r="G634" s="294"/>
      <c r="H634" s="232"/>
      <c r="I634" s="235"/>
      <c r="J634" s="227" t="s">
        <v>57</v>
      </c>
      <c r="K634" s="626">
        <v>155</v>
      </c>
    </row>
    <row r="635" spans="1:12" s="626" customFormat="1" ht="12.75" customHeight="1" thickBot="1" x14ac:dyDescent="0.25">
      <c r="A635" s="327" t="s">
        <v>26</v>
      </c>
      <c r="B635" s="233">
        <f t="shared" ref="B635:H635" si="136">B634-B621</f>
        <v>0</v>
      </c>
      <c r="C635" s="234">
        <f t="shared" si="136"/>
        <v>0</v>
      </c>
      <c r="D635" s="234">
        <f t="shared" si="136"/>
        <v>0</v>
      </c>
      <c r="E635" s="234">
        <f t="shared" si="136"/>
        <v>0</v>
      </c>
      <c r="F635" s="234">
        <f t="shared" si="136"/>
        <v>0</v>
      </c>
      <c r="G635" s="234">
        <f t="shared" si="136"/>
        <v>0</v>
      </c>
      <c r="H635" s="240">
        <f t="shared" si="136"/>
        <v>0</v>
      </c>
      <c r="I635" s="236"/>
      <c r="J635" s="626" t="s">
        <v>26</v>
      </c>
      <c r="K635" s="227">
        <f>K634-K621</f>
        <v>-0.44999999999998863</v>
      </c>
    </row>
    <row r="637" spans="1:12" ht="13.5" thickBot="1" x14ac:dyDescent="0.25"/>
    <row r="638" spans="1:12" ht="13.5" thickBot="1" x14ac:dyDescent="0.25">
      <c r="A638" s="518" t="s">
        <v>192</v>
      </c>
      <c r="B638" s="671" t="s">
        <v>50</v>
      </c>
      <c r="C638" s="672"/>
      <c r="D638" s="672"/>
      <c r="E638" s="672"/>
      <c r="F638" s="672"/>
      <c r="G638" s="672"/>
      <c r="H638" s="673"/>
      <c r="I638" s="328" t="s">
        <v>0</v>
      </c>
      <c r="J638" s="227"/>
      <c r="K638" s="634"/>
      <c r="L638" s="634"/>
    </row>
    <row r="639" spans="1:12" x14ac:dyDescent="0.2">
      <c r="A639" s="226" t="s">
        <v>54</v>
      </c>
      <c r="B639" s="301">
        <v>1</v>
      </c>
      <c r="C639" s="302">
        <v>2</v>
      </c>
      <c r="D639" s="303">
        <v>3</v>
      </c>
      <c r="E639" s="302">
        <v>4</v>
      </c>
      <c r="F639" s="303">
        <v>5</v>
      </c>
      <c r="G639" s="302">
        <v>6</v>
      </c>
      <c r="H639" s="298">
        <v>7</v>
      </c>
      <c r="I639" s="304"/>
      <c r="J639" s="305"/>
      <c r="K639" s="634"/>
      <c r="L639" s="634"/>
    </row>
    <row r="640" spans="1:12" x14ac:dyDescent="0.2">
      <c r="A640" s="307" t="s">
        <v>3</v>
      </c>
      <c r="B640" s="258">
        <v>4305</v>
      </c>
      <c r="C640" s="259">
        <v>4305</v>
      </c>
      <c r="D640" s="259">
        <v>4305</v>
      </c>
      <c r="E640" s="259">
        <v>4305</v>
      </c>
      <c r="F640" s="259">
        <v>4305</v>
      </c>
      <c r="G640" s="390">
        <v>4305</v>
      </c>
      <c r="H640" s="260">
        <v>4305</v>
      </c>
      <c r="I640" s="308">
        <v>4305</v>
      </c>
      <c r="J640" s="309"/>
      <c r="K640" s="306"/>
      <c r="L640" s="634"/>
    </row>
    <row r="641" spans="1:12" x14ac:dyDescent="0.2">
      <c r="A641" s="310" t="s">
        <v>6</v>
      </c>
      <c r="B641" s="263">
        <v>4693.5</v>
      </c>
      <c r="C641" s="264">
        <v>5304.8837209302328</v>
      </c>
      <c r="D641" s="264">
        <v>4740</v>
      </c>
      <c r="E641" s="264">
        <v>4656.75</v>
      </c>
      <c r="F641" s="311">
        <v>5046.136363636364</v>
      </c>
      <c r="G641" s="311">
        <v>5639.7435897435898</v>
      </c>
      <c r="H641" s="265"/>
      <c r="I641" s="312">
        <v>5050.3669724770643</v>
      </c>
      <c r="J641" s="313"/>
      <c r="K641" s="306"/>
      <c r="L641" s="634"/>
    </row>
    <row r="642" spans="1:12" x14ac:dyDescent="0.2">
      <c r="A642" s="226" t="s">
        <v>7</v>
      </c>
      <c r="B642" s="267">
        <v>85</v>
      </c>
      <c r="C642" s="268">
        <v>67.441860465116278</v>
      </c>
      <c r="D642" s="268">
        <v>75</v>
      </c>
      <c r="E642" s="268">
        <v>95</v>
      </c>
      <c r="F642" s="314">
        <v>86.36363636363636</v>
      </c>
      <c r="G642" s="314">
        <v>84.615384615384613</v>
      </c>
      <c r="H642" s="269"/>
      <c r="I642" s="315">
        <v>62.38532110091743</v>
      </c>
      <c r="J642" s="316"/>
      <c r="K642" s="306"/>
      <c r="L642" s="634"/>
    </row>
    <row r="643" spans="1:12" x14ac:dyDescent="0.2">
      <c r="A643" s="226" t="s">
        <v>8</v>
      </c>
      <c r="B643" s="271">
        <v>6.9027282800442458E-2</v>
      </c>
      <c r="C643" s="272">
        <v>9.7064178719422606E-2</v>
      </c>
      <c r="D643" s="272">
        <v>7.2756777251069271E-2</v>
      </c>
      <c r="E643" s="272">
        <v>6.3229384622996654E-2</v>
      </c>
      <c r="F643" s="317">
        <v>6.3135865483615966E-2</v>
      </c>
      <c r="G643" s="317">
        <v>7.7746005530932694E-2</v>
      </c>
      <c r="H643" s="273"/>
      <c r="I643" s="318">
        <v>0.10494558587183279</v>
      </c>
      <c r="J643" s="319"/>
      <c r="K643" s="320"/>
      <c r="L643" s="321"/>
    </row>
    <row r="644" spans="1:12" x14ac:dyDescent="0.2">
      <c r="A644" s="310" t="s">
        <v>1</v>
      </c>
      <c r="B644" s="275">
        <f t="shared" ref="B644:I644" si="137">B641/B640*100-100</f>
        <v>9.0243902439024453</v>
      </c>
      <c r="C644" s="276">
        <f t="shared" si="137"/>
        <v>23.22610269292062</v>
      </c>
      <c r="D644" s="276">
        <f t="shared" si="137"/>
        <v>10.104529616724747</v>
      </c>
      <c r="E644" s="276">
        <f t="shared" si="137"/>
        <v>8.1707317073170742</v>
      </c>
      <c r="F644" s="276">
        <f t="shared" si="137"/>
        <v>17.215711118150139</v>
      </c>
      <c r="G644" s="276">
        <f t="shared" si="137"/>
        <v>31.004496858155392</v>
      </c>
      <c r="H644" s="277">
        <f t="shared" si="137"/>
        <v>-100</v>
      </c>
      <c r="I644" s="278">
        <f t="shared" si="137"/>
        <v>17.31398310051253</v>
      </c>
      <c r="J644" s="319"/>
      <c r="K644" s="320"/>
      <c r="L644" s="227"/>
    </row>
    <row r="645" spans="1:12" ht="13.5" thickBot="1" x14ac:dyDescent="0.25">
      <c r="A645" s="226" t="s">
        <v>27</v>
      </c>
      <c r="B645" s="280">
        <f t="shared" ref="B645:I645" si="138">B641-B628</f>
        <v>12.911764705881978</v>
      </c>
      <c r="C645" s="281">
        <f t="shared" si="138"/>
        <v>-249.85312117503054</v>
      </c>
      <c r="D645" s="281">
        <f t="shared" si="138"/>
        <v>260</v>
      </c>
      <c r="E645" s="281">
        <f t="shared" si="138"/>
        <v>161.34459459459504</v>
      </c>
      <c r="F645" s="281">
        <f t="shared" si="138"/>
        <v>-69.863636363636033</v>
      </c>
      <c r="G645" s="281">
        <f t="shared" si="138"/>
        <v>-108.03418803418754</v>
      </c>
      <c r="H645" s="282">
        <f t="shared" si="138"/>
        <v>0</v>
      </c>
      <c r="I645" s="322">
        <f t="shared" si="138"/>
        <v>-54.292713386809737</v>
      </c>
      <c r="J645" s="323"/>
      <c r="K645" s="320"/>
      <c r="L645" s="227"/>
    </row>
    <row r="646" spans="1:12" x14ac:dyDescent="0.2">
      <c r="A646" s="324" t="s">
        <v>51</v>
      </c>
      <c r="B646" s="285">
        <v>579</v>
      </c>
      <c r="C646" s="286">
        <v>589</v>
      </c>
      <c r="D646" s="286">
        <v>107</v>
      </c>
      <c r="E646" s="286">
        <v>571</v>
      </c>
      <c r="F646" s="286">
        <v>571</v>
      </c>
      <c r="G646" s="286">
        <v>577</v>
      </c>
      <c r="H646" s="287"/>
      <c r="I646" s="288">
        <f>SUM(B646:H646)</f>
        <v>2994</v>
      </c>
      <c r="J646" s="325" t="s">
        <v>56</v>
      </c>
      <c r="K646" s="326"/>
      <c r="L646" s="290">
        <f>K646/I633</f>
        <v>0</v>
      </c>
    </row>
    <row r="647" spans="1:12" x14ac:dyDescent="0.2">
      <c r="A647" s="324" t="s">
        <v>28</v>
      </c>
      <c r="B647" s="231"/>
      <c r="C647" s="294"/>
      <c r="D647" s="294"/>
      <c r="E647" s="294"/>
      <c r="F647" s="294"/>
      <c r="G647" s="294"/>
      <c r="H647" s="232"/>
      <c r="I647" s="235"/>
      <c r="J647" s="227" t="s">
        <v>57</v>
      </c>
      <c r="K647" s="634">
        <v>154.12</v>
      </c>
      <c r="L647" s="634"/>
    </row>
    <row r="648" spans="1:12" ht="13.5" thickBot="1" x14ac:dyDescent="0.25">
      <c r="A648" s="327" t="s">
        <v>26</v>
      </c>
      <c r="B648" s="233">
        <f t="shared" ref="B648:H648" si="139">B647-B634</f>
        <v>0</v>
      </c>
      <c r="C648" s="234">
        <f t="shared" si="139"/>
        <v>0</v>
      </c>
      <c r="D648" s="234">
        <f t="shared" si="139"/>
        <v>0</v>
      </c>
      <c r="E648" s="234">
        <f t="shared" si="139"/>
        <v>0</v>
      </c>
      <c r="F648" s="234">
        <f t="shared" si="139"/>
        <v>0</v>
      </c>
      <c r="G648" s="234">
        <f t="shared" si="139"/>
        <v>0</v>
      </c>
      <c r="H648" s="240">
        <f t="shared" si="139"/>
        <v>0</v>
      </c>
      <c r="I648" s="236"/>
      <c r="J648" s="634" t="s">
        <v>26</v>
      </c>
      <c r="K648" s="227">
        <f>K647-K634</f>
        <v>-0.87999999999999545</v>
      </c>
      <c r="L648" s="634"/>
    </row>
    <row r="650" spans="1:12" ht="13.5" thickBot="1" x14ac:dyDescent="0.25"/>
    <row r="651" spans="1:12" s="642" customFormat="1" ht="13.5" thickBot="1" x14ac:dyDescent="0.25">
      <c r="A651" s="518" t="s">
        <v>194</v>
      </c>
      <c r="B651" s="671" t="s">
        <v>50</v>
      </c>
      <c r="C651" s="672"/>
      <c r="D651" s="672"/>
      <c r="E651" s="672"/>
      <c r="F651" s="672"/>
      <c r="G651" s="672"/>
      <c r="H651" s="673"/>
      <c r="I651" s="328" t="s">
        <v>0</v>
      </c>
      <c r="J651" s="227"/>
    </row>
    <row r="652" spans="1:12" s="642" customFormat="1" x14ac:dyDescent="0.2">
      <c r="A652" s="226" t="s">
        <v>54</v>
      </c>
      <c r="B652" s="301">
        <v>1</v>
      </c>
      <c r="C652" s="302">
        <v>2</v>
      </c>
      <c r="D652" s="303">
        <v>3</v>
      </c>
      <c r="E652" s="302">
        <v>4</v>
      </c>
      <c r="F652" s="303">
        <v>5</v>
      </c>
      <c r="G652" s="302">
        <v>6</v>
      </c>
      <c r="H652" s="298">
        <v>7</v>
      </c>
      <c r="I652" s="304"/>
      <c r="J652" s="305"/>
    </row>
    <row r="653" spans="1:12" s="642" customFormat="1" x14ac:dyDescent="0.2">
      <c r="A653" s="307" t="s">
        <v>3</v>
      </c>
      <c r="B653" s="258">
        <v>4345</v>
      </c>
      <c r="C653" s="259">
        <v>4345</v>
      </c>
      <c r="D653" s="259">
        <v>4345</v>
      </c>
      <c r="E653" s="259">
        <v>4345</v>
      </c>
      <c r="F653" s="259">
        <v>4345</v>
      </c>
      <c r="G653" s="390">
        <v>4345</v>
      </c>
      <c r="H653" s="260">
        <v>4345</v>
      </c>
      <c r="I653" s="308">
        <v>4345</v>
      </c>
      <c r="J653" s="309"/>
      <c r="K653" s="306"/>
    </row>
    <row r="654" spans="1:12" s="642" customFormat="1" x14ac:dyDescent="0.2">
      <c r="A654" s="310" t="s">
        <v>6</v>
      </c>
      <c r="B654" s="263">
        <v>4790.8108108108108</v>
      </c>
      <c r="C654" s="264">
        <v>5137.8378378378375</v>
      </c>
      <c r="D654" s="264">
        <v>4884.166666666667</v>
      </c>
      <c r="E654" s="264">
        <v>4756.3157894736842</v>
      </c>
      <c r="F654" s="311">
        <v>5033.8888888888887</v>
      </c>
      <c r="G654" s="311">
        <v>5450.5</v>
      </c>
      <c r="H654" s="265"/>
      <c r="I654" s="312">
        <v>5029.75</v>
      </c>
      <c r="J654" s="313"/>
      <c r="K654" s="306"/>
    </row>
    <row r="655" spans="1:12" s="642" customFormat="1" x14ac:dyDescent="0.2">
      <c r="A655" s="226" t="s">
        <v>7</v>
      </c>
      <c r="B655" s="267">
        <v>100</v>
      </c>
      <c r="C655" s="268">
        <v>78.378378378378372</v>
      </c>
      <c r="D655" s="268">
        <v>66.666666666666671</v>
      </c>
      <c r="E655" s="268">
        <v>81.578947368421055</v>
      </c>
      <c r="F655" s="314">
        <v>83.333333333333329</v>
      </c>
      <c r="G655" s="314">
        <v>85</v>
      </c>
      <c r="H655" s="269"/>
      <c r="I655" s="315">
        <v>70.5</v>
      </c>
      <c r="J655" s="316"/>
      <c r="K655" s="306"/>
    </row>
    <row r="656" spans="1:12" s="642" customFormat="1" x14ac:dyDescent="0.2">
      <c r="A656" s="226" t="s">
        <v>8</v>
      </c>
      <c r="B656" s="271">
        <v>5.9373478198193129E-2</v>
      </c>
      <c r="C656" s="272">
        <v>8.1532164643233138E-2</v>
      </c>
      <c r="D656" s="272">
        <v>0.10293806200922291</v>
      </c>
      <c r="E656" s="272">
        <v>8.155871766379745E-2</v>
      </c>
      <c r="F656" s="317">
        <v>5.7465269584937195E-2</v>
      </c>
      <c r="G656" s="317">
        <v>7.0853345522927977E-2</v>
      </c>
      <c r="H656" s="273"/>
      <c r="I656" s="318">
        <v>8.8844622729341211E-2</v>
      </c>
      <c r="J656" s="319"/>
      <c r="K656" s="320"/>
      <c r="L656" s="321"/>
    </row>
    <row r="657" spans="1:12" s="642" customFormat="1" x14ac:dyDescent="0.2">
      <c r="A657" s="310" t="s">
        <v>1</v>
      </c>
      <c r="B657" s="275">
        <f t="shared" ref="B657:I657" si="140">B654/B653*100-100</f>
        <v>10.26031785525457</v>
      </c>
      <c r="C657" s="276">
        <f t="shared" si="140"/>
        <v>18.247130905358745</v>
      </c>
      <c r="D657" s="276">
        <f t="shared" si="140"/>
        <v>12.408899117759887</v>
      </c>
      <c r="E657" s="276">
        <f t="shared" si="140"/>
        <v>9.4664163285082594</v>
      </c>
      <c r="F657" s="276">
        <f t="shared" si="140"/>
        <v>15.85475003196521</v>
      </c>
      <c r="G657" s="276">
        <f t="shared" si="140"/>
        <v>25.443037974683548</v>
      </c>
      <c r="H657" s="277">
        <f t="shared" si="140"/>
        <v>-100</v>
      </c>
      <c r="I657" s="278">
        <f t="shared" si="140"/>
        <v>15.759493670886073</v>
      </c>
      <c r="J657" s="319"/>
      <c r="K657" s="320"/>
      <c r="L657" s="227"/>
    </row>
    <row r="658" spans="1:12" s="642" customFormat="1" ht="13.5" thickBot="1" x14ac:dyDescent="0.25">
      <c r="A658" s="226" t="s">
        <v>27</v>
      </c>
      <c r="B658" s="280">
        <f t="shared" ref="B658:I658" si="141">B654-B641</f>
        <v>97.310810810810835</v>
      </c>
      <c r="C658" s="281">
        <f t="shared" si="141"/>
        <v>-167.04588309239534</v>
      </c>
      <c r="D658" s="281">
        <f t="shared" si="141"/>
        <v>144.16666666666697</v>
      </c>
      <c r="E658" s="281">
        <f t="shared" si="141"/>
        <v>99.565789473684163</v>
      </c>
      <c r="F658" s="281">
        <f t="shared" si="141"/>
        <v>-12.24747474747528</v>
      </c>
      <c r="G658" s="281">
        <f t="shared" si="141"/>
        <v>-189.24358974358984</v>
      </c>
      <c r="H658" s="282">
        <f t="shared" si="141"/>
        <v>0</v>
      </c>
      <c r="I658" s="322">
        <f t="shared" si="141"/>
        <v>-20.616972477064337</v>
      </c>
      <c r="J658" s="323"/>
      <c r="K658" s="320"/>
      <c r="L658" s="227"/>
    </row>
    <row r="659" spans="1:12" s="642" customFormat="1" x14ac:dyDescent="0.2">
      <c r="A659" s="324" t="s">
        <v>51</v>
      </c>
      <c r="B659" s="285">
        <v>573</v>
      </c>
      <c r="C659" s="286">
        <v>583</v>
      </c>
      <c r="D659" s="286">
        <v>103</v>
      </c>
      <c r="E659" s="286">
        <v>566</v>
      </c>
      <c r="F659" s="286">
        <v>564</v>
      </c>
      <c r="G659" s="286">
        <v>571</v>
      </c>
      <c r="H659" s="287"/>
      <c r="I659" s="288">
        <f>SUM(B659:H659)</f>
        <v>2960</v>
      </c>
      <c r="J659" s="325" t="s">
        <v>56</v>
      </c>
      <c r="K659" s="326"/>
      <c r="L659" s="290">
        <f>K659/I646</f>
        <v>0</v>
      </c>
    </row>
    <row r="660" spans="1:12" s="642" customFormat="1" x14ac:dyDescent="0.2">
      <c r="A660" s="324" t="s">
        <v>28</v>
      </c>
      <c r="B660" s="231"/>
      <c r="C660" s="294"/>
      <c r="D660" s="294"/>
      <c r="E660" s="294"/>
      <c r="F660" s="294"/>
      <c r="G660" s="294"/>
      <c r="H660" s="232"/>
      <c r="I660" s="235"/>
      <c r="J660" s="227" t="s">
        <v>57</v>
      </c>
      <c r="K660" s="642">
        <v>153.16</v>
      </c>
    </row>
    <row r="661" spans="1:12" s="642" customFormat="1" ht="13.5" thickBot="1" x14ac:dyDescent="0.25">
      <c r="A661" s="327" t="s">
        <v>26</v>
      </c>
      <c r="B661" s="233">
        <f t="shared" ref="B661:H661" si="142">B660-B647</f>
        <v>0</v>
      </c>
      <c r="C661" s="234">
        <f t="shared" si="142"/>
        <v>0</v>
      </c>
      <c r="D661" s="234">
        <f t="shared" si="142"/>
        <v>0</v>
      </c>
      <c r="E661" s="234">
        <f t="shared" si="142"/>
        <v>0</v>
      </c>
      <c r="F661" s="234">
        <f t="shared" si="142"/>
        <v>0</v>
      </c>
      <c r="G661" s="234">
        <f t="shared" si="142"/>
        <v>0</v>
      </c>
      <c r="H661" s="240">
        <f t="shared" si="142"/>
        <v>0</v>
      </c>
      <c r="I661" s="236"/>
      <c r="J661" s="642" t="s">
        <v>26</v>
      </c>
      <c r="K661" s="227">
        <f>K660-K647</f>
        <v>-0.96000000000000796</v>
      </c>
    </row>
    <row r="663" spans="1:12" ht="13.5" thickBot="1" x14ac:dyDescent="0.25"/>
    <row r="664" spans="1:12" s="650" customFormat="1" ht="13.5" thickBot="1" x14ac:dyDescent="0.25">
      <c r="A664" s="518" t="s">
        <v>196</v>
      </c>
      <c r="B664" s="671" t="s">
        <v>50</v>
      </c>
      <c r="C664" s="672"/>
      <c r="D664" s="672"/>
      <c r="E664" s="672"/>
      <c r="F664" s="672"/>
      <c r="G664" s="672"/>
      <c r="H664" s="673"/>
      <c r="I664" s="328" t="s">
        <v>0</v>
      </c>
      <c r="J664" s="227"/>
    </row>
    <row r="665" spans="1:12" s="650" customFormat="1" x14ac:dyDescent="0.2">
      <c r="A665" s="226" t="s">
        <v>54</v>
      </c>
      <c r="B665" s="301">
        <v>1</v>
      </c>
      <c r="C665" s="302">
        <v>2</v>
      </c>
      <c r="D665" s="303">
        <v>3</v>
      </c>
      <c r="E665" s="302">
        <v>4</v>
      </c>
      <c r="F665" s="303">
        <v>5</v>
      </c>
      <c r="G665" s="302">
        <v>6</v>
      </c>
      <c r="H665" s="298">
        <v>7</v>
      </c>
      <c r="I665" s="304"/>
      <c r="J665" s="305"/>
    </row>
    <row r="666" spans="1:12" s="650" customFormat="1" x14ac:dyDescent="0.2">
      <c r="A666" s="307" t="s">
        <v>3</v>
      </c>
      <c r="B666" s="258">
        <v>4385</v>
      </c>
      <c r="C666" s="259">
        <v>4385</v>
      </c>
      <c r="D666" s="259">
        <v>4385</v>
      </c>
      <c r="E666" s="259">
        <v>4385</v>
      </c>
      <c r="F666" s="259">
        <v>4385</v>
      </c>
      <c r="G666" s="390">
        <v>4385</v>
      </c>
      <c r="H666" s="260"/>
      <c r="I666" s="308">
        <v>4385</v>
      </c>
      <c r="J666" s="309"/>
      <c r="K666" s="306"/>
    </row>
    <row r="667" spans="1:12" s="650" customFormat="1" x14ac:dyDescent="0.2">
      <c r="A667" s="310" t="s">
        <v>6</v>
      </c>
      <c r="B667" s="263">
        <v>4702.62</v>
      </c>
      <c r="C667" s="264">
        <v>5014.5200000000004</v>
      </c>
      <c r="D667" s="264">
        <v>4707.1400000000003</v>
      </c>
      <c r="E667" s="264">
        <v>4807.8</v>
      </c>
      <c r="F667" s="311">
        <v>5052.3100000000004</v>
      </c>
      <c r="G667" s="311">
        <v>5579.47</v>
      </c>
      <c r="H667" s="265"/>
      <c r="I667" s="312">
        <v>5000.93</v>
      </c>
      <c r="J667" s="313"/>
      <c r="K667" s="306"/>
    </row>
    <row r="668" spans="1:12" s="650" customFormat="1" x14ac:dyDescent="0.2">
      <c r="A668" s="226" t="s">
        <v>7</v>
      </c>
      <c r="B668" s="267">
        <v>90.5</v>
      </c>
      <c r="C668" s="268">
        <v>69.05</v>
      </c>
      <c r="D668" s="268">
        <v>100</v>
      </c>
      <c r="E668" s="268">
        <v>87.8</v>
      </c>
      <c r="F668" s="314">
        <v>82.05</v>
      </c>
      <c r="G668" s="314">
        <v>92.11</v>
      </c>
      <c r="H668" s="269"/>
      <c r="I668" s="315">
        <v>67.13</v>
      </c>
      <c r="J668" s="316"/>
      <c r="K668" s="306"/>
    </row>
    <row r="669" spans="1:12" s="650" customFormat="1" x14ac:dyDescent="0.2">
      <c r="A669" s="226" t="s">
        <v>8</v>
      </c>
      <c r="B669" s="271">
        <v>6.59E-2</v>
      </c>
      <c r="C669" s="272">
        <v>0.1012</v>
      </c>
      <c r="D669" s="272">
        <v>4.9299999999999997E-2</v>
      </c>
      <c r="E669" s="272">
        <v>6.6600000000000006E-2</v>
      </c>
      <c r="F669" s="317">
        <v>6.9000000000000006E-2</v>
      </c>
      <c r="G669" s="317">
        <v>6.4000000000000001E-2</v>
      </c>
      <c r="H669" s="273"/>
      <c r="I669" s="318">
        <v>9.5000000000000001E-2</v>
      </c>
      <c r="J669" s="319"/>
      <c r="K669" s="320"/>
      <c r="L669" s="321"/>
    </row>
    <row r="670" spans="1:12" s="650" customFormat="1" x14ac:dyDescent="0.2">
      <c r="A670" s="310" t="s">
        <v>1</v>
      </c>
      <c r="B670" s="275">
        <v>90.5</v>
      </c>
      <c r="C670" s="276">
        <v>69.05</v>
      </c>
      <c r="D670" s="276">
        <v>100</v>
      </c>
      <c r="E670" s="276">
        <v>87.8</v>
      </c>
      <c r="F670" s="276">
        <v>82.05</v>
      </c>
      <c r="G670" s="276">
        <v>92.11</v>
      </c>
      <c r="H670" s="277" t="e">
        <f t="shared" ref="H670:I670" si="143">H667/H666*100-100</f>
        <v>#DIV/0!</v>
      </c>
      <c r="I670" s="278">
        <f t="shared" si="143"/>
        <v>14.046294184720651</v>
      </c>
      <c r="J670" s="319"/>
      <c r="K670" s="320"/>
      <c r="L670" s="227"/>
    </row>
    <row r="671" spans="1:12" s="650" customFormat="1" ht="13.5" thickBot="1" x14ac:dyDescent="0.25">
      <c r="A671" s="226" t="s">
        <v>27</v>
      </c>
      <c r="B671" s="280">
        <v>6.59E-2</v>
      </c>
      <c r="C671" s="281">
        <v>0.1012</v>
      </c>
      <c r="D671" s="281">
        <v>4.9299999999999997E-2</v>
      </c>
      <c r="E671" s="281">
        <v>6.6600000000000006E-2</v>
      </c>
      <c r="F671" s="281">
        <v>6.9000000000000006E-2</v>
      </c>
      <c r="G671" s="281">
        <v>6.4000000000000001E-2</v>
      </c>
      <c r="H671" s="282">
        <f t="shared" ref="H671:I671" si="144">H667-H654</f>
        <v>0</v>
      </c>
      <c r="I671" s="322">
        <f t="shared" si="144"/>
        <v>-28.819999999999709</v>
      </c>
      <c r="J671" s="323"/>
      <c r="K671" s="320"/>
      <c r="L671" s="227"/>
    </row>
    <row r="672" spans="1:12" s="650" customFormat="1" x14ac:dyDescent="0.2">
      <c r="A672" s="324" t="s">
        <v>51</v>
      </c>
      <c r="B672" s="285">
        <v>571</v>
      </c>
      <c r="C672" s="286">
        <v>580</v>
      </c>
      <c r="D672" s="286">
        <v>98</v>
      </c>
      <c r="E672" s="286">
        <v>563</v>
      </c>
      <c r="F672" s="286">
        <v>560</v>
      </c>
      <c r="G672" s="286">
        <v>561</v>
      </c>
      <c r="H672" s="287"/>
      <c r="I672" s="288">
        <f>SUM(B672:H672)</f>
        <v>2933</v>
      </c>
      <c r="J672" s="325" t="s">
        <v>56</v>
      </c>
      <c r="K672" s="326"/>
      <c r="L672" s="290">
        <f>K672/I659</f>
        <v>0</v>
      </c>
    </row>
    <row r="673" spans="1:11" s="650" customFormat="1" x14ac:dyDescent="0.2">
      <c r="A673" s="324" t="s">
        <v>28</v>
      </c>
      <c r="B673" s="231"/>
      <c r="C673" s="294"/>
      <c r="D673" s="294"/>
      <c r="E673" s="294"/>
      <c r="F673" s="294"/>
      <c r="G673" s="294"/>
      <c r="H673" s="232"/>
      <c r="I673" s="235"/>
      <c r="J673" s="227" t="s">
        <v>57</v>
      </c>
      <c r="K673" s="650">
        <v>152.44999999999999</v>
      </c>
    </row>
    <row r="674" spans="1:11" s="650" customFormat="1" ht="13.5" thickBot="1" x14ac:dyDescent="0.25">
      <c r="A674" s="327" t="s">
        <v>26</v>
      </c>
      <c r="B674" s="233">
        <f t="shared" ref="B674:H674" si="145">B673-B660</f>
        <v>0</v>
      </c>
      <c r="C674" s="234">
        <f t="shared" si="145"/>
        <v>0</v>
      </c>
      <c r="D674" s="234">
        <f t="shared" si="145"/>
        <v>0</v>
      </c>
      <c r="E674" s="234">
        <f t="shared" si="145"/>
        <v>0</v>
      </c>
      <c r="F674" s="234">
        <f t="shared" si="145"/>
        <v>0</v>
      </c>
      <c r="G674" s="234">
        <f t="shared" si="145"/>
        <v>0</v>
      </c>
      <c r="H674" s="240">
        <f t="shared" si="145"/>
        <v>0</v>
      </c>
      <c r="I674" s="236"/>
      <c r="J674" s="650" t="s">
        <v>26</v>
      </c>
      <c r="K674" s="227">
        <f>K673-K660</f>
        <v>-0.71000000000000796</v>
      </c>
    </row>
  </sheetData>
  <mergeCells count="80">
    <mergeCell ref="B377:H377"/>
    <mergeCell ref="B664:H664"/>
    <mergeCell ref="B599:H599"/>
    <mergeCell ref="B586:H586"/>
    <mergeCell ref="B573:H573"/>
    <mergeCell ref="B560:H560"/>
    <mergeCell ref="B651:H651"/>
    <mergeCell ref="B638:H638"/>
    <mergeCell ref="B625:H625"/>
    <mergeCell ref="B612:H612"/>
    <mergeCell ref="I352:I353"/>
    <mergeCell ref="H358:H359"/>
    <mergeCell ref="A360:A361"/>
    <mergeCell ref="F360:F361"/>
    <mergeCell ref="G360:G361"/>
    <mergeCell ref="H360:H361"/>
    <mergeCell ref="I360:I361"/>
    <mergeCell ref="A356:A357"/>
    <mergeCell ref="F356:F357"/>
    <mergeCell ref="A352:A353"/>
    <mergeCell ref="F352:F353"/>
    <mergeCell ref="G352:G353"/>
    <mergeCell ref="A354:A355"/>
    <mergeCell ref="F354:F355"/>
    <mergeCell ref="A358:A359"/>
    <mergeCell ref="F358:F359"/>
    <mergeCell ref="G354:G355"/>
    <mergeCell ref="B80:G80"/>
    <mergeCell ref="B9:G9"/>
    <mergeCell ref="B23:G23"/>
    <mergeCell ref="B37:G37"/>
    <mergeCell ref="B52:G52"/>
    <mergeCell ref="B66:G66"/>
    <mergeCell ref="B138:H138"/>
    <mergeCell ref="B124:H124"/>
    <mergeCell ref="B108:G108"/>
    <mergeCell ref="B94:G94"/>
    <mergeCell ref="B194:H194"/>
    <mergeCell ref="B180:H180"/>
    <mergeCell ref="B166:H166"/>
    <mergeCell ref="B152:H152"/>
    <mergeCell ref="B321:H321"/>
    <mergeCell ref="J352:J353"/>
    <mergeCell ref="J354:J355"/>
    <mergeCell ref="J356:J357"/>
    <mergeCell ref="I354:I355"/>
    <mergeCell ref="B208:H208"/>
    <mergeCell ref="B279:H279"/>
    <mergeCell ref="B265:H265"/>
    <mergeCell ref="B250:H250"/>
    <mergeCell ref="B307:H307"/>
    <mergeCell ref="B293:H293"/>
    <mergeCell ref="H354:H355"/>
    <mergeCell ref="H352:H353"/>
    <mergeCell ref="B236:H236"/>
    <mergeCell ref="B222:H222"/>
    <mergeCell ref="A350:J350"/>
    <mergeCell ref="B335:H335"/>
    <mergeCell ref="H356:H357"/>
    <mergeCell ref="I358:I359"/>
    <mergeCell ref="B363:H363"/>
    <mergeCell ref="G356:G357"/>
    <mergeCell ref="I356:I357"/>
    <mergeCell ref="G358:G359"/>
    <mergeCell ref="J358:J359"/>
    <mergeCell ref="J360:J361"/>
    <mergeCell ref="B547:H547"/>
    <mergeCell ref="F428:G428"/>
    <mergeCell ref="B534:H534"/>
    <mergeCell ref="B521:H521"/>
    <mergeCell ref="B508:H508"/>
    <mergeCell ref="B495:H495"/>
    <mergeCell ref="B482:H482"/>
    <mergeCell ref="B469:H469"/>
    <mergeCell ref="B456:H456"/>
    <mergeCell ref="B443:H443"/>
    <mergeCell ref="B430:H430"/>
    <mergeCell ref="B391:H391"/>
    <mergeCell ref="B417:H417"/>
    <mergeCell ref="B404:H404"/>
  </mergeCells>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2"/>
  <dimension ref="A1:S749"/>
  <sheetViews>
    <sheetView showGridLines="0" topLeftCell="A714" zoomScale="73" zoomScaleNormal="73" workbookViewId="0">
      <selection activeCell="N737" sqref="N737"/>
    </sheetView>
  </sheetViews>
  <sheetFormatPr baseColWidth="10" defaultColWidth="11.42578125" defaultRowHeight="12.75" x14ac:dyDescent="0.2"/>
  <cols>
    <col min="1" max="1" width="16.28515625" style="293" bestFit="1" customWidth="1"/>
    <col min="2" max="6" width="9.7109375" style="293" customWidth="1"/>
    <col min="7" max="7" width="13" style="293" customWidth="1"/>
    <col min="8" max="8" width="11.140625" style="293" customWidth="1"/>
    <col min="9" max="9" width="10.5703125" style="293" customWidth="1"/>
    <col min="10" max="16384" width="11.42578125" style="293"/>
  </cols>
  <sheetData>
    <row r="1" spans="1:7" x14ac:dyDescent="0.2">
      <c r="A1" s="293" t="s">
        <v>58</v>
      </c>
    </row>
    <row r="2" spans="1:7" x14ac:dyDescent="0.2">
      <c r="A2" s="293" t="s">
        <v>59</v>
      </c>
      <c r="B2" s="241">
        <v>42.1</v>
      </c>
    </row>
    <row r="3" spans="1:7" x14ac:dyDescent="0.2">
      <c r="A3" s="293" t="s">
        <v>7</v>
      </c>
      <c r="B3" s="293">
        <v>82</v>
      </c>
    </row>
    <row r="4" spans="1:7" x14ac:dyDescent="0.2">
      <c r="A4" s="293" t="s">
        <v>60</v>
      </c>
      <c r="B4" s="293">
        <v>3355</v>
      </c>
    </row>
    <row r="6" spans="1:7" x14ac:dyDescent="0.2">
      <c r="A6" s="248" t="s">
        <v>61</v>
      </c>
      <c r="B6" s="241">
        <v>39.700000000000003</v>
      </c>
      <c r="C6" s="241">
        <v>39.700000000000003</v>
      </c>
      <c r="D6" s="241">
        <v>39.700000000000003</v>
      </c>
      <c r="E6" s="241">
        <v>39.700000000000003</v>
      </c>
      <c r="F6" s="241">
        <v>39.700000000000003</v>
      </c>
      <c r="G6" s="293">
        <v>39.700000000000003</v>
      </c>
    </row>
    <row r="7" spans="1:7" x14ac:dyDescent="0.2">
      <c r="A7" s="248" t="s">
        <v>62</v>
      </c>
      <c r="B7" s="293">
        <v>30</v>
      </c>
      <c r="C7" s="293">
        <v>30</v>
      </c>
      <c r="D7" s="293">
        <v>30</v>
      </c>
      <c r="E7" s="293">
        <v>30</v>
      </c>
      <c r="F7" s="293">
        <v>30</v>
      </c>
    </row>
    <row r="8" spans="1:7" ht="13.5" thickBot="1" x14ac:dyDescent="0.25">
      <c r="A8" s="248"/>
    </row>
    <row r="9" spans="1:7" ht="13.5" thickBot="1" x14ac:dyDescent="0.25">
      <c r="A9" s="300" t="s">
        <v>49</v>
      </c>
      <c r="B9" s="671" t="s">
        <v>53</v>
      </c>
      <c r="C9" s="672"/>
      <c r="D9" s="672"/>
      <c r="E9" s="672"/>
      <c r="F9" s="673"/>
      <c r="G9" s="329" t="s">
        <v>0</v>
      </c>
    </row>
    <row r="10" spans="1:7" x14ac:dyDescent="0.2">
      <c r="A10" s="226" t="s">
        <v>2</v>
      </c>
      <c r="B10" s="332">
        <v>1</v>
      </c>
      <c r="C10" s="238">
        <v>2</v>
      </c>
      <c r="D10" s="238">
        <v>3</v>
      </c>
      <c r="E10" s="238">
        <v>4</v>
      </c>
      <c r="F10" s="238">
        <v>5</v>
      </c>
      <c r="G10" s="237"/>
    </row>
    <row r="11" spans="1:7" x14ac:dyDescent="0.2">
      <c r="A11" s="307" t="s">
        <v>3</v>
      </c>
      <c r="B11" s="333">
        <v>140</v>
      </c>
      <c r="C11" s="334">
        <v>140</v>
      </c>
      <c r="D11" s="335">
        <v>140</v>
      </c>
      <c r="E11" s="335">
        <v>140</v>
      </c>
      <c r="F11" s="335">
        <v>140</v>
      </c>
      <c r="G11" s="336">
        <v>140</v>
      </c>
    </row>
    <row r="12" spans="1:7" x14ac:dyDescent="0.2">
      <c r="A12" s="310" t="s">
        <v>6</v>
      </c>
      <c r="B12" s="337">
        <v>168.328125</v>
      </c>
      <c r="C12" s="338">
        <v>197.20689655172413</v>
      </c>
      <c r="D12" s="338">
        <v>197.59677419354838</v>
      </c>
      <c r="E12" s="338">
        <v>199.30508474576271</v>
      </c>
      <c r="F12" s="338">
        <v>213.22222222222223</v>
      </c>
      <c r="G12" s="266">
        <v>194.94771241830065</v>
      </c>
    </row>
    <row r="13" spans="1:7" x14ac:dyDescent="0.2">
      <c r="A13" s="226" t="s">
        <v>7</v>
      </c>
      <c r="B13" s="339">
        <v>76.5625</v>
      </c>
      <c r="C13" s="340">
        <v>77.58620689655173</v>
      </c>
      <c r="D13" s="341">
        <v>70.967741935483872</v>
      </c>
      <c r="E13" s="341">
        <v>83.050847457627114</v>
      </c>
      <c r="F13" s="341">
        <v>69.841269841269835</v>
      </c>
      <c r="G13" s="342">
        <v>58.169934640522875</v>
      </c>
    </row>
    <row r="14" spans="1:7" x14ac:dyDescent="0.2">
      <c r="A14" s="226" t="s">
        <v>8</v>
      </c>
      <c r="B14" s="271">
        <v>8.073541365368514E-2</v>
      </c>
      <c r="C14" s="272">
        <v>8.064945162126258E-2</v>
      </c>
      <c r="D14" s="343">
        <v>8.5026585039279151E-2</v>
      </c>
      <c r="E14" s="343">
        <v>6.921145347232828E-2</v>
      </c>
      <c r="F14" s="343">
        <v>8.6451799470063512E-2</v>
      </c>
      <c r="G14" s="344">
        <v>0.11161077442946785</v>
      </c>
    </row>
    <row r="15" spans="1:7" x14ac:dyDescent="0.2">
      <c r="A15" s="310" t="s">
        <v>1</v>
      </c>
      <c r="B15" s="275">
        <f t="shared" ref="B15:G15" si="0">B12/B11*100-100</f>
        <v>20.234375</v>
      </c>
      <c r="C15" s="276">
        <f t="shared" si="0"/>
        <v>40.862068965517238</v>
      </c>
      <c r="D15" s="276">
        <f t="shared" si="0"/>
        <v>41.140552995391687</v>
      </c>
      <c r="E15" s="276">
        <f t="shared" si="0"/>
        <v>42.36077481840195</v>
      </c>
      <c r="F15" s="276">
        <f t="shared" ref="F15" si="1">F12/F11*100-100</f>
        <v>52.301587301587318</v>
      </c>
      <c r="G15" s="278">
        <f t="shared" si="0"/>
        <v>39.248366013071887</v>
      </c>
    </row>
    <row r="16" spans="1:7" ht="13.5" thickBot="1" x14ac:dyDescent="0.25">
      <c r="A16" s="226" t="s">
        <v>27</v>
      </c>
      <c r="B16" s="280">
        <f>B12-B6</f>
        <v>128.62812500000001</v>
      </c>
      <c r="C16" s="281">
        <f t="shared" ref="C16:G16" si="2">C12-C6</f>
        <v>157.50689655172414</v>
      </c>
      <c r="D16" s="281">
        <f t="shared" si="2"/>
        <v>157.89677419354837</v>
      </c>
      <c r="E16" s="281">
        <f t="shared" si="2"/>
        <v>159.60508474576272</v>
      </c>
      <c r="F16" s="281">
        <f t="shared" ref="F16" si="3">F12-F6</f>
        <v>173.52222222222224</v>
      </c>
      <c r="G16" s="283">
        <f t="shared" si="2"/>
        <v>155.24771241830064</v>
      </c>
    </row>
    <row r="17" spans="1:10" x14ac:dyDescent="0.2">
      <c r="A17" s="324" t="s">
        <v>52</v>
      </c>
      <c r="B17" s="285">
        <v>657</v>
      </c>
      <c r="C17" s="286">
        <v>663</v>
      </c>
      <c r="D17" s="286">
        <v>662</v>
      </c>
      <c r="E17" s="286">
        <v>664</v>
      </c>
      <c r="F17" s="345">
        <v>662</v>
      </c>
      <c r="G17" s="346">
        <f>SUM(B17:F17)</f>
        <v>3308</v>
      </c>
      <c r="H17" s="293" t="s">
        <v>56</v>
      </c>
      <c r="I17" s="347">
        <f>B4-G17</f>
        <v>47</v>
      </c>
      <c r="J17" s="348">
        <f>I17/B4</f>
        <v>1.4008941877794338E-2</v>
      </c>
    </row>
    <row r="18" spans="1:10" x14ac:dyDescent="0.2">
      <c r="A18" s="324" t="s">
        <v>28</v>
      </c>
      <c r="B18" s="231">
        <v>65</v>
      </c>
      <c r="C18" s="294">
        <v>65</v>
      </c>
      <c r="D18" s="294">
        <v>65</v>
      </c>
      <c r="E18" s="294">
        <v>65</v>
      </c>
      <c r="F18" s="294">
        <v>65</v>
      </c>
      <c r="G18" s="235"/>
      <c r="H18" s="293" t="s">
        <v>57</v>
      </c>
      <c r="I18" s="293">
        <v>29.94</v>
      </c>
    </row>
    <row r="19" spans="1:10" ht="13.5" thickBot="1" x14ac:dyDescent="0.25">
      <c r="A19" s="327" t="s">
        <v>26</v>
      </c>
      <c r="B19" s="229">
        <f>B18-B7</f>
        <v>35</v>
      </c>
      <c r="C19" s="230">
        <f>C18-C7</f>
        <v>35</v>
      </c>
      <c r="D19" s="230">
        <f>D18-D7</f>
        <v>35</v>
      </c>
      <c r="E19" s="230">
        <f>E18-E7</f>
        <v>35</v>
      </c>
      <c r="F19" s="230">
        <f>F18-F7</f>
        <v>35</v>
      </c>
      <c r="G19" s="236"/>
      <c r="H19" s="293" t="s">
        <v>26</v>
      </c>
    </row>
    <row r="21" spans="1:10" ht="13.5" thickBot="1" x14ac:dyDescent="0.25"/>
    <row r="22" spans="1:10" s="351" customFormat="1" ht="13.5" thickBot="1" x14ac:dyDescent="0.25">
      <c r="A22" s="300" t="s">
        <v>63</v>
      </c>
      <c r="B22" s="671" t="s">
        <v>53</v>
      </c>
      <c r="C22" s="672"/>
      <c r="D22" s="672"/>
      <c r="E22" s="672"/>
      <c r="F22" s="673"/>
      <c r="G22" s="329" t="s">
        <v>0</v>
      </c>
    </row>
    <row r="23" spans="1:10" s="351" customFormat="1" x14ac:dyDescent="0.2">
      <c r="A23" s="226" t="s">
        <v>2</v>
      </c>
      <c r="B23" s="332">
        <v>1</v>
      </c>
      <c r="C23" s="238">
        <v>2</v>
      </c>
      <c r="D23" s="238">
        <v>3</v>
      </c>
      <c r="E23" s="238">
        <v>4</v>
      </c>
      <c r="F23" s="238">
        <v>5</v>
      </c>
      <c r="G23" s="237"/>
    </row>
    <row r="24" spans="1:10" s="351" customFormat="1" x14ac:dyDescent="0.2">
      <c r="A24" s="307" t="s">
        <v>3</v>
      </c>
      <c r="B24" s="333">
        <v>300</v>
      </c>
      <c r="C24" s="334">
        <v>300</v>
      </c>
      <c r="D24" s="335">
        <v>300</v>
      </c>
      <c r="E24" s="335">
        <v>300</v>
      </c>
      <c r="F24" s="335">
        <v>300</v>
      </c>
      <c r="G24" s="336">
        <v>300</v>
      </c>
    </row>
    <row r="25" spans="1:10" s="351" customFormat="1" x14ac:dyDescent="0.2">
      <c r="A25" s="310" t="s">
        <v>6</v>
      </c>
      <c r="B25" s="337">
        <v>492.74193548387098</v>
      </c>
      <c r="C25" s="338">
        <v>516.66666666666663</v>
      </c>
      <c r="D25" s="338">
        <v>553.65079365079362</v>
      </c>
      <c r="E25" s="338">
        <v>540.78125</v>
      </c>
      <c r="F25" s="338">
        <v>547.5</v>
      </c>
      <c r="G25" s="266">
        <v>530.47468354430384</v>
      </c>
    </row>
    <row r="26" spans="1:10" s="351" customFormat="1" x14ac:dyDescent="0.2">
      <c r="A26" s="226" t="s">
        <v>7</v>
      </c>
      <c r="B26" s="339">
        <v>75.806451612903231</v>
      </c>
      <c r="C26" s="340">
        <v>80.952380952380949</v>
      </c>
      <c r="D26" s="341">
        <v>76.19047619047619</v>
      </c>
      <c r="E26" s="341">
        <v>82.8125</v>
      </c>
      <c r="F26" s="341">
        <v>71.875</v>
      </c>
      <c r="G26" s="342">
        <v>75.316455696202539</v>
      </c>
    </row>
    <row r="27" spans="1:10" s="351" customFormat="1" x14ac:dyDescent="0.2">
      <c r="A27" s="226" t="s">
        <v>8</v>
      </c>
      <c r="B27" s="271">
        <v>9.5966422483088926E-2</v>
      </c>
      <c r="C27" s="272">
        <v>7.7265592313860598E-2</v>
      </c>
      <c r="D27" s="343">
        <v>7.8782817846571901E-2</v>
      </c>
      <c r="E27" s="343">
        <v>7.7653353275686496E-2</v>
      </c>
      <c r="F27" s="343">
        <v>8.4997764698567513E-2</v>
      </c>
      <c r="G27" s="344">
        <v>9.3044107157137249E-2</v>
      </c>
    </row>
    <row r="28" spans="1:10" s="351" customFormat="1" x14ac:dyDescent="0.2">
      <c r="A28" s="310" t="s">
        <v>1</v>
      </c>
      <c r="B28" s="275">
        <f t="shared" ref="B28:G28" si="4">B25/B24*100-100</f>
        <v>64.247311827956992</v>
      </c>
      <c r="C28" s="276">
        <f t="shared" si="4"/>
        <v>72.2222222222222</v>
      </c>
      <c r="D28" s="276">
        <f t="shared" si="4"/>
        <v>84.550264550264529</v>
      </c>
      <c r="E28" s="276">
        <f t="shared" si="4"/>
        <v>80.260416666666657</v>
      </c>
      <c r="F28" s="276">
        <f t="shared" si="4"/>
        <v>82.5</v>
      </c>
      <c r="G28" s="278">
        <f t="shared" si="4"/>
        <v>76.824894514767948</v>
      </c>
    </row>
    <row r="29" spans="1:10" s="351" customFormat="1" ht="13.5" thickBot="1" x14ac:dyDescent="0.25">
      <c r="A29" s="226" t="s">
        <v>27</v>
      </c>
      <c r="B29" s="280">
        <f>B25-B12</f>
        <v>324.41381048387098</v>
      </c>
      <c r="C29" s="281">
        <f t="shared" ref="C29:G29" si="5">C25-C12</f>
        <v>319.4597701149425</v>
      </c>
      <c r="D29" s="281">
        <f t="shared" si="5"/>
        <v>356.0540194572452</v>
      </c>
      <c r="E29" s="281">
        <f t="shared" si="5"/>
        <v>341.47616525423729</v>
      </c>
      <c r="F29" s="281">
        <f t="shared" si="5"/>
        <v>334.27777777777777</v>
      </c>
      <c r="G29" s="283">
        <f t="shared" si="5"/>
        <v>335.52697112600322</v>
      </c>
    </row>
    <row r="30" spans="1:10" s="351" customFormat="1" x14ac:dyDescent="0.2">
      <c r="A30" s="324" t="s">
        <v>52</v>
      </c>
      <c r="B30" s="285">
        <v>651</v>
      </c>
      <c r="C30" s="286">
        <v>654</v>
      </c>
      <c r="D30" s="286">
        <v>653</v>
      </c>
      <c r="E30" s="286">
        <v>660</v>
      </c>
      <c r="F30" s="345">
        <v>656</v>
      </c>
      <c r="G30" s="346">
        <f>SUM(B30:F30)</f>
        <v>3274</v>
      </c>
      <c r="H30" s="351" t="s">
        <v>56</v>
      </c>
      <c r="I30" s="347">
        <f>G17-G30</f>
        <v>34</v>
      </c>
      <c r="J30" s="348">
        <f>I30/G17</f>
        <v>1.0278113663845224E-2</v>
      </c>
    </row>
    <row r="31" spans="1:10" s="351" customFormat="1" x14ac:dyDescent="0.2">
      <c r="A31" s="324" t="s">
        <v>28</v>
      </c>
      <c r="B31" s="231">
        <v>95</v>
      </c>
      <c r="C31" s="294">
        <v>95</v>
      </c>
      <c r="D31" s="294">
        <v>95</v>
      </c>
      <c r="E31" s="294">
        <v>95</v>
      </c>
      <c r="F31" s="294">
        <v>95</v>
      </c>
      <c r="G31" s="235"/>
      <c r="H31" s="351" t="s">
        <v>57</v>
      </c>
      <c r="I31" s="351">
        <v>65.5</v>
      </c>
    </row>
    <row r="32" spans="1:10" s="351" customFormat="1" ht="13.5" thickBot="1" x14ac:dyDescent="0.25">
      <c r="A32" s="327" t="s">
        <v>26</v>
      </c>
      <c r="B32" s="229">
        <f>B31-B18</f>
        <v>30</v>
      </c>
      <c r="C32" s="230">
        <f t="shared" ref="C32:F32" si="6">C31-C18</f>
        <v>30</v>
      </c>
      <c r="D32" s="230">
        <f t="shared" si="6"/>
        <v>30</v>
      </c>
      <c r="E32" s="230">
        <f t="shared" si="6"/>
        <v>30</v>
      </c>
      <c r="F32" s="230">
        <f t="shared" si="6"/>
        <v>30</v>
      </c>
      <c r="G32" s="236"/>
      <c r="H32" s="351" t="s">
        <v>26</v>
      </c>
      <c r="I32" s="227">
        <f>I31-I18</f>
        <v>35.56</v>
      </c>
    </row>
    <row r="34" spans="1:10" ht="13.5" thickBot="1" x14ac:dyDescent="0.25"/>
    <row r="35" spans="1:10" s="352" customFormat="1" ht="13.5" thickBot="1" x14ac:dyDescent="0.25">
      <c r="A35" s="300" t="s">
        <v>64</v>
      </c>
      <c r="B35" s="671" t="s">
        <v>53</v>
      </c>
      <c r="C35" s="672"/>
      <c r="D35" s="672"/>
      <c r="E35" s="672"/>
      <c r="F35" s="673"/>
      <c r="G35" s="329" t="s">
        <v>0</v>
      </c>
    </row>
    <row r="36" spans="1:10" s="352" customFormat="1" x14ac:dyDescent="0.2">
      <c r="A36" s="226" t="s">
        <v>2</v>
      </c>
      <c r="B36" s="332">
        <v>1</v>
      </c>
      <c r="C36" s="238">
        <v>2</v>
      </c>
      <c r="D36" s="238">
        <v>3</v>
      </c>
      <c r="E36" s="238">
        <v>4</v>
      </c>
      <c r="F36" s="238">
        <v>5</v>
      </c>
      <c r="G36" s="237"/>
    </row>
    <row r="37" spans="1:10" s="352" customFormat="1" x14ac:dyDescent="0.2">
      <c r="A37" s="307" t="s">
        <v>3</v>
      </c>
      <c r="B37" s="333">
        <v>490</v>
      </c>
      <c r="C37" s="334"/>
      <c r="D37" s="335"/>
      <c r="E37" s="335"/>
      <c r="F37" s="335"/>
      <c r="G37" s="336">
        <v>490</v>
      </c>
    </row>
    <row r="38" spans="1:10" s="352" customFormat="1" x14ac:dyDescent="0.2">
      <c r="A38" s="310" t="s">
        <v>6</v>
      </c>
      <c r="B38" s="337">
        <v>1023.402489626556</v>
      </c>
      <c r="C38" s="338"/>
      <c r="D38" s="338"/>
      <c r="E38" s="338"/>
      <c r="F38" s="338"/>
      <c r="G38" s="266">
        <v>1023.402489626556</v>
      </c>
    </row>
    <row r="39" spans="1:10" s="352" customFormat="1" x14ac:dyDescent="0.2">
      <c r="A39" s="226" t="s">
        <v>7</v>
      </c>
      <c r="B39" s="339">
        <v>76.348547717842322</v>
      </c>
      <c r="C39" s="340"/>
      <c r="D39" s="341"/>
      <c r="E39" s="341"/>
      <c r="F39" s="341"/>
      <c r="G39" s="342">
        <v>76.348547717842322</v>
      </c>
    </row>
    <row r="40" spans="1:10" s="352" customFormat="1" x14ac:dyDescent="0.2">
      <c r="A40" s="226" t="s">
        <v>8</v>
      </c>
      <c r="B40" s="271">
        <v>8.2721342915277107E-2</v>
      </c>
      <c r="C40" s="272"/>
      <c r="D40" s="343"/>
      <c r="E40" s="343"/>
      <c r="F40" s="343"/>
      <c r="G40" s="344">
        <v>8.2721342915277107E-2</v>
      </c>
    </row>
    <row r="41" spans="1:10" s="352" customFormat="1" x14ac:dyDescent="0.2">
      <c r="A41" s="310" t="s">
        <v>1</v>
      </c>
      <c r="B41" s="275">
        <f t="shared" ref="B41:G41" si="7">B38/B37*100-100</f>
        <v>108.85765094419511</v>
      </c>
      <c r="C41" s="276"/>
      <c r="D41" s="276"/>
      <c r="E41" s="276"/>
      <c r="F41" s="276"/>
      <c r="G41" s="278">
        <f t="shared" si="7"/>
        <v>108.85765094419511</v>
      </c>
    </row>
    <row r="42" spans="1:10" s="352" customFormat="1" ht="13.5" thickBot="1" x14ac:dyDescent="0.25">
      <c r="A42" s="226" t="s">
        <v>27</v>
      </c>
      <c r="B42" s="280">
        <f>B38-G25</f>
        <v>492.92780608225212</v>
      </c>
      <c r="C42" s="281"/>
      <c r="D42" s="281"/>
      <c r="E42" s="281"/>
      <c r="F42" s="281"/>
      <c r="G42" s="283">
        <f t="shared" ref="G42" si="8">G38-G25</f>
        <v>492.92780608225212</v>
      </c>
    </row>
    <row r="43" spans="1:10" s="352" customFormat="1" x14ac:dyDescent="0.2">
      <c r="A43" s="324" t="s">
        <v>52</v>
      </c>
      <c r="B43" s="285">
        <v>3247</v>
      </c>
      <c r="C43" s="286"/>
      <c r="D43" s="286"/>
      <c r="E43" s="286"/>
      <c r="F43" s="345"/>
      <c r="G43" s="346">
        <f>SUM(B43:F43)</f>
        <v>3247</v>
      </c>
      <c r="H43" s="352" t="s">
        <v>56</v>
      </c>
      <c r="I43" s="347">
        <f>G30-G43</f>
        <v>27</v>
      </c>
      <c r="J43" s="348">
        <f>I43/G30</f>
        <v>8.2467929138668288E-3</v>
      </c>
    </row>
    <row r="44" spans="1:10" s="352" customFormat="1" x14ac:dyDescent="0.2">
      <c r="A44" s="324" t="s">
        <v>28</v>
      </c>
      <c r="B44" s="231">
        <v>120</v>
      </c>
      <c r="C44" s="294"/>
      <c r="D44" s="294"/>
      <c r="E44" s="294"/>
      <c r="F44" s="294"/>
      <c r="G44" s="235"/>
      <c r="H44" s="352" t="s">
        <v>57</v>
      </c>
      <c r="I44" s="352">
        <v>95.59</v>
      </c>
    </row>
    <row r="45" spans="1:10" s="352" customFormat="1" ht="13.5" thickBot="1" x14ac:dyDescent="0.25">
      <c r="A45" s="327" t="s">
        <v>26</v>
      </c>
      <c r="B45" s="229">
        <f>B44-B31</f>
        <v>25</v>
      </c>
      <c r="C45" s="230"/>
      <c r="D45" s="230"/>
      <c r="E45" s="230"/>
      <c r="F45" s="230"/>
      <c r="G45" s="236"/>
      <c r="H45" s="352" t="s">
        <v>26</v>
      </c>
      <c r="I45" s="227">
        <f>I44-I31</f>
        <v>30.090000000000003</v>
      </c>
    </row>
    <row r="47" spans="1:10" ht="13.5" thickBot="1" x14ac:dyDescent="0.25"/>
    <row r="48" spans="1:10" s="354" customFormat="1" ht="13.5" thickBot="1" x14ac:dyDescent="0.25">
      <c r="A48" s="300" t="s">
        <v>67</v>
      </c>
      <c r="B48" s="671" t="s">
        <v>53</v>
      </c>
      <c r="C48" s="672"/>
      <c r="D48" s="672"/>
      <c r="E48" s="672"/>
      <c r="F48" s="673"/>
      <c r="G48" s="329" t="s">
        <v>0</v>
      </c>
    </row>
    <row r="49" spans="1:10" s="354" customFormat="1" x14ac:dyDescent="0.2">
      <c r="A49" s="226" t="s">
        <v>2</v>
      </c>
      <c r="B49" s="332">
        <v>1</v>
      </c>
      <c r="C49" s="238">
        <v>2</v>
      </c>
      <c r="D49" s="238">
        <v>3</v>
      </c>
      <c r="E49" s="238">
        <v>4</v>
      </c>
      <c r="F49" s="238">
        <v>5</v>
      </c>
      <c r="G49" s="237"/>
    </row>
    <row r="50" spans="1:10" s="354" customFormat="1" x14ac:dyDescent="0.2">
      <c r="A50" s="307" t="s">
        <v>3</v>
      </c>
      <c r="B50" s="333">
        <v>690</v>
      </c>
      <c r="C50" s="334">
        <v>690</v>
      </c>
      <c r="D50" s="335">
        <v>690</v>
      </c>
      <c r="E50" s="335">
        <v>690</v>
      </c>
      <c r="F50" s="335">
        <v>690</v>
      </c>
      <c r="G50" s="336">
        <v>690</v>
      </c>
    </row>
    <row r="51" spans="1:10" s="354" customFormat="1" x14ac:dyDescent="0.2">
      <c r="A51" s="310" t="s">
        <v>6</v>
      </c>
      <c r="B51" s="337">
        <v>1530</v>
      </c>
      <c r="C51" s="338">
        <v>1530</v>
      </c>
      <c r="D51" s="338">
        <v>1530</v>
      </c>
      <c r="E51" s="338"/>
      <c r="F51" s="338"/>
      <c r="G51" s="266">
        <v>1530</v>
      </c>
    </row>
    <row r="52" spans="1:10" s="354" customFormat="1" x14ac:dyDescent="0.2">
      <c r="A52" s="226" t="s">
        <v>7</v>
      </c>
      <c r="B52" s="339">
        <v>84.162895927601809</v>
      </c>
      <c r="C52" s="340"/>
      <c r="D52" s="341"/>
      <c r="E52" s="341"/>
      <c r="F52" s="341"/>
      <c r="G52" s="342">
        <v>84.162895927601809</v>
      </c>
    </row>
    <row r="53" spans="1:10" s="354" customFormat="1" x14ac:dyDescent="0.2">
      <c r="A53" s="226" t="s">
        <v>8</v>
      </c>
      <c r="B53" s="271">
        <v>6.9895533305570773E-2</v>
      </c>
      <c r="C53" s="272"/>
      <c r="D53" s="343"/>
      <c r="E53" s="343"/>
      <c r="F53" s="343"/>
      <c r="G53" s="344">
        <v>6.9895533305570773E-2</v>
      </c>
    </row>
    <row r="54" spans="1:10" s="354" customFormat="1" x14ac:dyDescent="0.2">
      <c r="A54" s="310" t="s">
        <v>1</v>
      </c>
      <c r="B54" s="275">
        <f t="shared" ref="B54" si="9">B51/B50*100-100</f>
        <v>121.73913043478262</v>
      </c>
      <c r="C54" s="276"/>
      <c r="D54" s="276"/>
      <c r="E54" s="276"/>
      <c r="F54" s="276"/>
      <c r="G54" s="278">
        <f t="shared" ref="G54" si="10">G51/G50*100-100</f>
        <v>121.73913043478262</v>
      </c>
    </row>
    <row r="55" spans="1:10" s="354" customFormat="1" ht="13.5" thickBot="1" x14ac:dyDescent="0.25">
      <c r="A55" s="226" t="s">
        <v>27</v>
      </c>
      <c r="B55" s="280">
        <f>B51-B38</f>
        <v>506.59751037344404</v>
      </c>
      <c r="C55" s="281"/>
      <c r="D55" s="281"/>
      <c r="E55" s="281"/>
      <c r="F55" s="281"/>
      <c r="G55" s="283">
        <f>G51-G38</f>
        <v>506.59751037344404</v>
      </c>
    </row>
    <row r="56" spans="1:10" s="354" customFormat="1" x14ac:dyDescent="0.2">
      <c r="A56" s="324" t="s">
        <v>52</v>
      </c>
      <c r="B56" s="285">
        <v>3216</v>
      </c>
      <c r="C56" s="286"/>
      <c r="D56" s="286"/>
      <c r="E56" s="286"/>
      <c r="F56" s="345"/>
      <c r="G56" s="346">
        <f>SUM(B56:F56)</f>
        <v>3216</v>
      </c>
      <c r="H56" s="354" t="s">
        <v>56</v>
      </c>
      <c r="I56" s="347">
        <f>G43-G56</f>
        <v>31</v>
      </c>
      <c r="J56" s="348">
        <f>I56/G43</f>
        <v>9.5472744071450569E-3</v>
      </c>
    </row>
    <row r="57" spans="1:10" s="354" customFormat="1" x14ac:dyDescent="0.2">
      <c r="A57" s="324" t="s">
        <v>28</v>
      </c>
      <c r="B57" s="231">
        <v>81.5</v>
      </c>
      <c r="C57" s="294">
        <v>81.5</v>
      </c>
      <c r="D57" s="294">
        <v>81.5</v>
      </c>
      <c r="E57" s="294"/>
      <c r="F57" s="294"/>
      <c r="G57" s="235"/>
      <c r="H57" s="354" t="s">
        <v>57</v>
      </c>
      <c r="I57" s="354">
        <v>120.99</v>
      </c>
    </row>
    <row r="58" spans="1:10" s="354" customFormat="1" ht="13.5" thickBot="1" x14ac:dyDescent="0.25">
      <c r="A58" s="327" t="s">
        <v>26</v>
      </c>
      <c r="B58" s="229">
        <f>B57-B44</f>
        <v>-38.5</v>
      </c>
      <c r="C58" s="230"/>
      <c r="D58" s="230"/>
      <c r="E58" s="230"/>
      <c r="F58" s="230"/>
      <c r="G58" s="236"/>
      <c r="H58" s="354" t="s">
        <v>26</v>
      </c>
      <c r="I58" s="227">
        <f>I57-I44</f>
        <v>25.399999999999991</v>
      </c>
    </row>
    <row r="60" spans="1:10" ht="13.5" thickBot="1" x14ac:dyDescent="0.25"/>
    <row r="61" spans="1:10" s="355" customFormat="1" ht="13.5" thickBot="1" x14ac:dyDescent="0.25">
      <c r="A61" s="300" t="s">
        <v>72</v>
      </c>
      <c r="B61" s="671" t="s">
        <v>53</v>
      </c>
      <c r="C61" s="672"/>
      <c r="D61" s="672"/>
      <c r="E61" s="672"/>
      <c r="F61" s="673"/>
      <c r="G61" s="329" t="s">
        <v>0</v>
      </c>
    </row>
    <row r="62" spans="1:10" s="355" customFormat="1" x14ac:dyDescent="0.2">
      <c r="A62" s="226" t="s">
        <v>2</v>
      </c>
      <c r="B62" s="332">
        <v>1</v>
      </c>
      <c r="C62" s="238">
        <v>2</v>
      </c>
      <c r="D62" s="238">
        <v>3</v>
      </c>
      <c r="E62" s="238">
        <v>4</v>
      </c>
      <c r="F62" s="238">
        <v>5</v>
      </c>
      <c r="G62" s="237"/>
    </row>
    <row r="63" spans="1:10" s="355" customFormat="1" x14ac:dyDescent="0.2">
      <c r="A63" s="307" t="s">
        <v>3</v>
      </c>
      <c r="B63" s="333">
        <v>890</v>
      </c>
      <c r="C63" s="334">
        <v>890</v>
      </c>
      <c r="D63" s="335">
        <v>890</v>
      </c>
      <c r="E63" s="335">
        <v>890</v>
      </c>
      <c r="F63" s="335">
        <v>890</v>
      </c>
      <c r="G63" s="336">
        <v>890</v>
      </c>
    </row>
    <row r="64" spans="1:10" s="355" customFormat="1" x14ac:dyDescent="0.2">
      <c r="A64" s="310" t="s">
        <v>6</v>
      </c>
      <c r="B64" s="337">
        <v>1732</v>
      </c>
      <c r="C64" s="338">
        <v>1805</v>
      </c>
      <c r="D64" s="338">
        <v>1887</v>
      </c>
      <c r="E64" s="338"/>
      <c r="F64" s="338"/>
      <c r="G64" s="266">
        <v>1789.7619047619048</v>
      </c>
    </row>
    <row r="65" spans="1:10" s="355" customFormat="1" x14ac:dyDescent="0.2">
      <c r="A65" s="226" t="s">
        <v>7</v>
      </c>
      <c r="B65" s="339">
        <v>100</v>
      </c>
      <c r="C65" s="340">
        <v>100</v>
      </c>
      <c r="D65" s="341">
        <v>100</v>
      </c>
      <c r="E65" s="341"/>
      <c r="F65" s="341"/>
      <c r="G65" s="342">
        <v>97.61904761904762</v>
      </c>
    </row>
    <row r="66" spans="1:10" s="355" customFormat="1" x14ac:dyDescent="0.2">
      <c r="A66" s="226" t="s">
        <v>8</v>
      </c>
      <c r="B66" s="271">
        <v>2.0461945896846825E-2</v>
      </c>
      <c r="C66" s="272">
        <v>1.5588128362081377E-2</v>
      </c>
      <c r="D66" s="343">
        <v>2.3226928458729333E-2</v>
      </c>
      <c r="E66" s="343"/>
      <c r="F66" s="343"/>
      <c r="G66" s="344">
        <v>4.0244481584835824E-2</v>
      </c>
    </row>
    <row r="67" spans="1:10" s="355" customFormat="1" x14ac:dyDescent="0.2">
      <c r="A67" s="310" t="s">
        <v>1</v>
      </c>
      <c r="B67" s="275">
        <f t="shared" ref="B67:D67" si="11">B64/B63*100-100</f>
        <v>94.606741573033702</v>
      </c>
      <c r="C67" s="276">
        <f t="shared" si="11"/>
        <v>102.80898876404495</v>
      </c>
      <c r="D67" s="276">
        <f t="shared" si="11"/>
        <v>112.02247191011233</v>
      </c>
      <c r="E67" s="276"/>
      <c r="F67" s="276"/>
      <c r="G67" s="278">
        <f t="shared" ref="G67" si="12">G64/G63*100-100</f>
        <v>101.09684323167468</v>
      </c>
    </row>
    <row r="68" spans="1:10" s="355" customFormat="1" ht="13.5" thickBot="1" x14ac:dyDescent="0.25">
      <c r="A68" s="226" t="s">
        <v>27</v>
      </c>
      <c r="B68" s="280">
        <f>B64-B51</f>
        <v>202</v>
      </c>
      <c r="C68" s="281">
        <f t="shared" ref="C68:D68" si="13">C64-C51</f>
        <v>275</v>
      </c>
      <c r="D68" s="281">
        <f t="shared" si="13"/>
        <v>357</v>
      </c>
      <c r="E68" s="281"/>
      <c r="F68" s="281"/>
      <c r="G68" s="283">
        <f>G64-G51</f>
        <v>259.76190476190482</v>
      </c>
    </row>
    <row r="69" spans="1:10" s="355" customFormat="1" x14ac:dyDescent="0.2">
      <c r="A69" s="324" t="s">
        <v>52</v>
      </c>
      <c r="B69" s="285">
        <v>256</v>
      </c>
      <c r="C69" s="286">
        <v>161</v>
      </c>
      <c r="D69" s="286">
        <v>121</v>
      </c>
      <c r="E69" s="286"/>
      <c r="F69" s="345"/>
      <c r="G69" s="346">
        <f>SUM(B69:F69)</f>
        <v>538</v>
      </c>
      <c r="H69" s="355" t="s">
        <v>56</v>
      </c>
      <c r="I69" s="347">
        <f>G56-G69</f>
        <v>2678</v>
      </c>
      <c r="J69" s="348">
        <f>I69/G56</f>
        <v>0.83271144278606968</v>
      </c>
    </row>
    <row r="70" spans="1:10" s="355" customFormat="1" x14ac:dyDescent="0.2">
      <c r="A70" s="324" t="s">
        <v>28</v>
      </c>
      <c r="B70" s="231">
        <v>60</v>
      </c>
      <c r="C70" s="294">
        <v>60</v>
      </c>
      <c r="D70" s="294">
        <v>60</v>
      </c>
      <c r="E70" s="294"/>
      <c r="F70" s="294"/>
      <c r="G70" s="235"/>
      <c r="H70" s="355" t="s">
        <v>57</v>
      </c>
      <c r="I70" s="355">
        <v>81.64</v>
      </c>
    </row>
    <row r="71" spans="1:10" s="355" customFormat="1" ht="13.5" thickBot="1" x14ac:dyDescent="0.25">
      <c r="A71" s="327" t="s">
        <v>26</v>
      </c>
      <c r="B71" s="229">
        <f>B70-B57</f>
        <v>-21.5</v>
      </c>
      <c r="C71" s="230">
        <f t="shared" ref="C71:D71" si="14">C70-C57</f>
        <v>-21.5</v>
      </c>
      <c r="D71" s="230">
        <f t="shared" si="14"/>
        <v>-21.5</v>
      </c>
      <c r="E71" s="230"/>
      <c r="F71" s="230"/>
      <c r="G71" s="236"/>
      <c r="H71" s="355" t="s">
        <v>26</v>
      </c>
      <c r="I71" s="227">
        <f>I70-I57</f>
        <v>-39.349999999999994</v>
      </c>
    </row>
    <row r="73" spans="1:10" ht="13.5" thickBot="1" x14ac:dyDescent="0.25"/>
    <row r="74" spans="1:10" s="361" customFormat="1" ht="13.5" thickBot="1" x14ac:dyDescent="0.25">
      <c r="A74" s="300" t="s">
        <v>73</v>
      </c>
      <c r="B74" s="671" t="s">
        <v>53</v>
      </c>
      <c r="C74" s="672"/>
      <c r="D74" s="672"/>
      <c r="E74" s="672"/>
      <c r="F74" s="673"/>
      <c r="G74" s="329" t="s">
        <v>0</v>
      </c>
    </row>
    <row r="75" spans="1:10" s="361" customFormat="1" x14ac:dyDescent="0.2">
      <c r="A75" s="226" t="s">
        <v>2</v>
      </c>
      <c r="B75" s="332">
        <v>1</v>
      </c>
      <c r="C75" s="238">
        <v>2</v>
      </c>
      <c r="D75" s="238">
        <v>3</v>
      </c>
      <c r="E75" s="238">
        <v>4</v>
      </c>
      <c r="F75" s="365">
        <v>5</v>
      </c>
      <c r="G75" s="237"/>
    </row>
    <row r="76" spans="1:10" s="361" customFormat="1" x14ac:dyDescent="0.2">
      <c r="A76" s="307" t="s">
        <v>3</v>
      </c>
      <c r="B76" s="366">
        <v>1080</v>
      </c>
      <c r="C76" s="364">
        <v>1080</v>
      </c>
      <c r="D76" s="364">
        <v>1080</v>
      </c>
      <c r="E76" s="364">
        <v>1080</v>
      </c>
      <c r="F76" s="367">
        <v>1080</v>
      </c>
      <c r="G76" s="373">
        <v>1080</v>
      </c>
    </row>
    <row r="77" spans="1:10" s="361" customFormat="1" x14ac:dyDescent="0.2">
      <c r="A77" s="310" t="s">
        <v>6</v>
      </c>
      <c r="B77" s="337">
        <v>1741.5</v>
      </c>
      <c r="C77" s="338">
        <v>1801.4285714285713</v>
      </c>
      <c r="D77" s="338">
        <v>1882.2222222222222</v>
      </c>
      <c r="E77" s="338"/>
      <c r="F77" s="368"/>
      <c r="G77" s="266">
        <v>1790.4651162790697</v>
      </c>
    </row>
    <row r="78" spans="1:10" s="361" customFormat="1" x14ac:dyDescent="0.2">
      <c r="A78" s="226" t="s">
        <v>7</v>
      </c>
      <c r="B78" s="339">
        <v>100</v>
      </c>
      <c r="C78" s="340">
        <v>100</v>
      </c>
      <c r="D78" s="341">
        <v>100</v>
      </c>
      <c r="E78" s="341"/>
      <c r="F78" s="369"/>
      <c r="G78" s="342">
        <v>100</v>
      </c>
    </row>
    <row r="79" spans="1:10" s="361" customFormat="1" x14ac:dyDescent="0.2">
      <c r="A79" s="226" t="s">
        <v>8</v>
      </c>
      <c r="B79" s="271">
        <v>1.6065271126658377E-2</v>
      </c>
      <c r="C79" s="272">
        <v>1.8273939130534024E-2</v>
      </c>
      <c r="D79" s="343">
        <v>1.6759232073882784E-2</v>
      </c>
      <c r="E79" s="343"/>
      <c r="F79" s="370"/>
      <c r="G79" s="344">
        <v>3.4617260950144793E-2</v>
      </c>
    </row>
    <row r="80" spans="1:10" s="361" customFormat="1" x14ac:dyDescent="0.2">
      <c r="A80" s="310" t="s">
        <v>1</v>
      </c>
      <c r="B80" s="275">
        <f t="shared" ref="B80:D80" si="15">B77/B76*100-100</f>
        <v>61.25</v>
      </c>
      <c r="C80" s="276">
        <f t="shared" si="15"/>
        <v>66.798941798941797</v>
      </c>
      <c r="D80" s="276">
        <f t="shared" si="15"/>
        <v>74.279835390946488</v>
      </c>
      <c r="E80" s="276"/>
      <c r="F80" s="277"/>
      <c r="G80" s="278">
        <f t="shared" ref="G80" si="16">G77/G76*100-100</f>
        <v>65.783807062876832</v>
      </c>
    </row>
    <row r="81" spans="1:10" s="361" customFormat="1" ht="13.5" thickBot="1" x14ac:dyDescent="0.25">
      <c r="A81" s="226" t="s">
        <v>27</v>
      </c>
      <c r="B81" s="280">
        <f>B77-B64</f>
        <v>9.5</v>
      </c>
      <c r="C81" s="281">
        <f t="shared" ref="C81:D81" si="17">C77-C64</f>
        <v>-3.5714285714286689</v>
      </c>
      <c r="D81" s="281">
        <f t="shared" si="17"/>
        <v>-4.7777777777778283</v>
      </c>
      <c r="E81" s="281"/>
      <c r="F81" s="282"/>
      <c r="G81" s="283">
        <f>G77-G64</f>
        <v>0.70321151716484565</v>
      </c>
    </row>
    <row r="82" spans="1:10" s="361" customFormat="1" x14ac:dyDescent="0.2">
      <c r="A82" s="324" t="s">
        <v>52</v>
      </c>
      <c r="B82" s="285">
        <v>256</v>
      </c>
      <c r="C82" s="286">
        <v>161</v>
      </c>
      <c r="D82" s="286">
        <v>121</v>
      </c>
      <c r="E82" s="286"/>
      <c r="F82" s="371"/>
      <c r="G82" s="346">
        <f>SUM(B82:F82)</f>
        <v>538</v>
      </c>
      <c r="H82" s="361" t="s">
        <v>56</v>
      </c>
      <c r="I82" s="347">
        <f>G69-G82</f>
        <v>0</v>
      </c>
      <c r="J82" s="348">
        <f>I82/G69</f>
        <v>0</v>
      </c>
    </row>
    <row r="83" spans="1:10" s="361" customFormat="1" x14ac:dyDescent="0.2">
      <c r="A83" s="324" t="s">
        <v>28</v>
      </c>
      <c r="B83" s="231">
        <v>61</v>
      </c>
      <c r="C83" s="294">
        <v>61</v>
      </c>
      <c r="D83" s="294">
        <v>61</v>
      </c>
      <c r="E83" s="294"/>
      <c r="F83" s="232"/>
      <c r="G83" s="235"/>
      <c r="H83" s="361" t="s">
        <v>57</v>
      </c>
      <c r="I83" s="361">
        <v>60</v>
      </c>
    </row>
    <row r="84" spans="1:10" s="361" customFormat="1" ht="13.5" thickBot="1" x14ac:dyDescent="0.25">
      <c r="A84" s="327" t="s">
        <v>26</v>
      </c>
      <c r="B84" s="229">
        <f>B83-B70</f>
        <v>1</v>
      </c>
      <c r="C84" s="230">
        <f t="shared" ref="C84:D84" si="18">C83-C70</f>
        <v>1</v>
      </c>
      <c r="D84" s="230">
        <f t="shared" si="18"/>
        <v>1</v>
      </c>
      <c r="E84" s="230"/>
      <c r="F84" s="372"/>
      <c r="G84" s="236"/>
      <c r="H84" s="361" t="s">
        <v>26</v>
      </c>
      <c r="I84" s="227">
        <f>I83-I70</f>
        <v>-21.64</v>
      </c>
    </row>
    <row r="86" spans="1:10" ht="13.5" thickBot="1" x14ac:dyDescent="0.25"/>
    <row r="87" spans="1:10" s="374" customFormat="1" ht="13.5" thickBot="1" x14ac:dyDescent="0.25">
      <c r="A87" s="300" t="s">
        <v>74</v>
      </c>
      <c r="B87" s="671" t="s">
        <v>53</v>
      </c>
      <c r="C87" s="672"/>
      <c r="D87" s="672"/>
      <c r="E87" s="672"/>
      <c r="F87" s="673"/>
      <c r="G87" s="329" t="s">
        <v>0</v>
      </c>
    </row>
    <row r="88" spans="1:10" s="374" customFormat="1" x14ac:dyDescent="0.2">
      <c r="A88" s="226" t="s">
        <v>2</v>
      </c>
      <c r="B88" s="332">
        <v>1</v>
      </c>
      <c r="C88" s="238">
        <v>2</v>
      </c>
      <c r="D88" s="238">
        <v>3</v>
      </c>
      <c r="E88" s="238">
        <v>4</v>
      </c>
      <c r="F88" s="365">
        <v>5</v>
      </c>
      <c r="G88" s="237"/>
    </row>
    <row r="89" spans="1:10" s="374" customFormat="1" x14ac:dyDescent="0.2">
      <c r="A89" s="307" t="s">
        <v>3</v>
      </c>
      <c r="B89" s="366">
        <v>1250</v>
      </c>
      <c r="C89" s="364">
        <v>1250</v>
      </c>
      <c r="D89" s="364">
        <v>1250</v>
      </c>
      <c r="E89" s="364">
        <v>1250</v>
      </c>
      <c r="F89" s="367">
        <v>1250</v>
      </c>
      <c r="G89" s="373">
        <v>1250</v>
      </c>
    </row>
    <row r="90" spans="1:10" s="374" customFormat="1" x14ac:dyDescent="0.2">
      <c r="A90" s="310" t="s">
        <v>6</v>
      </c>
      <c r="B90" s="337">
        <v>1802.2222222222222</v>
      </c>
      <c r="C90" s="338">
        <v>1895.4545454545455</v>
      </c>
      <c r="D90" s="338">
        <v>1892.5</v>
      </c>
      <c r="E90" s="338"/>
      <c r="F90" s="368"/>
      <c r="G90" s="266">
        <v>1849.4594594594594</v>
      </c>
    </row>
    <row r="91" spans="1:10" s="374" customFormat="1" x14ac:dyDescent="0.2">
      <c r="A91" s="226" t="s">
        <v>7</v>
      </c>
      <c r="B91" s="339">
        <v>100</v>
      </c>
      <c r="C91" s="340">
        <v>100</v>
      </c>
      <c r="D91" s="341">
        <v>100</v>
      </c>
      <c r="E91" s="341"/>
      <c r="F91" s="369"/>
      <c r="G91" s="342">
        <v>97.297297297297291</v>
      </c>
    </row>
    <row r="92" spans="1:10" s="374" customFormat="1" x14ac:dyDescent="0.2">
      <c r="A92" s="226" t="s">
        <v>8</v>
      </c>
      <c r="B92" s="271">
        <v>3.326938979835297E-2</v>
      </c>
      <c r="C92" s="272">
        <v>2.7859061355314046E-2</v>
      </c>
      <c r="D92" s="343">
        <v>2.7551722080071613E-2</v>
      </c>
      <c r="E92" s="343"/>
      <c r="F92" s="370"/>
      <c r="G92" s="344">
        <v>3.9292040894847988E-2</v>
      </c>
    </row>
    <row r="93" spans="1:10" s="374" customFormat="1" x14ac:dyDescent="0.2">
      <c r="A93" s="310" t="s">
        <v>1</v>
      </c>
      <c r="B93" s="275">
        <f t="shared" ref="B93:D93" si="19">B90/B89*100-100</f>
        <v>44.177777777777777</v>
      </c>
      <c r="C93" s="276">
        <f t="shared" si="19"/>
        <v>51.636363636363626</v>
      </c>
      <c r="D93" s="276">
        <f t="shared" si="19"/>
        <v>51.400000000000006</v>
      </c>
      <c r="E93" s="276"/>
      <c r="F93" s="277"/>
      <c r="G93" s="278">
        <f t="shared" ref="G93" si="20">G90/G89*100-100</f>
        <v>47.956756756756761</v>
      </c>
    </row>
    <row r="94" spans="1:10" s="374" customFormat="1" ht="13.5" thickBot="1" x14ac:dyDescent="0.25">
      <c r="A94" s="226" t="s">
        <v>27</v>
      </c>
      <c r="B94" s="280">
        <f>B90-B77</f>
        <v>60.722222222222172</v>
      </c>
      <c r="C94" s="281">
        <f t="shared" ref="C94:D94" si="21">C90-C77</f>
        <v>94.025974025974165</v>
      </c>
      <c r="D94" s="376">
        <f t="shared" si="21"/>
        <v>10.277777777777828</v>
      </c>
      <c r="E94" s="281"/>
      <c r="F94" s="282"/>
      <c r="G94" s="283">
        <f>G90-G77</f>
        <v>58.994343180389706</v>
      </c>
    </row>
    <row r="95" spans="1:10" s="374" customFormat="1" x14ac:dyDescent="0.2">
      <c r="A95" s="324" t="s">
        <v>52</v>
      </c>
      <c r="B95" s="285">
        <v>255</v>
      </c>
      <c r="C95" s="286">
        <v>161</v>
      </c>
      <c r="D95" s="286">
        <v>121</v>
      </c>
      <c r="E95" s="286"/>
      <c r="F95" s="371"/>
      <c r="G95" s="346">
        <f>SUM(B95:F95)</f>
        <v>537</v>
      </c>
      <c r="H95" s="374" t="s">
        <v>56</v>
      </c>
      <c r="I95" s="347">
        <f>G82-G95</f>
        <v>1</v>
      </c>
      <c r="J95" s="348">
        <f>I95/G82</f>
        <v>1.8587360594795538E-3</v>
      </c>
    </row>
    <row r="96" spans="1:10" s="374" customFormat="1" x14ac:dyDescent="0.2">
      <c r="A96" s="324" t="s">
        <v>28</v>
      </c>
      <c r="B96" s="231">
        <v>62</v>
      </c>
      <c r="C96" s="294">
        <v>62</v>
      </c>
      <c r="D96" s="294">
        <v>62</v>
      </c>
      <c r="E96" s="294"/>
      <c r="F96" s="232"/>
      <c r="G96" s="235"/>
      <c r="H96" s="374" t="s">
        <v>57</v>
      </c>
      <c r="I96" s="374">
        <v>61.05</v>
      </c>
    </row>
    <row r="97" spans="1:10" s="374" customFormat="1" ht="13.5" thickBot="1" x14ac:dyDescent="0.25">
      <c r="A97" s="327" t="s">
        <v>26</v>
      </c>
      <c r="B97" s="229">
        <f>B96-B83</f>
        <v>1</v>
      </c>
      <c r="C97" s="230">
        <f t="shared" ref="C97:D97" si="22">C96-C83</f>
        <v>1</v>
      </c>
      <c r="D97" s="230">
        <f t="shared" si="22"/>
        <v>1</v>
      </c>
      <c r="E97" s="230"/>
      <c r="F97" s="372"/>
      <c r="G97" s="236"/>
      <c r="H97" s="374" t="s">
        <v>26</v>
      </c>
      <c r="I97" s="227">
        <f>I96-I83</f>
        <v>1.0499999999999972</v>
      </c>
    </row>
    <row r="98" spans="1:10" x14ac:dyDescent="0.2">
      <c r="D98" s="293" t="s">
        <v>66</v>
      </c>
    </row>
    <row r="99" spans="1:10" ht="13.5" thickBot="1" x14ac:dyDescent="0.25"/>
    <row r="100" spans="1:10" s="382" customFormat="1" ht="13.5" thickBot="1" x14ac:dyDescent="0.25">
      <c r="A100" s="300" t="s">
        <v>79</v>
      </c>
      <c r="B100" s="671" t="s">
        <v>53</v>
      </c>
      <c r="C100" s="672"/>
      <c r="D100" s="672"/>
      <c r="E100" s="672"/>
      <c r="F100" s="673"/>
      <c r="G100" s="329" t="s">
        <v>0</v>
      </c>
    </row>
    <row r="101" spans="1:10" s="382" customFormat="1" x14ac:dyDescent="0.2">
      <c r="A101" s="226" t="s">
        <v>2</v>
      </c>
      <c r="B101" s="332">
        <v>1</v>
      </c>
      <c r="C101" s="238">
        <v>2</v>
      </c>
      <c r="D101" s="238">
        <v>3</v>
      </c>
      <c r="E101" s="238">
        <v>4</v>
      </c>
      <c r="F101" s="365">
        <v>5</v>
      </c>
      <c r="G101" s="237"/>
    </row>
    <row r="102" spans="1:10" s="382" customFormat="1" x14ac:dyDescent="0.2">
      <c r="A102" s="307" t="s">
        <v>3</v>
      </c>
      <c r="B102" s="366">
        <v>1400</v>
      </c>
      <c r="C102" s="364">
        <v>1400</v>
      </c>
      <c r="D102" s="364">
        <v>1400</v>
      </c>
      <c r="E102" s="364">
        <v>1400</v>
      </c>
      <c r="F102" s="367">
        <v>1400</v>
      </c>
      <c r="G102" s="373">
        <v>1400</v>
      </c>
    </row>
    <row r="103" spans="1:10" s="382" customFormat="1" x14ac:dyDescent="0.2">
      <c r="A103" s="310" t="s">
        <v>6</v>
      </c>
      <c r="B103" s="337">
        <v>1904.4</v>
      </c>
      <c r="C103" s="338">
        <v>2019.375</v>
      </c>
      <c r="D103" s="338">
        <v>2017.5</v>
      </c>
      <c r="E103" s="338"/>
      <c r="F103" s="368"/>
      <c r="G103" s="266">
        <v>1964.7169811320755</v>
      </c>
    </row>
    <row r="104" spans="1:10" s="382" customFormat="1" x14ac:dyDescent="0.2">
      <c r="A104" s="226" t="s">
        <v>7</v>
      </c>
      <c r="B104" s="339">
        <v>96</v>
      </c>
      <c r="C104" s="340">
        <v>100</v>
      </c>
      <c r="D104" s="341">
        <v>100</v>
      </c>
      <c r="E104" s="341"/>
      <c r="F104" s="369"/>
      <c r="G104" s="342">
        <v>92.452830188679243</v>
      </c>
    </row>
    <row r="105" spans="1:10" s="382" customFormat="1" x14ac:dyDescent="0.2">
      <c r="A105" s="226" t="s">
        <v>8</v>
      </c>
      <c r="B105" s="271">
        <v>4.2687220215787414E-2</v>
      </c>
      <c r="C105" s="272">
        <v>4.4273891263843394E-2</v>
      </c>
      <c r="D105" s="343">
        <v>5.1595195787762782E-2</v>
      </c>
      <c r="E105" s="343"/>
      <c r="F105" s="370"/>
      <c r="G105" s="344">
        <v>5.3943308346235286E-2</v>
      </c>
    </row>
    <row r="106" spans="1:10" s="382" customFormat="1" x14ac:dyDescent="0.2">
      <c r="A106" s="310" t="s">
        <v>1</v>
      </c>
      <c r="B106" s="275">
        <f t="shared" ref="B106:D106" si="23">B103/B102*100-100</f>
        <v>36.028571428571439</v>
      </c>
      <c r="C106" s="276">
        <f t="shared" si="23"/>
        <v>44.241071428571445</v>
      </c>
      <c r="D106" s="276">
        <f t="shared" si="23"/>
        <v>44.107142857142861</v>
      </c>
      <c r="E106" s="276"/>
      <c r="F106" s="277"/>
      <c r="G106" s="278">
        <f t="shared" ref="G106" si="24">G103/G102*100-100</f>
        <v>40.336927223719698</v>
      </c>
    </row>
    <row r="107" spans="1:10" s="382" customFormat="1" ht="13.5" thickBot="1" x14ac:dyDescent="0.25">
      <c r="A107" s="226" t="s">
        <v>27</v>
      </c>
      <c r="B107" s="280">
        <f>B103-B90</f>
        <v>102.17777777777792</v>
      </c>
      <c r="C107" s="281">
        <f t="shared" ref="C107:D107" si="25">C103-C90</f>
        <v>123.9204545454545</v>
      </c>
      <c r="D107" s="281">
        <f t="shared" si="25"/>
        <v>125</v>
      </c>
      <c r="E107" s="281"/>
      <c r="F107" s="282"/>
      <c r="G107" s="283">
        <f>G103-G90</f>
        <v>115.25752167261612</v>
      </c>
    </row>
    <row r="108" spans="1:10" s="382" customFormat="1" x14ac:dyDescent="0.2">
      <c r="A108" s="324" t="s">
        <v>52</v>
      </c>
      <c r="B108" s="285">
        <v>255</v>
      </c>
      <c r="C108" s="286">
        <v>161</v>
      </c>
      <c r="D108" s="286">
        <v>121</v>
      </c>
      <c r="E108" s="286"/>
      <c r="F108" s="371"/>
      <c r="G108" s="346">
        <f>SUM(B108:F108)</f>
        <v>537</v>
      </c>
      <c r="H108" s="382" t="s">
        <v>56</v>
      </c>
      <c r="I108" s="347">
        <f>G95-G108</f>
        <v>0</v>
      </c>
      <c r="J108" s="348">
        <f>I108/G95</f>
        <v>0</v>
      </c>
    </row>
    <row r="109" spans="1:10" s="382" customFormat="1" x14ac:dyDescent="0.2">
      <c r="A109" s="324" t="s">
        <v>28</v>
      </c>
      <c r="B109" s="231">
        <v>63</v>
      </c>
      <c r="C109" s="294">
        <v>63</v>
      </c>
      <c r="D109" s="294">
        <v>63</v>
      </c>
      <c r="E109" s="294"/>
      <c r="F109" s="232"/>
      <c r="G109" s="235"/>
      <c r="H109" s="382" t="s">
        <v>57</v>
      </c>
      <c r="I109" s="382">
        <v>62.01</v>
      </c>
    </row>
    <row r="110" spans="1:10" s="382" customFormat="1" ht="13.5" thickBot="1" x14ac:dyDescent="0.25">
      <c r="A110" s="327" t="s">
        <v>26</v>
      </c>
      <c r="B110" s="229">
        <f>B109-B96</f>
        <v>1</v>
      </c>
      <c r="C110" s="230">
        <f t="shared" ref="C110:D110" si="26">C109-C96</f>
        <v>1</v>
      </c>
      <c r="D110" s="230">
        <f t="shared" si="26"/>
        <v>1</v>
      </c>
      <c r="E110" s="230"/>
      <c r="F110" s="372"/>
      <c r="G110" s="236"/>
      <c r="H110" s="382" t="s">
        <v>26</v>
      </c>
      <c r="I110" s="227">
        <f>I109-I96</f>
        <v>0.96000000000000085</v>
      </c>
    </row>
    <row r="112" spans="1:10" ht="13.5" thickBot="1" x14ac:dyDescent="0.25"/>
    <row r="113" spans="1:10" s="388" customFormat="1" ht="13.5" thickBot="1" x14ac:dyDescent="0.25">
      <c r="A113" s="300" t="s">
        <v>85</v>
      </c>
      <c r="B113" s="671" t="s">
        <v>53</v>
      </c>
      <c r="C113" s="672"/>
      <c r="D113" s="672"/>
      <c r="E113" s="672"/>
      <c r="F113" s="673"/>
      <c r="G113" s="329" t="s">
        <v>0</v>
      </c>
    </row>
    <row r="114" spans="1:10" s="388" customFormat="1" x14ac:dyDescent="0.2">
      <c r="A114" s="226" t="s">
        <v>2</v>
      </c>
      <c r="B114" s="332">
        <v>1</v>
      </c>
      <c r="C114" s="238">
        <v>2</v>
      </c>
      <c r="D114" s="238">
        <v>3</v>
      </c>
      <c r="E114" s="238">
        <v>4</v>
      </c>
      <c r="F114" s="365">
        <v>5</v>
      </c>
      <c r="G114" s="237"/>
    </row>
    <row r="115" spans="1:10" s="388" customFormat="1" x14ac:dyDescent="0.2">
      <c r="A115" s="307" t="s">
        <v>3</v>
      </c>
      <c r="B115" s="366">
        <v>1540</v>
      </c>
      <c r="C115" s="364">
        <v>1540</v>
      </c>
      <c r="D115" s="364">
        <v>1540</v>
      </c>
      <c r="E115" s="364">
        <v>1540</v>
      </c>
      <c r="F115" s="367">
        <v>1540</v>
      </c>
      <c r="G115" s="373">
        <v>1540</v>
      </c>
    </row>
    <row r="116" spans="1:10" s="388" customFormat="1" x14ac:dyDescent="0.2">
      <c r="A116" s="310" t="s">
        <v>6</v>
      </c>
      <c r="B116" s="337">
        <v>1965</v>
      </c>
      <c r="C116" s="338">
        <v>2011.25</v>
      </c>
      <c r="D116" s="338">
        <v>2134.1666666666665</v>
      </c>
      <c r="E116" s="338"/>
      <c r="F116" s="368"/>
      <c r="G116" s="266">
        <v>2057.2916666666665</v>
      </c>
    </row>
    <row r="117" spans="1:10" s="388" customFormat="1" x14ac:dyDescent="0.2">
      <c r="A117" s="226" t="s">
        <v>7</v>
      </c>
      <c r="B117" s="339">
        <v>100</v>
      </c>
      <c r="C117" s="340">
        <v>100</v>
      </c>
      <c r="D117" s="341">
        <v>95.833333333333329</v>
      </c>
      <c r="E117" s="341"/>
      <c r="F117" s="369"/>
      <c r="G117" s="403">
        <v>95.833333333333329</v>
      </c>
    </row>
    <row r="118" spans="1:10" s="388" customFormat="1" x14ac:dyDescent="0.2">
      <c r="A118" s="226" t="s">
        <v>8</v>
      </c>
      <c r="B118" s="271">
        <v>2.9012097330766869E-2</v>
      </c>
      <c r="C118" s="272">
        <v>2.1592234637713127E-2</v>
      </c>
      <c r="D118" s="343">
        <v>3.9294414906937976E-2</v>
      </c>
      <c r="E118" s="343"/>
      <c r="F118" s="370"/>
      <c r="G118" s="344">
        <v>5.1122192922420651E-2</v>
      </c>
    </row>
    <row r="119" spans="1:10" s="388" customFormat="1" x14ac:dyDescent="0.2">
      <c r="A119" s="310" t="s">
        <v>1</v>
      </c>
      <c r="B119" s="275">
        <f t="shared" ref="B119:D119" si="27">B116/B115*100-100</f>
        <v>27.597402597402592</v>
      </c>
      <c r="C119" s="276">
        <f t="shared" si="27"/>
        <v>30.600649350649348</v>
      </c>
      <c r="D119" s="276">
        <f t="shared" si="27"/>
        <v>38.582251082251048</v>
      </c>
      <c r="E119" s="276"/>
      <c r="F119" s="277"/>
      <c r="G119" s="278">
        <f t="shared" ref="G119" si="28">G116/G115*100-100</f>
        <v>33.59036796536796</v>
      </c>
    </row>
    <row r="120" spans="1:10" s="388" customFormat="1" ht="13.5" thickBot="1" x14ac:dyDescent="0.25">
      <c r="A120" s="226" t="s">
        <v>27</v>
      </c>
      <c r="B120" s="280">
        <f>B116-B103</f>
        <v>60.599999999999909</v>
      </c>
      <c r="C120" s="281">
        <f t="shared" ref="C120:D120" si="29">C116-C103</f>
        <v>-8.125</v>
      </c>
      <c r="D120" s="281">
        <f t="shared" si="29"/>
        <v>116.66666666666652</v>
      </c>
      <c r="E120" s="281"/>
      <c r="F120" s="282"/>
      <c r="G120" s="283">
        <f>G116-G103</f>
        <v>92.574685534591026</v>
      </c>
    </row>
    <row r="121" spans="1:10" s="388" customFormat="1" x14ac:dyDescent="0.2">
      <c r="A121" s="324" t="s">
        <v>52</v>
      </c>
      <c r="B121" s="285">
        <v>164</v>
      </c>
      <c r="C121" s="286">
        <v>85</v>
      </c>
      <c r="D121" s="286">
        <v>228</v>
      </c>
      <c r="E121" s="286"/>
      <c r="F121" s="371"/>
      <c r="G121" s="346">
        <f>SUM(B121:F121)</f>
        <v>477</v>
      </c>
      <c r="H121" s="388" t="s">
        <v>56</v>
      </c>
      <c r="I121" s="347">
        <f>G108-G121</f>
        <v>60</v>
      </c>
      <c r="J121" s="348">
        <f>I121/G108</f>
        <v>0.11173184357541899</v>
      </c>
    </row>
    <row r="122" spans="1:10" s="388" customFormat="1" x14ac:dyDescent="0.2">
      <c r="A122" s="324" t="s">
        <v>28</v>
      </c>
      <c r="B122" s="231">
        <v>64.5</v>
      </c>
      <c r="C122" s="294">
        <v>64.5</v>
      </c>
      <c r="D122" s="294">
        <v>64.5</v>
      </c>
      <c r="E122" s="294"/>
      <c r="F122" s="232"/>
      <c r="G122" s="235"/>
      <c r="H122" s="388" t="s">
        <v>57</v>
      </c>
      <c r="I122" s="388">
        <v>63</v>
      </c>
    </row>
    <row r="123" spans="1:10" s="388" customFormat="1" ht="13.5" thickBot="1" x14ac:dyDescent="0.25">
      <c r="A123" s="327" t="s">
        <v>26</v>
      </c>
      <c r="B123" s="229">
        <f>B122-B109</f>
        <v>1.5</v>
      </c>
      <c r="C123" s="230">
        <f t="shared" ref="C123:D123" si="30">C122-C109</f>
        <v>1.5</v>
      </c>
      <c r="D123" s="230">
        <f t="shared" si="30"/>
        <v>1.5</v>
      </c>
      <c r="E123" s="230"/>
      <c r="F123" s="372"/>
      <c r="G123" s="236"/>
      <c r="H123" s="388" t="s">
        <v>26</v>
      </c>
      <c r="I123" s="227">
        <f>I122-I109</f>
        <v>0.99000000000000199</v>
      </c>
    </row>
    <row r="125" spans="1:10" ht="13.5" thickBot="1" x14ac:dyDescent="0.25"/>
    <row r="126" spans="1:10" s="400" customFormat="1" ht="13.5" thickBot="1" x14ac:dyDescent="0.25">
      <c r="A126" s="300" t="s">
        <v>87</v>
      </c>
      <c r="B126" s="671" t="s">
        <v>53</v>
      </c>
      <c r="C126" s="672"/>
      <c r="D126" s="672"/>
      <c r="E126" s="672"/>
      <c r="F126" s="673"/>
      <c r="G126" s="329" t="s">
        <v>0</v>
      </c>
    </row>
    <row r="127" spans="1:10" s="400" customFormat="1" x14ac:dyDescent="0.2">
      <c r="A127" s="226" t="s">
        <v>2</v>
      </c>
      <c r="B127" s="332">
        <v>1</v>
      </c>
      <c r="C127" s="238">
        <v>2</v>
      </c>
      <c r="D127" s="238">
        <v>3</v>
      </c>
      <c r="E127" s="238">
        <v>4</v>
      </c>
      <c r="F127" s="365">
        <v>5</v>
      </c>
      <c r="G127" s="237"/>
    </row>
    <row r="128" spans="1:10" s="400" customFormat="1" x14ac:dyDescent="0.2">
      <c r="A128" s="307" t="s">
        <v>3</v>
      </c>
      <c r="B128" s="366">
        <v>1670</v>
      </c>
      <c r="C128" s="364">
        <v>1670</v>
      </c>
      <c r="D128" s="364">
        <v>1670</v>
      </c>
      <c r="E128" s="364">
        <v>1670</v>
      </c>
      <c r="F128" s="367">
        <v>1670</v>
      </c>
      <c r="G128" s="373">
        <v>1670</v>
      </c>
    </row>
    <row r="129" spans="1:10" s="400" customFormat="1" x14ac:dyDescent="0.2">
      <c r="A129" s="310" t="s">
        <v>6</v>
      </c>
      <c r="B129" s="337">
        <v>2052.3529411764707</v>
      </c>
      <c r="C129" s="338">
        <v>2158.75</v>
      </c>
      <c r="D129" s="338">
        <v>2184.782608695652</v>
      </c>
      <c r="E129" s="338"/>
      <c r="F129" s="368"/>
      <c r="G129" s="266">
        <v>2133.5416666666665</v>
      </c>
    </row>
    <row r="130" spans="1:10" s="400" customFormat="1" x14ac:dyDescent="0.2">
      <c r="A130" s="226" t="s">
        <v>7</v>
      </c>
      <c r="B130" s="339">
        <v>100</v>
      </c>
      <c r="C130" s="340">
        <v>100</v>
      </c>
      <c r="D130" s="341">
        <v>91.304347826086953</v>
      </c>
      <c r="E130" s="341"/>
      <c r="F130" s="369"/>
      <c r="G130" s="403">
        <v>95.833333333333329</v>
      </c>
    </row>
    <row r="131" spans="1:10" s="400" customFormat="1" x14ac:dyDescent="0.2">
      <c r="A131" s="226" t="s">
        <v>8</v>
      </c>
      <c r="B131" s="271">
        <v>2.581127498405332E-2</v>
      </c>
      <c r="C131" s="272">
        <v>3.1369797499899335E-2</v>
      </c>
      <c r="D131" s="343">
        <v>4.6908642931381778E-2</v>
      </c>
      <c r="E131" s="343"/>
      <c r="F131" s="370"/>
      <c r="G131" s="344">
        <v>4.800396290790522E-2</v>
      </c>
    </row>
    <row r="132" spans="1:10" s="400" customFormat="1" x14ac:dyDescent="0.2">
      <c r="A132" s="310" t="s">
        <v>1</v>
      </c>
      <c r="B132" s="275">
        <f t="shared" ref="B132:D132" si="31">B129/B128*100-100</f>
        <v>22.895385699189873</v>
      </c>
      <c r="C132" s="276">
        <f t="shared" si="31"/>
        <v>29.266467065868255</v>
      </c>
      <c r="D132" s="276">
        <f t="shared" si="31"/>
        <v>30.82530590991928</v>
      </c>
      <c r="E132" s="276"/>
      <c r="F132" s="277"/>
      <c r="G132" s="278">
        <f t="shared" ref="G132" si="32">G129/G128*100-100</f>
        <v>27.756986027944095</v>
      </c>
    </row>
    <row r="133" spans="1:10" s="400" customFormat="1" ht="13.5" thickBot="1" x14ac:dyDescent="0.25">
      <c r="A133" s="226" t="s">
        <v>27</v>
      </c>
      <c r="B133" s="280">
        <f>B129-B116</f>
        <v>87.352941176470722</v>
      </c>
      <c r="C133" s="281">
        <f t="shared" ref="C133:D133" si="33">C129-C116</f>
        <v>147.5</v>
      </c>
      <c r="D133" s="281">
        <f t="shared" si="33"/>
        <v>50.615942028985501</v>
      </c>
      <c r="E133" s="281"/>
      <c r="F133" s="282"/>
      <c r="G133" s="283">
        <f>G129-G116</f>
        <v>76.25</v>
      </c>
    </row>
    <row r="134" spans="1:10" s="400" customFormat="1" x14ac:dyDescent="0.2">
      <c r="A134" s="324" t="s">
        <v>52</v>
      </c>
      <c r="B134" s="285">
        <v>164</v>
      </c>
      <c r="C134" s="286">
        <v>85</v>
      </c>
      <c r="D134" s="286">
        <v>228</v>
      </c>
      <c r="E134" s="286"/>
      <c r="F134" s="371"/>
      <c r="G134" s="346">
        <f>SUM(B134:F134)</f>
        <v>477</v>
      </c>
      <c r="H134" s="400" t="s">
        <v>56</v>
      </c>
      <c r="I134" s="347">
        <f>G121-G134</f>
        <v>0</v>
      </c>
      <c r="J134" s="348">
        <f>I134/G121</f>
        <v>0</v>
      </c>
    </row>
    <row r="135" spans="1:10" s="400" customFormat="1" x14ac:dyDescent="0.2">
      <c r="A135" s="324" t="s">
        <v>28</v>
      </c>
      <c r="B135" s="231">
        <v>66</v>
      </c>
      <c r="C135" s="294">
        <v>66</v>
      </c>
      <c r="D135" s="294">
        <v>66</v>
      </c>
      <c r="E135" s="294"/>
      <c r="F135" s="232"/>
      <c r="G135" s="235"/>
      <c r="H135" s="400" t="s">
        <v>57</v>
      </c>
      <c r="I135" s="400">
        <v>64.48</v>
      </c>
    </row>
    <row r="136" spans="1:10" s="400" customFormat="1" ht="13.5" thickBot="1" x14ac:dyDescent="0.25">
      <c r="A136" s="327" t="s">
        <v>26</v>
      </c>
      <c r="B136" s="229">
        <f>B135-B122</f>
        <v>1.5</v>
      </c>
      <c r="C136" s="230">
        <f t="shared" ref="C136:D136" si="34">C135-C122</f>
        <v>1.5</v>
      </c>
      <c r="D136" s="230">
        <f t="shared" si="34"/>
        <v>1.5</v>
      </c>
      <c r="E136" s="230"/>
      <c r="F136" s="372"/>
      <c r="G136" s="236"/>
      <c r="H136" s="400" t="s">
        <v>26</v>
      </c>
      <c r="I136" s="227">
        <f>I135-I122</f>
        <v>1.480000000000004</v>
      </c>
    </row>
    <row r="138" spans="1:10" ht="13.5" thickBot="1" x14ac:dyDescent="0.25"/>
    <row r="139" spans="1:10" s="401" customFormat="1" ht="13.5" thickBot="1" x14ac:dyDescent="0.25">
      <c r="A139" s="300" t="s">
        <v>88</v>
      </c>
      <c r="B139" s="671" t="s">
        <v>53</v>
      </c>
      <c r="C139" s="672"/>
      <c r="D139" s="672"/>
      <c r="E139" s="672"/>
      <c r="F139" s="673"/>
      <c r="G139" s="329" t="s">
        <v>0</v>
      </c>
    </row>
    <row r="140" spans="1:10" s="401" customFormat="1" x14ac:dyDescent="0.2">
      <c r="A140" s="226" t="s">
        <v>2</v>
      </c>
      <c r="B140" s="332">
        <v>1</v>
      </c>
      <c r="C140" s="238">
        <v>2</v>
      </c>
      <c r="D140" s="238">
        <v>3</v>
      </c>
      <c r="E140" s="238">
        <v>4</v>
      </c>
      <c r="F140" s="365">
        <v>5</v>
      </c>
      <c r="G140" s="237"/>
    </row>
    <row r="141" spans="1:10" s="401" customFormat="1" x14ac:dyDescent="0.2">
      <c r="A141" s="307" t="s">
        <v>3</v>
      </c>
      <c r="B141" s="366">
        <v>1800</v>
      </c>
      <c r="C141" s="364">
        <v>1800</v>
      </c>
      <c r="D141" s="364">
        <v>1800</v>
      </c>
      <c r="E141" s="364">
        <v>1800</v>
      </c>
      <c r="F141" s="367">
        <v>1800</v>
      </c>
      <c r="G141" s="373">
        <v>1800</v>
      </c>
    </row>
    <row r="142" spans="1:10" s="401" customFormat="1" x14ac:dyDescent="0.2">
      <c r="A142" s="310" t="s">
        <v>6</v>
      </c>
      <c r="B142" s="337">
        <v>2096.4705882352941</v>
      </c>
      <c r="C142" s="338">
        <v>2200</v>
      </c>
      <c r="D142" s="338">
        <v>2250</v>
      </c>
      <c r="E142" s="338"/>
      <c r="F142" s="368"/>
      <c r="G142" s="266">
        <v>2187.2916666666665</v>
      </c>
    </row>
    <row r="143" spans="1:10" s="401" customFormat="1" x14ac:dyDescent="0.2">
      <c r="A143" s="226" t="s">
        <v>7</v>
      </c>
      <c r="B143" s="339">
        <v>100</v>
      </c>
      <c r="C143" s="340">
        <v>100</v>
      </c>
      <c r="D143" s="341">
        <v>95.652173913043484</v>
      </c>
      <c r="E143" s="341"/>
      <c r="F143" s="369"/>
      <c r="G143" s="403">
        <v>95.833333333333329</v>
      </c>
      <c r="H143" s="378" t="s">
        <v>89</v>
      </c>
    </row>
    <row r="144" spans="1:10" s="401" customFormat="1" x14ac:dyDescent="0.2">
      <c r="A144" s="226" t="s">
        <v>8</v>
      </c>
      <c r="B144" s="271">
        <v>3.9704316389020861E-2</v>
      </c>
      <c r="C144" s="272">
        <v>1.8603074481528294E-2</v>
      </c>
      <c r="D144" s="343">
        <v>4.6206612005447963E-2</v>
      </c>
      <c r="E144" s="343"/>
      <c r="F144" s="370"/>
      <c r="G144" s="344">
        <v>5.1612979719727906E-2</v>
      </c>
    </row>
    <row r="145" spans="1:10" s="401" customFormat="1" x14ac:dyDescent="0.2">
      <c r="A145" s="310" t="s">
        <v>1</v>
      </c>
      <c r="B145" s="275">
        <f t="shared" ref="B145:D145" si="35">B142/B141*100-100</f>
        <v>16.47058823529413</v>
      </c>
      <c r="C145" s="276">
        <f t="shared" si="35"/>
        <v>22.222222222222229</v>
      </c>
      <c r="D145" s="276">
        <f t="shared" si="35"/>
        <v>25</v>
      </c>
      <c r="E145" s="276"/>
      <c r="F145" s="277"/>
      <c r="G145" s="278">
        <f t="shared" ref="G145" si="36">G142/G141*100-100</f>
        <v>21.516203703703681</v>
      </c>
    </row>
    <row r="146" spans="1:10" s="401" customFormat="1" ht="13.5" thickBot="1" x14ac:dyDescent="0.25">
      <c r="A146" s="226" t="s">
        <v>27</v>
      </c>
      <c r="B146" s="280">
        <f>B142-B129</f>
        <v>44.117647058823422</v>
      </c>
      <c r="C146" s="281">
        <f t="shared" ref="C146:D146" si="37">C142-C129</f>
        <v>41.25</v>
      </c>
      <c r="D146" s="281">
        <f t="shared" si="37"/>
        <v>65.217391304347984</v>
      </c>
      <c r="E146" s="281"/>
      <c r="F146" s="282"/>
      <c r="G146" s="283">
        <f>G142-G129</f>
        <v>53.75</v>
      </c>
    </row>
    <row r="147" spans="1:10" s="401" customFormat="1" x14ac:dyDescent="0.2">
      <c r="A147" s="324" t="s">
        <v>52</v>
      </c>
      <c r="B147" s="285">
        <v>164</v>
      </c>
      <c r="C147" s="286">
        <v>85</v>
      </c>
      <c r="D147" s="286">
        <v>228</v>
      </c>
      <c r="E147" s="286"/>
      <c r="F147" s="371"/>
      <c r="G147" s="346">
        <f>SUM(B147:F147)</f>
        <v>477</v>
      </c>
      <c r="H147" s="401" t="s">
        <v>56</v>
      </c>
      <c r="I147" s="347">
        <f>G134-G147</f>
        <v>0</v>
      </c>
      <c r="J147" s="348">
        <f>I147/G134</f>
        <v>0</v>
      </c>
    </row>
    <row r="148" spans="1:10" s="401" customFormat="1" x14ac:dyDescent="0.2">
      <c r="A148" s="324" t="s">
        <v>28</v>
      </c>
      <c r="B148" s="231">
        <v>67.5</v>
      </c>
      <c r="C148" s="294">
        <v>67.5</v>
      </c>
      <c r="D148" s="294">
        <v>67.5</v>
      </c>
      <c r="E148" s="294"/>
      <c r="F148" s="232"/>
      <c r="G148" s="235"/>
      <c r="H148" s="401" t="s">
        <v>57</v>
      </c>
      <c r="I148" s="401">
        <v>66.010000000000005</v>
      </c>
    </row>
    <row r="149" spans="1:10" s="401" customFormat="1" ht="13.5" thickBot="1" x14ac:dyDescent="0.25">
      <c r="A149" s="327" t="s">
        <v>26</v>
      </c>
      <c r="B149" s="229">
        <f>B148-B135</f>
        <v>1.5</v>
      </c>
      <c r="C149" s="230">
        <f t="shared" ref="C149:D149" si="38">C148-C135</f>
        <v>1.5</v>
      </c>
      <c r="D149" s="230">
        <f t="shared" si="38"/>
        <v>1.5</v>
      </c>
      <c r="E149" s="230"/>
      <c r="F149" s="372"/>
      <c r="G149" s="236"/>
      <c r="H149" s="401" t="s">
        <v>26</v>
      </c>
      <c r="I149" s="227">
        <f>I148-I135</f>
        <v>1.5300000000000011</v>
      </c>
    </row>
    <row r="151" spans="1:10" ht="13.5" thickBot="1" x14ac:dyDescent="0.25"/>
    <row r="152" spans="1:10" ht="13.5" thickBot="1" x14ac:dyDescent="0.25">
      <c r="A152" s="300" t="s">
        <v>90</v>
      </c>
      <c r="B152" s="671" t="s">
        <v>53</v>
      </c>
      <c r="C152" s="672"/>
      <c r="D152" s="672"/>
      <c r="E152" s="672"/>
      <c r="F152" s="673"/>
      <c r="G152" s="329" t="s">
        <v>0</v>
      </c>
      <c r="H152" s="402"/>
      <c r="I152" s="402"/>
      <c r="J152" s="402"/>
    </row>
    <row r="153" spans="1:10" x14ac:dyDescent="0.2">
      <c r="A153" s="226" t="s">
        <v>2</v>
      </c>
      <c r="B153" s="332">
        <v>1</v>
      </c>
      <c r="C153" s="238">
        <v>2</v>
      </c>
      <c r="D153" s="238">
        <v>3</v>
      </c>
      <c r="E153" s="238">
        <v>4</v>
      </c>
      <c r="F153" s="365">
        <v>5</v>
      </c>
      <c r="G153" s="237"/>
      <c r="H153" s="402"/>
      <c r="I153" s="402"/>
      <c r="J153" s="402"/>
    </row>
    <row r="154" spans="1:10" x14ac:dyDescent="0.2">
      <c r="A154" s="307" t="s">
        <v>3</v>
      </c>
      <c r="B154" s="366">
        <v>1920</v>
      </c>
      <c r="C154" s="364">
        <v>1920</v>
      </c>
      <c r="D154" s="364">
        <v>1920</v>
      </c>
      <c r="E154" s="364">
        <v>1920</v>
      </c>
      <c r="F154" s="367">
        <v>1920</v>
      </c>
      <c r="G154" s="373">
        <v>1920</v>
      </c>
      <c r="H154" s="402"/>
      <c r="I154" s="402"/>
      <c r="J154" s="402"/>
    </row>
    <row r="155" spans="1:10" x14ac:dyDescent="0.2">
      <c r="A155" s="310" t="s">
        <v>6</v>
      </c>
      <c r="B155" s="337">
        <v>2178.13</v>
      </c>
      <c r="C155" s="338">
        <v>2215</v>
      </c>
      <c r="D155" s="338">
        <v>2368.1999999999998</v>
      </c>
      <c r="E155" s="338"/>
      <c r="F155" s="368"/>
      <c r="G155" s="266">
        <v>2275.4</v>
      </c>
      <c r="H155" s="402"/>
      <c r="I155" s="402"/>
      <c r="J155" s="402"/>
    </row>
    <row r="156" spans="1:10" x14ac:dyDescent="0.2">
      <c r="A156" s="226" t="s">
        <v>7</v>
      </c>
      <c r="B156" s="339">
        <v>100</v>
      </c>
      <c r="C156" s="340">
        <v>100</v>
      </c>
      <c r="D156" s="341">
        <v>86.4</v>
      </c>
      <c r="E156" s="341"/>
      <c r="F156" s="369"/>
      <c r="G156" s="342">
        <v>86.96</v>
      </c>
      <c r="H156" s="402"/>
      <c r="I156" s="402"/>
      <c r="J156" s="402"/>
    </row>
    <row r="157" spans="1:10" x14ac:dyDescent="0.2">
      <c r="A157" s="226" t="s">
        <v>8</v>
      </c>
      <c r="B157" s="271">
        <v>4.4999999999999998E-2</v>
      </c>
      <c r="C157" s="272">
        <v>3.6999999999999998E-2</v>
      </c>
      <c r="D157" s="343">
        <v>5.6000000000000001E-2</v>
      </c>
      <c r="E157" s="343"/>
      <c r="F157" s="370"/>
      <c r="G157" s="344">
        <v>6.3E-2</v>
      </c>
      <c r="H157" s="402"/>
      <c r="I157" s="402"/>
      <c r="J157" s="402"/>
    </row>
    <row r="158" spans="1:10" x14ac:dyDescent="0.2">
      <c r="A158" s="310" t="s">
        <v>1</v>
      </c>
      <c r="B158" s="275">
        <f t="shared" ref="B158:D158" si="39">B155/B154*100-100</f>
        <v>13.444270833333348</v>
      </c>
      <c r="C158" s="276">
        <f t="shared" si="39"/>
        <v>15.364583333333329</v>
      </c>
      <c r="D158" s="276">
        <f t="shared" si="39"/>
        <v>23.34375</v>
      </c>
      <c r="E158" s="276"/>
      <c r="F158" s="277"/>
      <c r="G158" s="278">
        <f t="shared" ref="G158" si="40">G155/G154*100-100</f>
        <v>18.510416666666657</v>
      </c>
      <c r="H158" s="402"/>
      <c r="I158" s="402"/>
      <c r="J158" s="402"/>
    </row>
    <row r="159" spans="1:10" ht="13.5" thickBot="1" x14ac:dyDescent="0.25">
      <c r="A159" s="226" t="s">
        <v>27</v>
      </c>
      <c r="B159" s="280">
        <f>B155-B142</f>
        <v>81.659411764705965</v>
      </c>
      <c r="C159" s="281">
        <f t="shared" ref="C159:D159" si="41">C155-C142</f>
        <v>15</v>
      </c>
      <c r="D159" s="281">
        <f t="shared" si="41"/>
        <v>118.19999999999982</v>
      </c>
      <c r="E159" s="281"/>
      <c r="F159" s="282"/>
      <c r="G159" s="283">
        <f>G155-G142</f>
        <v>88.108333333333576</v>
      </c>
      <c r="H159" s="402"/>
      <c r="I159" s="402"/>
      <c r="J159" s="402"/>
    </row>
    <row r="160" spans="1:10" x14ac:dyDescent="0.2">
      <c r="A160" s="324" t="s">
        <v>52</v>
      </c>
      <c r="B160" s="285">
        <v>163</v>
      </c>
      <c r="C160" s="286">
        <v>85</v>
      </c>
      <c r="D160" s="286">
        <v>226</v>
      </c>
      <c r="E160" s="286"/>
      <c r="F160" s="371"/>
      <c r="G160" s="346">
        <f>SUM(B160:F160)</f>
        <v>474</v>
      </c>
      <c r="H160" s="402" t="s">
        <v>56</v>
      </c>
      <c r="I160" s="347">
        <f>G147-G160</f>
        <v>3</v>
      </c>
      <c r="J160" s="348">
        <f>I160/G147</f>
        <v>6.2893081761006293E-3</v>
      </c>
    </row>
    <row r="161" spans="1:11" x14ac:dyDescent="0.2">
      <c r="A161" s="324" t="s">
        <v>28</v>
      </c>
      <c r="B161" s="231">
        <v>69.5</v>
      </c>
      <c r="C161" s="294">
        <v>69.5</v>
      </c>
      <c r="D161" s="294">
        <v>69.5</v>
      </c>
      <c r="E161" s="294"/>
      <c r="F161" s="232"/>
      <c r="G161" s="235"/>
      <c r="H161" s="402" t="s">
        <v>57</v>
      </c>
      <c r="I161" s="402">
        <v>67.5</v>
      </c>
      <c r="J161" s="402"/>
    </row>
    <row r="162" spans="1:11" ht="13.5" thickBot="1" x14ac:dyDescent="0.25">
      <c r="A162" s="327" t="s">
        <v>26</v>
      </c>
      <c r="B162" s="229">
        <f>B161-B148</f>
        <v>2</v>
      </c>
      <c r="C162" s="230">
        <f t="shared" ref="C162:D162" si="42">C161-C148</f>
        <v>2</v>
      </c>
      <c r="D162" s="230">
        <f t="shared" si="42"/>
        <v>2</v>
      </c>
      <c r="E162" s="230"/>
      <c r="F162" s="372"/>
      <c r="G162" s="236"/>
      <c r="H162" s="402" t="s">
        <v>26</v>
      </c>
      <c r="I162" s="227">
        <f>I161-I148</f>
        <v>1.4899999999999949</v>
      </c>
      <c r="J162" s="402"/>
    </row>
    <row r="163" spans="1:11" x14ac:dyDescent="0.2">
      <c r="D163" s="293" t="s">
        <v>65</v>
      </c>
    </row>
    <row r="164" spans="1:11" ht="13.5" thickBot="1" x14ac:dyDescent="0.25"/>
    <row r="165" spans="1:11" s="404" customFormat="1" ht="13.5" thickBot="1" x14ac:dyDescent="0.25">
      <c r="A165" s="300" t="s">
        <v>91</v>
      </c>
      <c r="B165" s="671" t="s">
        <v>53</v>
      </c>
      <c r="C165" s="672"/>
      <c r="D165" s="672"/>
      <c r="E165" s="672"/>
      <c r="F165" s="673"/>
      <c r="G165" s="329" t="s">
        <v>0</v>
      </c>
    </row>
    <row r="166" spans="1:11" s="404" customFormat="1" x14ac:dyDescent="0.2">
      <c r="A166" s="226" t="s">
        <v>2</v>
      </c>
      <c r="B166" s="332">
        <v>1</v>
      </c>
      <c r="C166" s="238">
        <v>2</v>
      </c>
      <c r="D166" s="238">
        <v>3</v>
      </c>
      <c r="E166" s="238">
        <v>4</v>
      </c>
      <c r="F166" s="365">
        <v>5</v>
      </c>
      <c r="G166" s="237"/>
    </row>
    <row r="167" spans="1:11" s="404" customFormat="1" x14ac:dyDescent="0.2">
      <c r="A167" s="307" t="s">
        <v>3</v>
      </c>
      <c r="B167" s="366">
        <v>2040</v>
      </c>
      <c r="C167" s="364">
        <v>2040</v>
      </c>
      <c r="D167" s="364">
        <v>2040</v>
      </c>
      <c r="E167" s="364">
        <v>2040</v>
      </c>
      <c r="F167" s="367">
        <v>2040</v>
      </c>
      <c r="G167" s="373">
        <v>2040</v>
      </c>
    </row>
    <row r="168" spans="1:11" s="404" customFormat="1" x14ac:dyDescent="0.2">
      <c r="A168" s="310" t="s">
        <v>6</v>
      </c>
      <c r="B168" s="337">
        <v>2275.63</v>
      </c>
      <c r="C168" s="338">
        <v>2403.8000000000002</v>
      </c>
      <c r="D168" s="338">
        <v>2439.1</v>
      </c>
      <c r="E168" s="338"/>
      <c r="F168" s="368"/>
      <c r="G168" s="266">
        <v>2376.1</v>
      </c>
    </row>
    <row r="169" spans="1:11" s="404" customFormat="1" x14ac:dyDescent="0.2">
      <c r="A169" s="226" t="s">
        <v>7</v>
      </c>
      <c r="B169" s="339">
        <v>75</v>
      </c>
      <c r="C169" s="340">
        <v>100</v>
      </c>
      <c r="D169" s="341">
        <v>72.7</v>
      </c>
      <c r="E169" s="341"/>
      <c r="F169" s="369"/>
      <c r="G169" s="342">
        <v>76.09</v>
      </c>
    </row>
    <row r="170" spans="1:11" s="404" customFormat="1" x14ac:dyDescent="0.2">
      <c r="A170" s="226" t="s">
        <v>8</v>
      </c>
      <c r="B170" s="271">
        <v>7.9000000000000001E-2</v>
      </c>
      <c r="C170" s="272">
        <v>2.9000000000000001E-2</v>
      </c>
      <c r="D170" s="343">
        <v>8.1000000000000003E-2</v>
      </c>
      <c r="E170" s="343"/>
      <c r="F170" s="370"/>
      <c r="G170" s="344">
        <v>0.08</v>
      </c>
    </row>
    <row r="171" spans="1:11" s="404" customFormat="1" x14ac:dyDescent="0.2">
      <c r="A171" s="310" t="s">
        <v>1</v>
      </c>
      <c r="B171" s="275">
        <f t="shared" ref="B171:D171" si="43">B168/B167*100-100</f>
        <v>11.550490196078428</v>
      </c>
      <c r="C171" s="276">
        <f t="shared" si="43"/>
        <v>17.833333333333343</v>
      </c>
      <c r="D171" s="276">
        <f t="shared" si="43"/>
        <v>19.563725490196077</v>
      </c>
      <c r="E171" s="276"/>
      <c r="F171" s="277"/>
      <c r="G171" s="278">
        <f t="shared" ref="G171" si="44">G168/G167*100-100</f>
        <v>16.475490196078439</v>
      </c>
    </row>
    <row r="172" spans="1:11" s="404" customFormat="1" ht="13.5" thickBot="1" x14ac:dyDescent="0.25">
      <c r="A172" s="226" t="s">
        <v>27</v>
      </c>
      <c r="B172" s="280">
        <f>B168-B155</f>
        <v>97.5</v>
      </c>
      <c r="C172" s="281">
        <f t="shared" ref="C172:D172" si="45">C168-C155</f>
        <v>188.80000000000018</v>
      </c>
      <c r="D172" s="281">
        <f t="shared" si="45"/>
        <v>70.900000000000091</v>
      </c>
      <c r="E172" s="281"/>
      <c r="F172" s="282"/>
      <c r="G172" s="283">
        <f>G168-G155</f>
        <v>100.69999999999982</v>
      </c>
    </row>
    <row r="173" spans="1:11" s="404" customFormat="1" x14ac:dyDescent="0.2">
      <c r="A173" s="324" t="s">
        <v>52</v>
      </c>
      <c r="B173" s="285">
        <v>163</v>
      </c>
      <c r="C173" s="286">
        <v>85</v>
      </c>
      <c r="D173" s="286">
        <v>225</v>
      </c>
      <c r="E173" s="286"/>
      <c r="F173" s="371"/>
      <c r="G173" s="288">
        <f>SUM(B173:F173)</f>
        <v>473</v>
      </c>
      <c r="H173" s="404" t="s">
        <v>56</v>
      </c>
      <c r="I173" s="347">
        <f>G160-G173</f>
        <v>1</v>
      </c>
      <c r="J173" s="348">
        <f>I173/G160</f>
        <v>2.1097046413502108E-3</v>
      </c>
      <c r="K173" s="385"/>
    </row>
    <row r="174" spans="1:11" s="404" customFormat="1" x14ac:dyDescent="0.2">
      <c r="A174" s="324" t="s">
        <v>28</v>
      </c>
      <c r="B174" s="231">
        <v>72</v>
      </c>
      <c r="C174" s="294">
        <v>72</v>
      </c>
      <c r="D174" s="294">
        <v>72</v>
      </c>
      <c r="E174" s="294"/>
      <c r="F174" s="232"/>
      <c r="G174" s="235"/>
      <c r="H174" s="404" t="s">
        <v>57</v>
      </c>
      <c r="I174" s="404">
        <v>69.44</v>
      </c>
    </row>
    <row r="175" spans="1:11" s="404" customFormat="1" ht="13.5" thickBot="1" x14ac:dyDescent="0.25">
      <c r="A175" s="327" t="s">
        <v>26</v>
      </c>
      <c r="B175" s="229">
        <f>B174-B161</f>
        <v>2.5</v>
      </c>
      <c r="C175" s="230">
        <f t="shared" ref="C175:D175" si="46">C174-C161</f>
        <v>2.5</v>
      </c>
      <c r="D175" s="230">
        <f t="shared" si="46"/>
        <v>2.5</v>
      </c>
      <c r="E175" s="230"/>
      <c r="F175" s="372"/>
      <c r="G175" s="236"/>
      <c r="H175" s="404" t="s">
        <v>26</v>
      </c>
      <c r="I175" s="227">
        <f>I174-I161</f>
        <v>1.9399999999999977</v>
      </c>
    </row>
    <row r="177" spans="1:11" ht="13.5" thickBot="1" x14ac:dyDescent="0.25"/>
    <row r="178" spans="1:11" s="407" customFormat="1" ht="13.5" thickBot="1" x14ac:dyDescent="0.25">
      <c r="A178" s="300" t="s">
        <v>99</v>
      </c>
      <c r="B178" s="671" t="s">
        <v>53</v>
      </c>
      <c r="C178" s="672"/>
      <c r="D178" s="672"/>
      <c r="E178" s="672"/>
      <c r="F178" s="673"/>
      <c r="G178" s="329" t="s">
        <v>0</v>
      </c>
    </row>
    <row r="179" spans="1:11" s="407" customFormat="1" x14ac:dyDescent="0.2">
      <c r="A179" s="226" t="s">
        <v>2</v>
      </c>
      <c r="B179" s="332">
        <v>1</v>
      </c>
      <c r="C179" s="238">
        <v>2</v>
      </c>
      <c r="D179" s="238">
        <v>3</v>
      </c>
      <c r="E179" s="238">
        <v>4</v>
      </c>
      <c r="F179" s="365">
        <v>5</v>
      </c>
      <c r="G179" s="237"/>
    </row>
    <row r="180" spans="1:11" s="407" customFormat="1" x14ac:dyDescent="0.2">
      <c r="A180" s="307" t="s">
        <v>3</v>
      </c>
      <c r="B180" s="366">
        <v>2160</v>
      </c>
      <c r="C180" s="364">
        <v>2160</v>
      </c>
      <c r="D180" s="364">
        <v>2160</v>
      </c>
      <c r="E180" s="364">
        <v>2160</v>
      </c>
      <c r="F180" s="367">
        <v>2160</v>
      </c>
      <c r="G180" s="373">
        <v>2160</v>
      </c>
    </row>
    <row r="181" spans="1:11" s="407" customFormat="1" x14ac:dyDescent="0.2">
      <c r="A181" s="310" t="s">
        <v>6</v>
      </c>
      <c r="B181" s="337">
        <v>2303.33</v>
      </c>
      <c r="C181" s="338">
        <v>2437.27</v>
      </c>
      <c r="D181" s="338">
        <v>2564.59</v>
      </c>
      <c r="E181" s="338"/>
      <c r="F181" s="368"/>
      <c r="G181" s="266">
        <v>2473.7800000000002</v>
      </c>
    </row>
    <row r="182" spans="1:11" s="407" customFormat="1" x14ac:dyDescent="0.2">
      <c r="A182" s="226" t="s">
        <v>7</v>
      </c>
      <c r="B182" s="339">
        <v>100</v>
      </c>
      <c r="C182" s="340">
        <v>100</v>
      </c>
      <c r="D182" s="341">
        <v>94.6</v>
      </c>
      <c r="E182" s="341"/>
      <c r="F182" s="369"/>
      <c r="G182" s="342">
        <v>95.95</v>
      </c>
    </row>
    <row r="183" spans="1:11" s="407" customFormat="1" x14ac:dyDescent="0.2">
      <c r="A183" s="226" t="s">
        <v>8</v>
      </c>
      <c r="B183" s="271">
        <v>2.4199999999999999E-2</v>
      </c>
      <c r="C183" s="272">
        <v>2.2200000000000001E-2</v>
      </c>
      <c r="D183" s="343">
        <v>4.5699999999999998E-2</v>
      </c>
      <c r="E183" s="343"/>
      <c r="F183" s="370"/>
      <c r="G183" s="344">
        <v>5.5399999999999998E-2</v>
      </c>
    </row>
    <row r="184" spans="1:11" s="407" customFormat="1" x14ac:dyDescent="0.2">
      <c r="A184" s="310" t="s">
        <v>1</v>
      </c>
      <c r="B184" s="275">
        <f t="shared" ref="B184:D184" si="47">B181/B180*100-100</f>
        <v>6.6356481481481495</v>
      </c>
      <c r="C184" s="276">
        <f t="shared" si="47"/>
        <v>12.836574074074079</v>
      </c>
      <c r="D184" s="276">
        <f t="shared" si="47"/>
        <v>18.731018518518525</v>
      </c>
      <c r="E184" s="276"/>
      <c r="F184" s="277"/>
      <c r="G184" s="278">
        <f t="shared" ref="G184" si="48">G181/G180*100-100</f>
        <v>14.526851851851859</v>
      </c>
    </row>
    <row r="185" spans="1:11" s="407" customFormat="1" ht="13.5" thickBot="1" x14ac:dyDescent="0.25">
      <c r="A185" s="226" t="s">
        <v>27</v>
      </c>
      <c r="B185" s="280">
        <f>B181-B168</f>
        <v>27.699999999999818</v>
      </c>
      <c r="C185" s="281">
        <f t="shared" ref="C185:D185" si="49">C181-C168</f>
        <v>33.4699999999998</v>
      </c>
      <c r="D185" s="281">
        <f t="shared" si="49"/>
        <v>125.49000000000024</v>
      </c>
      <c r="E185" s="281"/>
      <c r="F185" s="282"/>
      <c r="G185" s="283">
        <f>G181-G168</f>
        <v>97.680000000000291</v>
      </c>
    </row>
    <row r="186" spans="1:11" s="407" customFormat="1" x14ac:dyDescent="0.2">
      <c r="A186" s="324" t="s">
        <v>52</v>
      </c>
      <c r="B186" s="285">
        <v>71</v>
      </c>
      <c r="C186" s="286">
        <v>109</v>
      </c>
      <c r="D186" s="286">
        <v>203</v>
      </c>
      <c r="E186" s="286"/>
      <c r="F186" s="371"/>
      <c r="G186" s="288">
        <f>SUM(B186:F186)</f>
        <v>383</v>
      </c>
      <c r="H186" s="407" t="s">
        <v>56</v>
      </c>
      <c r="I186" s="347">
        <f>G173-G186</f>
        <v>90</v>
      </c>
      <c r="J186" s="348">
        <f>I186/G173</f>
        <v>0.19027484143763213</v>
      </c>
      <c r="K186" s="356" t="s">
        <v>100</v>
      </c>
    </row>
    <row r="187" spans="1:11" s="407" customFormat="1" x14ac:dyDescent="0.2">
      <c r="A187" s="324" t="s">
        <v>28</v>
      </c>
      <c r="B187" s="231">
        <v>75.5</v>
      </c>
      <c r="C187" s="294">
        <v>75.5</v>
      </c>
      <c r="D187" s="294">
        <v>75.5</v>
      </c>
      <c r="E187" s="294"/>
      <c r="F187" s="232"/>
      <c r="G187" s="235"/>
      <c r="H187" s="407" t="s">
        <v>57</v>
      </c>
      <c r="I187" s="407">
        <v>72.010000000000005</v>
      </c>
    </row>
    <row r="188" spans="1:11" s="407" customFormat="1" ht="13.5" thickBot="1" x14ac:dyDescent="0.25">
      <c r="A188" s="327" t="s">
        <v>26</v>
      </c>
      <c r="B188" s="229">
        <f>B187-B174</f>
        <v>3.5</v>
      </c>
      <c r="C188" s="230">
        <f t="shared" ref="C188:D188" si="50">C187-C174</f>
        <v>3.5</v>
      </c>
      <c r="D188" s="230">
        <f t="shared" si="50"/>
        <v>3.5</v>
      </c>
      <c r="E188" s="230"/>
      <c r="F188" s="372"/>
      <c r="G188" s="236"/>
      <c r="H188" s="407" t="s">
        <v>26</v>
      </c>
      <c r="I188" s="227">
        <f>I187-I174</f>
        <v>2.5700000000000074</v>
      </c>
    </row>
    <row r="189" spans="1:11" x14ac:dyDescent="0.2">
      <c r="B189" s="293">
        <v>75.5</v>
      </c>
      <c r="C189" s="408">
        <v>75.5</v>
      </c>
      <c r="D189" s="408">
        <v>75.5</v>
      </c>
    </row>
    <row r="190" spans="1:11" ht="13.5" thickBot="1" x14ac:dyDescent="0.25"/>
    <row r="191" spans="1:11" ht="13.5" thickBot="1" x14ac:dyDescent="0.25">
      <c r="A191" s="300" t="s">
        <v>101</v>
      </c>
      <c r="B191" s="671" t="s">
        <v>53</v>
      </c>
      <c r="C191" s="672"/>
      <c r="D191" s="672"/>
      <c r="E191" s="672"/>
      <c r="F191" s="673"/>
      <c r="G191" s="329" t="s">
        <v>0</v>
      </c>
      <c r="H191" s="411"/>
      <c r="I191" s="411"/>
      <c r="J191" s="411"/>
    </row>
    <row r="192" spans="1:11" x14ac:dyDescent="0.2">
      <c r="A192" s="226" t="s">
        <v>2</v>
      </c>
      <c r="B192" s="332">
        <v>1</v>
      </c>
      <c r="C192" s="238">
        <v>2</v>
      </c>
      <c r="D192" s="238">
        <v>3</v>
      </c>
      <c r="E192" s="238">
        <v>4</v>
      </c>
      <c r="F192" s="365">
        <v>5</v>
      </c>
      <c r="G192" s="237"/>
      <c r="H192" s="411"/>
      <c r="I192" s="411"/>
      <c r="J192" s="411"/>
    </row>
    <row r="193" spans="1:10" x14ac:dyDescent="0.2">
      <c r="A193" s="307" t="s">
        <v>3</v>
      </c>
      <c r="B193" s="366">
        <v>2290</v>
      </c>
      <c r="C193" s="364">
        <v>2290</v>
      </c>
      <c r="D193" s="364">
        <v>2290</v>
      </c>
      <c r="E193" s="364">
        <v>2290</v>
      </c>
      <c r="F193" s="367">
        <v>2290</v>
      </c>
      <c r="G193" s="373">
        <v>2290</v>
      </c>
      <c r="H193" s="411"/>
      <c r="I193" s="411"/>
      <c r="J193" s="411"/>
    </row>
    <row r="194" spans="1:10" x14ac:dyDescent="0.2">
      <c r="A194" s="310" t="s">
        <v>6</v>
      </c>
      <c r="B194" s="337">
        <v>2448.5700000000002</v>
      </c>
      <c r="C194" s="338">
        <v>2551.4299999999998</v>
      </c>
      <c r="D194" s="338">
        <v>2688</v>
      </c>
      <c r="E194" s="338"/>
      <c r="F194" s="368"/>
      <c r="G194" s="266">
        <v>2605.0700000000002</v>
      </c>
      <c r="H194" s="411"/>
      <c r="I194" s="411"/>
      <c r="J194" s="411"/>
    </row>
    <row r="195" spans="1:10" x14ac:dyDescent="0.2">
      <c r="A195" s="226" t="s">
        <v>7</v>
      </c>
      <c r="B195" s="339">
        <v>100</v>
      </c>
      <c r="C195" s="340">
        <v>100</v>
      </c>
      <c r="D195" s="341">
        <v>97.5</v>
      </c>
      <c r="E195" s="341"/>
      <c r="F195" s="369"/>
      <c r="G195" s="342">
        <v>93.33</v>
      </c>
      <c r="H195" s="411"/>
      <c r="I195" s="411"/>
      <c r="J195" s="411"/>
    </row>
    <row r="196" spans="1:10" x14ac:dyDescent="0.2">
      <c r="A196" s="226" t="s">
        <v>8</v>
      </c>
      <c r="B196" s="271">
        <v>2.2599999999999999E-2</v>
      </c>
      <c r="C196" s="272">
        <v>3.5900000000000001E-2</v>
      </c>
      <c r="D196" s="343">
        <v>5.4699999999999999E-2</v>
      </c>
      <c r="E196" s="343"/>
      <c r="F196" s="370"/>
      <c r="G196" s="344">
        <v>5.8799999999999998E-2</v>
      </c>
      <c r="H196" s="411"/>
      <c r="I196" s="411"/>
      <c r="J196" s="411"/>
    </row>
    <row r="197" spans="1:10" x14ac:dyDescent="0.2">
      <c r="A197" s="310" t="s">
        <v>1</v>
      </c>
      <c r="B197" s="275">
        <f t="shared" ref="B197:D197" si="51">B194/B193*100-100</f>
        <v>6.9244541484716251</v>
      </c>
      <c r="C197" s="276">
        <f t="shared" si="51"/>
        <v>11.416157205240168</v>
      </c>
      <c r="D197" s="276">
        <f t="shared" si="51"/>
        <v>17.379912663755448</v>
      </c>
      <c r="E197" s="276"/>
      <c r="F197" s="277"/>
      <c r="G197" s="278">
        <f t="shared" ref="G197" si="52">G194/G193*100-100</f>
        <v>13.758515283842797</v>
      </c>
      <c r="H197" s="411"/>
      <c r="I197" s="411"/>
      <c r="J197" s="411"/>
    </row>
    <row r="198" spans="1:10" ht="13.5" thickBot="1" x14ac:dyDescent="0.25">
      <c r="A198" s="226" t="s">
        <v>27</v>
      </c>
      <c r="B198" s="280">
        <f>B194-B181</f>
        <v>145.24000000000024</v>
      </c>
      <c r="C198" s="281">
        <f t="shared" ref="C198:D198" si="53">C194-C181</f>
        <v>114.15999999999985</v>
      </c>
      <c r="D198" s="281">
        <f t="shared" si="53"/>
        <v>123.40999999999985</v>
      </c>
      <c r="E198" s="281"/>
      <c r="F198" s="282"/>
      <c r="G198" s="283">
        <f>G194-G181</f>
        <v>131.28999999999996</v>
      </c>
      <c r="H198" s="411"/>
      <c r="I198" s="411"/>
      <c r="J198" s="411"/>
    </row>
    <row r="199" spans="1:10" x14ac:dyDescent="0.2">
      <c r="A199" s="324" t="s">
        <v>52</v>
      </c>
      <c r="B199" s="285">
        <v>71</v>
      </c>
      <c r="C199" s="286">
        <v>109</v>
      </c>
      <c r="D199" s="286">
        <v>202</v>
      </c>
      <c r="E199" s="286"/>
      <c r="F199" s="371"/>
      <c r="G199" s="288">
        <f>SUM(B199:F199)</f>
        <v>382</v>
      </c>
      <c r="H199" s="411" t="s">
        <v>56</v>
      </c>
      <c r="I199" s="347">
        <f>G186-G199</f>
        <v>1</v>
      </c>
      <c r="J199" s="348">
        <f>I199/G186</f>
        <v>2.6109660574412533E-3</v>
      </c>
    </row>
    <row r="200" spans="1:10" x14ac:dyDescent="0.2">
      <c r="A200" s="324" t="s">
        <v>28</v>
      </c>
      <c r="B200" s="231">
        <v>79.5</v>
      </c>
      <c r="C200" s="294">
        <v>79.5</v>
      </c>
      <c r="D200" s="294">
        <v>79.5</v>
      </c>
      <c r="E200" s="294"/>
      <c r="F200" s="232"/>
      <c r="G200" s="235"/>
      <c r="H200" s="411" t="s">
        <v>57</v>
      </c>
      <c r="I200" s="411">
        <v>75.28</v>
      </c>
      <c r="J200" s="411"/>
    </row>
    <row r="201" spans="1:10" ht="13.5" thickBot="1" x14ac:dyDescent="0.25">
      <c r="A201" s="327" t="s">
        <v>26</v>
      </c>
      <c r="B201" s="229">
        <f>B200-B187</f>
        <v>4</v>
      </c>
      <c r="C201" s="230">
        <f t="shared" ref="C201:D201" si="54">C200-C187</f>
        <v>4</v>
      </c>
      <c r="D201" s="230">
        <f t="shared" si="54"/>
        <v>4</v>
      </c>
      <c r="E201" s="230"/>
      <c r="F201" s="372"/>
      <c r="G201" s="236"/>
      <c r="H201" s="411" t="s">
        <v>26</v>
      </c>
      <c r="I201" s="227">
        <f>I200-I187</f>
        <v>3.269999999999996</v>
      </c>
      <c r="J201" s="411"/>
    </row>
    <row r="203" spans="1:10" ht="13.5" thickBot="1" x14ac:dyDescent="0.25"/>
    <row r="204" spans="1:10" s="412" customFormat="1" ht="13.5" thickBot="1" x14ac:dyDescent="0.25">
      <c r="A204" s="300" t="s">
        <v>103</v>
      </c>
      <c r="B204" s="671" t="s">
        <v>53</v>
      </c>
      <c r="C204" s="672"/>
      <c r="D204" s="672"/>
      <c r="E204" s="672"/>
      <c r="F204" s="673"/>
      <c r="G204" s="329" t="s">
        <v>0</v>
      </c>
    </row>
    <row r="205" spans="1:10" s="412" customFormat="1" x14ac:dyDescent="0.2">
      <c r="A205" s="226" t="s">
        <v>2</v>
      </c>
      <c r="B205" s="332">
        <v>1</v>
      </c>
      <c r="C205" s="238">
        <v>2</v>
      </c>
      <c r="D205" s="238">
        <v>3</v>
      </c>
      <c r="E205" s="238">
        <v>4</v>
      </c>
      <c r="F205" s="365">
        <v>5</v>
      </c>
      <c r="G205" s="237"/>
    </row>
    <row r="206" spans="1:10" s="412" customFormat="1" x14ac:dyDescent="0.2">
      <c r="A206" s="307" t="s">
        <v>3</v>
      </c>
      <c r="B206" s="366">
        <v>2420</v>
      </c>
      <c r="C206" s="364">
        <v>2420</v>
      </c>
      <c r="D206" s="364">
        <v>2420</v>
      </c>
      <c r="E206" s="364">
        <v>2420</v>
      </c>
      <c r="F206" s="367">
        <v>2420</v>
      </c>
      <c r="G206" s="373">
        <v>2420</v>
      </c>
    </row>
    <row r="207" spans="1:10" s="412" customFormat="1" x14ac:dyDescent="0.2">
      <c r="A207" s="310" t="s">
        <v>6</v>
      </c>
      <c r="B207" s="337">
        <v>2531.54</v>
      </c>
      <c r="C207" s="338">
        <v>2615.91</v>
      </c>
      <c r="D207" s="338">
        <v>2767.5</v>
      </c>
      <c r="E207" s="338"/>
      <c r="F207" s="368"/>
      <c r="G207" s="266">
        <v>2677.32</v>
      </c>
    </row>
    <row r="208" spans="1:10" s="412" customFormat="1" x14ac:dyDescent="0.2">
      <c r="A208" s="226" t="s">
        <v>7</v>
      </c>
      <c r="B208" s="339">
        <v>100</v>
      </c>
      <c r="C208" s="340">
        <v>100</v>
      </c>
      <c r="D208" s="341">
        <v>91.7</v>
      </c>
      <c r="E208" s="341"/>
      <c r="F208" s="369"/>
      <c r="G208" s="342">
        <v>92.96</v>
      </c>
    </row>
    <row r="209" spans="1:10" s="412" customFormat="1" x14ac:dyDescent="0.2">
      <c r="A209" s="226" t="s">
        <v>8</v>
      </c>
      <c r="B209" s="271">
        <v>3.7699999999999997E-2</v>
      </c>
      <c r="C209" s="272">
        <v>3.5200000000000002E-2</v>
      </c>
      <c r="D209" s="343">
        <v>5.8299999999999998E-2</v>
      </c>
      <c r="E209" s="343"/>
      <c r="F209" s="370"/>
      <c r="G209" s="344">
        <v>6.0999999999999999E-2</v>
      </c>
    </row>
    <row r="210" spans="1:10" s="412" customFormat="1" x14ac:dyDescent="0.2">
      <c r="A210" s="310" t="s">
        <v>1</v>
      </c>
      <c r="B210" s="275">
        <f t="shared" ref="B210:D210" si="55">B207/B206*100-100</f>
        <v>4.6090909090909236</v>
      </c>
      <c r="C210" s="276">
        <f t="shared" si="55"/>
        <v>8.0954545454545439</v>
      </c>
      <c r="D210" s="276">
        <f t="shared" si="55"/>
        <v>14.359504132231422</v>
      </c>
      <c r="E210" s="276"/>
      <c r="F210" s="277"/>
      <c r="G210" s="278">
        <f t="shared" ref="G210" si="56">G207/G206*100-100</f>
        <v>10.63305785123967</v>
      </c>
    </row>
    <row r="211" spans="1:10" s="412" customFormat="1" ht="13.5" thickBot="1" x14ac:dyDescent="0.25">
      <c r="A211" s="226" t="s">
        <v>27</v>
      </c>
      <c r="B211" s="280">
        <f>B207-B194</f>
        <v>82.9699999999998</v>
      </c>
      <c r="C211" s="281">
        <f t="shared" ref="C211:D211" si="57">C207-C194</f>
        <v>64.480000000000018</v>
      </c>
      <c r="D211" s="281">
        <f t="shared" si="57"/>
        <v>79.5</v>
      </c>
      <c r="E211" s="281"/>
      <c r="F211" s="282"/>
      <c r="G211" s="283">
        <f>G207-G194</f>
        <v>72.25</v>
      </c>
    </row>
    <row r="212" spans="1:10" s="412" customFormat="1" x14ac:dyDescent="0.2">
      <c r="A212" s="324" t="s">
        <v>52</v>
      </c>
      <c r="B212" s="285">
        <v>71</v>
      </c>
      <c r="C212" s="286">
        <v>108</v>
      </c>
      <c r="D212" s="286">
        <v>202</v>
      </c>
      <c r="E212" s="286"/>
      <c r="F212" s="371"/>
      <c r="G212" s="288">
        <f>SUM(B212:F212)</f>
        <v>381</v>
      </c>
      <c r="H212" s="412" t="s">
        <v>56</v>
      </c>
      <c r="I212" s="347">
        <f>G199-G212</f>
        <v>1</v>
      </c>
      <c r="J212" s="348">
        <f>I212/G199</f>
        <v>2.617801047120419E-3</v>
      </c>
    </row>
    <row r="213" spans="1:10" s="412" customFormat="1" x14ac:dyDescent="0.2">
      <c r="A213" s="324" t="s">
        <v>28</v>
      </c>
      <c r="B213" s="231">
        <v>84</v>
      </c>
      <c r="C213" s="294">
        <v>84</v>
      </c>
      <c r="D213" s="294">
        <v>84</v>
      </c>
      <c r="E213" s="294"/>
      <c r="F213" s="232"/>
      <c r="G213" s="235"/>
      <c r="H213" s="412" t="s">
        <v>57</v>
      </c>
      <c r="I213" s="412">
        <v>79.430000000000007</v>
      </c>
    </row>
    <row r="214" spans="1:10" s="412" customFormat="1" ht="13.5" thickBot="1" x14ac:dyDescent="0.25">
      <c r="A214" s="327" t="s">
        <v>26</v>
      </c>
      <c r="B214" s="229">
        <f>B213-B200</f>
        <v>4.5</v>
      </c>
      <c r="C214" s="230">
        <f t="shared" ref="C214:D214" si="58">C213-C200</f>
        <v>4.5</v>
      </c>
      <c r="D214" s="230">
        <f t="shared" si="58"/>
        <v>4.5</v>
      </c>
      <c r="E214" s="230"/>
      <c r="F214" s="372"/>
      <c r="G214" s="236"/>
      <c r="H214" s="412" t="s">
        <v>26</v>
      </c>
      <c r="I214" s="227">
        <f>I213-I200</f>
        <v>4.1500000000000057</v>
      </c>
    </row>
    <row r="216" spans="1:10" ht="13.5" thickBot="1" x14ac:dyDescent="0.25"/>
    <row r="217" spans="1:10" s="413" customFormat="1" ht="13.5" thickBot="1" x14ac:dyDescent="0.25">
      <c r="A217" s="300" t="s">
        <v>104</v>
      </c>
      <c r="B217" s="671" t="s">
        <v>53</v>
      </c>
      <c r="C217" s="672"/>
      <c r="D217" s="672"/>
      <c r="E217" s="672"/>
      <c r="F217" s="673"/>
      <c r="G217" s="329" t="s">
        <v>0</v>
      </c>
    </row>
    <row r="218" spans="1:10" s="413" customFormat="1" x14ac:dyDescent="0.2">
      <c r="A218" s="226" t="s">
        <v>2</v>
      </c>
      <c r="B218" s="332">
        <v>1</v>
      </c>
      <c r="C218" s="238">
        <v>2</v>
      </c>
      <c r="D218" s="238">
        <v>3</v>
      </c>
      <c r="E218" s="238">
        <v>4</v>
      </c>
      <c r="F218" s="365">
        <v>5</v>
      </c>
      <c r="G218" s="237"/>
    </row>
    <row r="219" spans="1:10" s="413" customFormat="1" x14ac:dyDescent="0.2">
      <c r="A219" s="307" t="s">
        <v>3</v>
      </c>
      <c r="B219" s="366">
        <v>2560</v>
      </c>
      <c r="C219" s="364">
        <v>2560</v>
      </c>
      <c r="D219" s="364">
        <v>2560</v>
      </c>
      <c r="E219" s="364">
        <v>2560</v>
      </c>
      <c r="F219" s="367">
        <v>2560</v>
      </c>
      <c r="G219" s="373">
        <v>2560</v>
      </c>
    </row>
    <row r="220" spans="1:10" s="413" customFormat="1" x14ac:dyDescent="0.2">
      <c r="A220" s="310" t="s">
        <v>6</v>
      </c>
      <c r="B220" s="337">
        <v>2610</v>
      </c>
      <c r="C220" s="338">
        <v>2663.75</v>
      </c>
      <c r="D220" s="338">
        <v>2819</v>
      </c>
      <c r="E220" s="338"/>
      <c r="F220" s="368"/>
      <c r="G220" s="266">
        <v>2743.409090909091</v>
      </c>
    </row>
    <row r="221" spans="1:10" s="413" customFormat="1" x14ac:dyDescent="0.2">
      <c r="A221" s="226" t="s">
        <v>7</v>
      </c>
      <c r="B221" s="339">
        <v>100</v>
      </c>
      <c r="C221" s="340">
        <v>100</v>
      </c>
      <c r="D221" s="341">
        <v>84</v>
      </c>
      <c r="E221" s="341"/>
      <c r="F221" s="369"/>
      <c r="G221" s="342">
        <v>82.954545454545453</v>
      </c>
    </row>
    <row r="222" spans="1:10" s="413" customFormat="1" x14ac:dyDescent="0.2">
      <c r="A222" s="226" t="s">
        <v>8</v>
      </c>
      <c r="B222" s="271">
        <v>3.529422867028683E-2</v>
      </c>
      <c r="C222" s="272">
        <v>3.3887825856181719E-2</v>
      </c>
      <c r="D222" s="343">
        <v>6.9405927333672762E-2</v>
      </c>
      <c r="E222" s="343"/>
      <c r="F222" s="370"/>
      <c r="G222" s="344">
        <v>6.6348386911012872E-2</v>
      </c>
    </row>
    <row r="223" spans="1:10" s="413" customFormat="1" x14ac:dyDescent="0.2">
      <c r="A223" s="310" t="s">
        <v>1</v>
      </c>
      <c r="B223" s="275">
        <f t="shared" ref="B223:D223" si="59">B220/B219*100-100</f>
        <v>1.953125</v>
      </c>
      <c r="C223" s="276">
        <f t="shared" si="59"/>
        <v>4.052734375</v>
      </c>
      <c r="D223" s="276">
        <f t="shared" si="59"/>
        <v>10.117187499999986</v>
      </c>
      <c r="E223" s="276"/>
      <c r="F223" s="277"/>
      <c r="G223" s="278">
        <f t="shared" ref="G223" si="60">G220/G219*100-100</f>
        <v>7.164417613636374</v>
      </c>
    </row>
    <row r="224" spans="1:10" s="413" customFormat="1" ht="13.5" thickBot="1" x14ac:dyDescent="0.25">
      <c r="A224" s="226" t="s">
        <v>27</v>
      </c>
      <c r="B224" s="280">
        <f>B220-B207</f>
        <v>78.460000000000036</v>
      </c>
      <c r="C224" s="281">
        <f t="shared" ref="C224:D224" si="61">C220-C207</f>
        <v>47.840000000000146</v>
      </c>
      <c r="D224" s="281">
        <f t="shared" si="61"/>
        <v>51.5</v>
      </c>
      <c r="E224" s="281"/>
      <c r="F224" s="282"/>
      <c r="G224" s="283">
        <f>G220-G207</f>
        <v>66.089090909090828</v>
      </c>
    </row>
    <row r="225" spans="1:10" s="413" customFormat="1" x14ac:dyDescent="0.2">
      <c r="A225" s="324" t="s">
        <v>52</v>
      </c>
      <c r="B225" s="285">
        <v>71</v>
      </c>
      <c r="C225" s="286">
        <v>108</v>
      </c>
      <c r="D225" s="286">
        <v>202</v>
      </c>
      <c r="E225" s="286"/>
      <c r="F225" s="371"/>
      <c r="G225" s="288">
        <f>SUM(B225:F225)</f>
        <v>381</v>
      </c>
      <c r="H225" s="413" t="s">
        <v>56</v>
      </c>
      <c r="I225" s="347">
        <f>G212-G225</f>
        <v>0</v>
      </c>
      <c r="J225" s="348">
        <f>I225/G212</f>
        <v>0</v>
      </c>
    </row>
    <row r="226" spans="1:10" s="413" customFormat="1" x14ac:dyDescent="0.2">
      <c r="A226" s="324" t="s">
        <v>28</v>
      </c>
      <c r="B226" s="231">
        <v>89</v>
      </c>
      <c r="C226" s="294">
        <v>89</v>
      </c>
      <c r="D226" s="294">
        <v>89</v>
      </c>
      <c r="E226" s="294"/>
      <c r="F226" s="232"/>
      <c r="G226" s="235"/>
      <c r="H226" s="413" t="s">
        <v>57</v>
      </c>
      <c r="I226" s="413">
        <v>84.03</v>
      </c>
    </row>
    <row r="227" spans="1:10" s="413" customFormat="1" ht="13.5" thickBot="1" x14ac:dyDescent="0.25">
      <c r="A227" s="327" t="s">
        <v>26</v>
      </c>
      <c r="B227" s="229">
        <f>B226-B213</f>
        <v>5</v>
      </c>
      <c r="C227" s="230">
        <f t="shared" ref="C227:D227" si="62">C226-C213</f>
        <v>5</v>
      </c>
      <c r="D227" s="230">
        <f t="shared" si="62"/>
        <v>5</v>
      </c>
      <c r="E227" s="230"/>
      <c r="F227" s="372"/>
      <c r="G227" s="236"/>
      <c r="H227" s="413" t="s">
        <v>26</v>
      </c>
      <c r="I227" s="227">
        <f>I226-I213</f>
        <v>4.5999999999999943</v>
      </c>
    </row>
    <row r="229" spans="1:10" ht="13.5" thickBot="1" x14ac:dyDescent="0.25"/>
    <row r="230" spans="1:10" s="415" customFormat="1" ht="13.5" thickBot="1" x14ac:dyDescent="0.25">
      <c r="A230" s="300" t="s">
        <v>105</v>
      </c>
      <c r="B230" s="671" t="s">
        <v>53</v>
      </c>
      <c r="C230" s="672"/>
      <c r="D230" s="672"/>
      <c r="E230" s="672"/>
      <c r="F230" s="673"/>
      <c r="G230" s="329" t="s">
        <v>0</v>
      </c>
    </row>
    <row r="231" spans="1:10" s="415" customFormat="1" x14ac:dyDescent="0.2">
      <c r="A231" s="226" t="s">
        <v>2</v>
      </c>
      <c r="B231" s="332">
        <v>1</v>
      </c>
      <c r="C231" s="238">
        <v>2</v>
      </c>
      <c r="D231" s="238">
        <v>3</v>
      </c>
      <c r="E231" s="238">
        <v>4</v>
      </c>
      <c r="F231" s="365">
        <v>5</v>
      </c>
      <c r="G231" s="237"/>
    </row>
    <row r="232" spans="1:10" s="415" customFormat="1" x14ac:dyDescent="0.2">
      <c r="A232" s="307" t="s">
        <v>3</v>
      </c>
      <c r="B232" s="366">
        <v>2710</v>
      </c>
      <c r="C232" s="364">
        <v>2710</v>
      </c>
      <c r="D232" s="364">
        <v>2710</v>
      </c>
      <c r="E232" s="364">
        <v>2710</v>
      </c>
      <c r="F232" s="367">
        <v>2710</v>
      </c>
      <c r="G232" s="373">
        <v>2710</v>
      </c>
    </row>
    <row r="233" spans="1:10" s="415" customFormat="1" x14ac:dyDescent="0.2">
      <c r="A233" s="310" t="s">
        <v>6</v>
      </c>
      <c r="B233" s="337">
        <v>2717.5</v>
      </c>
      <c r="C233" s="338">
        <v>2855.7142857142858</v>
      </c>
      <c r="D233" s="338">
        <v>3014</v>
      </c>
      <c r="E233" s="338"/>
      <c r="F233" s="368"/>
      <c r="G233" s="266">
        <v>2912.794117647059</v>
      </c>
    </row>
    <row r="234" spans="1:10" s="415" customFormat="1" x14ac:dyDescent="0.2">
      <c r="A234" s="226" t="s">
        <v>7</v>
      </c>
      <c r="B234" s="339">
        <v>100</v>
      </c>
      <c r="C234" s="340">
        <v>100</v>
      </c>
      <c r="D234" s="341">
        <v>97.142857142857139</v>
      </c>
      <c r="E234" s="341"/>
      <c r="F234" s="369"/>
      <c r="G234" s="342">
        <v>97.058823529411768</v>
      </c>
    </row>
    <row r="235" spans="1:10" s="415" customFormat="1" x14ac:dyDescent="0.2">
      <c r="A235" s="226" t="s">
        <v>8</v>
      </c>
      <c r="B235" s="271">
        <v>2.404256549286473E-2</v>
      </c>
      <c r="C235" s="272">
        <v>3.4200429485018016E-2</v>
      </c>
      <c r="D235" s="343">
        <v>5.0958670922497652E-2</v>
      </c>
      <c r="E235" s="343"/>
      <c r="F235" s="370"/>
      <c r="G235" s="344">
        <v>5.8312236893583502E-2</v>
      </c>
    </row>
    <row r="236" spans="1:10" s="415" customFormat="1" x14ac:dyDescent="0.2">
      <c r="A236" s="310" t="s">
        <v>1</v>
      </c>
      <c r="B236" s="275">
        <f t="shared" ref="B236:D236" si="63">B233/B232*100-100</f>
        <v>0.27675276752768241</v>
      </c>
      <c r="C236" s="276">
        <f t="shared" si="63"/>
        <v>5.376910911966263</v>
      </c>
      <c r="D236" s="276">
        <f t="shared" si="63"/>
        <v>11.217712177121768</v>
      </c>
      <c r="E236" s="276"/>
      <c r="F236" s="277"/>
      <c r="G236" s="278">
        <f t="shared" ref="G236" si="64">G233/G232*100-100</f>
        <v>7.4831777729541926</v>
      </c>
    </row>
    <row r="237" spans="1:10" s="415" customFormat="1" ht="13.5" thickBot="1" x14ac:dyDescent="0.25">
      <c r="A237" s="226" t="s">
        <v>27</v>
      </c>
      <c r="B237" s="280">
        <f>B233-B220</f>
        <v>107.5</v>
      </c>
      <c r="C237" s="281">
        <f t="shared" ref="C237:D237" si="65">C233-C220</f>
        <v>191.96428571428578</v>
      </c>
      <c r="D237" s="281">
        <f t="shared" si="65"/>
        <v>195</v>
      </c>
      <c r="E237" s="281"/>
      <c r="F237" s="282"/>
      <c r="G237" s="283">
        <f>G233-G220</f>
        <v>169.38502673796802</v>
      </c>
    </row>
    <row r="238" spans="1:10" s="415" customFormat="1" x14ac:dyDescent="0.2">
      <c r="A238" s="324" t="s">
        <v>52</v>
      </c>
      <c r="B238" s="285">
        <v>70</v>
      </c>
      <c r="C238" s="286">
        <v>108</v>
      </c>
      <c r="D238" s="286">
        <v>201</v>
      </c>
      <c r="E238" s="286"/>
      <c r="F238" s="371"/>
      <c r="G238" s="288">
        <f>SUM(B238:F238)</f>
        <v>379</v>
      </c>
      <c r="H238" s="415" t="s">
        <v>56</v>
      </c>
      <c r="I238" s="347">
        <f>G225-G238</f>
        <v>2</v>
      </c>
      <c r="J238" s="348">
        <f>I238/G225</f>
        <v>5.2493438320209973E-3</v>
      </c>
    </row>
    <row r="239" spans="1:10" s="415" customFormat="1" x14ac:dyDescent="0.2">
      <c r="A239" s="324" t="s">
        <v>28</v>
      </c>
      <c r="B239" s="231">
        <v>96</v>
      </c>
      <c r="C239" s="294">
        <v>95</v>
      </c>
      <c r="D239" s="294">
        <v>95</v>
      </c>
      <c r="E239" s="294"/>
      <c r="F239" s="232"/>
      <c r="G239" s="235"/>
      <c r="H239" s="415" t="s">
        <v>57</v>
      </c>
    </row>
    <row r="240" spans="1:10" s="415" customFormat="1" ht="13.5" thickBot="1" x14ac:dyDescent="0.25">
      <c r="A240" s="327" t="s">
        <v>26</v>
      </c>
      <c r="B240" s="229">
        <f>B239-B226</f>
        <v>7</v>
      </c>
      <c r="C240" s="230">
        <f t="shared" ref="C240:D240" si="66">C239-C226</f>
        <v>6</v>
      </c>
      <c r="D240" s="230">
        <f t="shared" si="66"/>
        <v>6</v>
      </c>
      <c r="E240" s="230"/>
      <c r="F240" s="372"/>
      <c r="G240" s="236"/>
      <c r="H240" s="415" t="s">
        <v>26</v>
      </c>
      <c r="I240" s="227">
        <f>I239-I226</f>
        <v>-84.03</v>
      </c>
    </row>
    <row r="242" spans="1:10" ht="13.5" thickBot="1" x14ac:dyDescent="0.25"/>
    <row r="243" spans="1:10" s="416" customFormat="1" ht="13.5" thickBot="1" x14ac:dyDescent="0.25">
      <c r="A243" s="300" t="s">
        <v>109</v>
      </c>
      <c r="B243" s="671" t="s">
        <v>53</v>
      </c>
      <c r="C243" s="672"/>
      <c r="D243" s="672"/>
      <c r="E243" s="672"/>
      <c r="F243" s="673"/>
      <c r="G243" s="329" t="s">
        <v>0</v>
      </c>
    </row>
    <row r="244" spans="1:10" s="416" customFormat="1" x14ac:dyDescent="0.2">
      <c r="A244" s="226" t="s">
        <v>2</v>
      </c>
      <c r="B244" s="332">
        <v>1</v>
      </c>
      <c r="C244" s="238">
        <v>2</v>
      </c>
      <c r="D244" s="238">
        <v>3</v>
      </c>
      <c r="E244" s="238">
        <v>4</v>
      </c>
      <c r="F244" s="365">
        <v>5</v>
      </c>
      <c r="G244" s="237"/>
    </row>
    <row r="245" spans="1:10" s="416" customFormat="1" x14ac:dyDescent="0.2">
      <c r="A245" s="307" t="s">
        <v>3</v>
      </c>
      <c r="B245" s="366">
        <v>2870</v>
      </c>
      <c r="C245" s="364">
        <v>2870</v>
      </c>
      <c r="D245" s="364">
        <v>2870</v>
      </c>
      <c r="E245" s="364">
        <v>2870</v>
      </c>
      <c r="F245" s="367">
        <v>2870</v>
      </c>
      <c r="G245" s="373">
        <v>2870</v>
      </c>
    </row>
    <row r="246" spans="1:10" s="416" customFormat="1" x14ac:dyDescent="0.2">
      <c r="A246" s="310" t="s">
        <v>6</v>
      </c>
      <c r="B246" s="337">
        <v>2809.3333333333335</v>
      </c>
      <c r="C246" s="338">
        <v>2964</v>
      </c>
      <c r="D246" s="338">
        <v>3191.7777777777778</v>
      </c>
      <c r="E246" s="338"/>
      <c r="F246" s="368"/>
      <c r="G246" s="266">
        <v>3057.294117647059</v>
      </c>
    </row>
    <row r="247" spans="1:10" s="416" customFormat="1" x14ac:dyDescent="0.2">
      <c r="A247" s="226" t="s">
        <v>7</v>
      </c>
      <c r="B247" s="339">
        <v>80</v>
      </c>
      <c r="C247" s="340">
        <v>100</v>
      </c>
      <c r="D247" s="341">
        <v>91.111111111111114</v>
      </c>
      <c r="E247" s="341"/>
      <c r="F247" s="369"/>
      <c r="G247" s="342">
        <v>85.882352941176464</v>
      </c>
    </row>
    <row r="248" spans="1:10" s="416" customFormat="1" x14ac:dyDescent="0.2">
      <c r="A248" s="226" t="s">
        <v>8</v>
      </c>
      <c r="B248" s="271">
        <v>6.2327492521601253E-2</v>
      </c>
      <c r="C248" s="272">
        <v>3.8797453472240354E-2</v>
      </c>
      <c r="D248" s="343">
        <v>5.7114736081274403E-2</v>
      </c>
      <c r="E248" s="343"/>
      <c r="F248" s="370"/>
      <c r="G248" s="344">
        <v>7.3049918396990446E-2</v>
      </c>
    </row>
    <row r="249" spans="1:10" s="416" customFormat="1" x14ac:dyDescent="0.2">
      <c r="A249" s="310" t="s">
        <v>1</v>
      </c>
      <c r="B249" s="275">
        <f t="shared" ref="B249:D249" si="67">B246/B245*100-100</f>
        <v>-2.1138211382113781</v>
      </c>
      <c r="C249" s="276">
        <f t="shared" si="67"/>
        <v>3.2752613240418071</v>
      </c>
      <c r="D249" s="276">
        <f t="shared" si="67"/>
        <v>11.211769260549744</v>
      </c>
      <c r="E249" s="276"/>
      <c r="F249" s="277"/>
      <c r="G249" s="278">
        <f t="shared" ref="G249" si="68">G246/G245*100-100</f>
        <v>6.5259274441483939</v>
      </c>
    </row>
    <row r="250" spans="1:10" s="416" customFormat="1" ht="13.5" thickBot="1" x14ac:dyDescent="0.25">
      <c r="A250" s="226" t="s">
        <v>27</v>
      </c>
      <c r="B250" s="280">
        <f>B246-B233</f>
        <v>91.833333333333485</v>
      </c>
      <c r="C250" s="281">
        <f t="shared" ref="C250:D250" si="69">C246-C233</f>
        <v>108.28571428571422</v>
      </c>
      <c r="D250" s="281">
        <f t="shared" si="69"/>
        <v>177.77777777777783</v>
      </c>
      <c r="E250" s="281"/>
      <c r="F250" s="282"/>
      <c r="G250" s="283">
        <f>G246-G233</f>
        <v>144.5</v>
      </c>
    </row>
    <row r="251" spans="1:10" s="416" customFormat="1" x14ac:dyDescent="0.2">
      <c r="A251" s="324" t="s">
        <v>52</v>
      </c>
      <c r="B251" s="285">
        <v>70</v>
      </c>
      <c r="C251" s="286">
        <v>108</v>
      </c>
      <c r="D251" s="286">
        <v>201</v>
      </c>
      <c r="E251" s="286"/>
      <c r="F251" s="371"/>
      <c r="G251" s="288">
        <f>SUM(B251:F251)</f>
        <v>379</v>
      </c>
      <c r="H251" s="416" t="s">
        <v>56</v>
      </c>
      <c r="I251" s="347">
        <f>G238-G251</f>
        <v>0</v>
      </c>
      <c r="J251" s="348">
        <f>I251/G238</f>
        <v>0</v>
      </c>
    </row>
    <row r="252" spans="1:10" s="416" customFormat="1" x14ac:dyDescent="0.2">
      <c r="A252" s="324" t="s">
        <v>28</v>
      </c>
      <c r="B252" s="231">
        <v>102.5</v>
      </c>
      <c r="C252" s="294">
        <v>101</v>
      </c>
      <c r="D252" s="294">
        <v>101</v>
      </c>
      <c r="E252" s="294"/>
      <c r="F252" s="232"/>
      <c r="G252" s="235"/>
      <c r="H252" s="416" t="s">
        <v>57</v>
      </c>
      <c r="I252" s="416">
        <v>95.21</v>
      </c>
    </row>
    <row r="253" spans="1:10" s="416" customFormat="1" ht="13.5" thickBot="1" x14ac:dyDescent="0.25">
      <c r="A253" s="327" t="s">
        <v>26</v>
      </c>
      <c r="B253" s="229">
        <f>B252-B239</f>
        <v>6.5</v>
      </c>
      <c r="C253" s="230">
        <f t="shared" ref="C253:D253" si="70">C252-C239</f>
        <v>6</v>
      </c>
      <c r="D253" s="230">
        <f t="shared" si="70"/>
        <v>6</v>
      </c>
      <c r="E253" s="230"/>
      <c r="F253" s="372"/>
      <c r="G253" s="236"/>
      <c r="H253" s="416" t="s">
        <v>26</v>
      </c>
      <c r="I253" s="227">
        <f>I252-I239</f>
        <v>95.21</v>
      </c>
    </row>
    <row r="254" spans="1:10" x14ac:dyDescent="0.2">
      <c r="B254" s="293">
        <v>102.5</v>
      </c>
      <c r="C254" s="293">
        <v>101</v>
      </c>
      <c r="D254" s="293">
        <v>101</v>
      </c>
    </row>
    <row r="255" spans="1:10" ht="13.5" thickBot="1" x14ac:dyDescent="0.25"/>
    <row r="256" spans="1:10" s="436" customFormat="1" ht="13.5" thickBot="1" x14ac:dyDescent="0.25">
      <c r="A256" s="300" t="s">
        <v>116</v>
      </c>
      <c r="B256" s="671" t="s">
        <v>53</v>
      </c>
      <c r="C256" s="672"/>
      <c r="D256" s="672"/>
      <c r="E256" s="672"/>
      <c r="F256" s="673"/>
      <c r="G256" s="329" t="s">
        <v>0</v>
      </c>
    </row>
    <row r="257" spans="1:10" s="436" customFormat="1" x14ac:dyDescent="0.2">
      <c r="A257" s="226" t="s">
        <v>2</v>
      </c>
      <c r="B257" s="332">
        <v>1</v>
      </c>
      <c r="C257" s="238">
        <v>2</v>
      </c>
      <c r="D257" s="238">
        <v>3</v>
      </c>
      <c r="E257" s="238">
        <v>4</v>
      </c>
      <c r="F257" s="365">
        <v>5</v>
      </c>
      <c r="G257" s="237"/>
    </row>
    <row r="258" spans="1:10" s="436" customFormat="1" x14ac:dyDescent="0.2">
      <c r="A258" s="307" t="s">
        <v>3</v>
      </c>
      <c r="B258" s="366">
        <v>3040</v>
      </c>
      <c r="C258" s="364">
        <v>3040</v>
      </c>
      <c r="D258" s="364">
        <v>3040</v>
      </c>
      <c r="E258" s="364">
        <v>3040</v>
      </c>
      <c r="F258" s="367">
        <v>3040</v>
      </c>
      <c r="G258" s="373">
        <v>3040</v>
      </c>
    </row>
    <row r="259" spans="1:10" s="436" customFormat="1" x14ac:dyDescent="0.2">
      <c r="A259" s="310" t="s">
        <v>6</v>
      </c>
      <c r="B259" s="337">
        <v>2996.4285714285716</v>
      </c>
      <c r="C259" s="338">
        <v>3166.1904761904761</v>
      </c>
      <c r="D259" s="338">
        <v>3362.3076923076924</v>
      </c>
      <c r="E259" s="338"/>
      <c r="F259" s="368"/>
      <c r="G259" s="266">
        <v>3237.4324324324325</v>
      </c>
    </row>
    <row r="260" spans="1:10" s="436" customFormat="1" x14ac:dyDescent="0.2">
      <c r="A260" s="226" t="s">
        <v>7</v>
      </c>
      <c r="B260" s="339">
        <v>100</v>
      </c>
      <c r="C260" s="340">
        <v>100</v>
      </c>
      <c r="D260" s="341">
        <v>97.435897435897431</v>
      </c>
      <c r="E260" s="341"/>
      <c r="F260" s="369"/>
      <c r="G260" s="342">
        <v>90.540540540540547</v>
      </c>
    </row>
    <row r="261" spans="1:10" s="436" customFormat="1" x14ac:dyDescent="0.2">
      <c r="A261" s="226" t="s">
        <v>8</v>
      </c>
      <c r="B261" s="271">
        <v>4.1599017754055972E-2</v>
      </c>
      <c r="C261" s="272">
        <v>2.7507727352308966E-2</v>
      </c>
      <c r="D261" s="343">
        <v>4.9819219060793819E-2</v>
      </c>
      <c r="E261" s="343"/>
      <c r="F261" s="370"/>
      <c r="G261" s="344">
        <v>6.2183124549816796E-2</v>
      </c>
    </row>
    <row r="262" spans="1:10" s="436" customFormat="1" x14ac:dyDescent="0.2">
      <c r="A262" s="310" t="s">
        <v>1</v>
      </c>
      <c r="B262" s="275">
        <f t="shared" ref="B262:D262" si="71">B259/B258*100-100</f>
        <v>-1.4332706766917198</v>
      </c>
      <c r="C262" s="276">
        <f t="shared" si="71"/>
        <v>4.1510025062656553</v>
      </c>
      <c r="D262" s="276">
        <f t="shared" si="71"/>
        <v>10.602226720647764</v>
      </c>
      <c r="E262" s="276"/>
      <c r="F262" s="277"/>
      <c r="G262" s="278">
        <f t="shared" ref="G262" si="72">G259/G258*100-100</f>
        <v>6.4944879089615881</v>
      </c>
    </row>
    <row r="263" spans="1:10" s="436" customFormat="1" ht="13.5" thickBot="1" x14ac:dyDescent="0.25">
      <c r="A263" s="226" t="s">
        <v>27</v>
      </c>
      <c r="B263" s="280">
        <f>B259-B246</f>
        <v>187.09523809523807</v>
      </c>
      <c r="C263" s="281">
        <f t="shared" ref="C263:D263" si="73">C259-C246</f>
        <v>202.19047619047615</v>
      </c>
      <c r="D263" s="281">
        <f t="shared" si="73"/>
        <v>170.52991452991455</v>
      </c>
      <c r="E263" s="281"/>
      <c r="F263" s="282"/>
      <c r="G263" s="283">
        <f>G259-G246</f>
        <v>180.1383147853735</v>
      </c>
    </row>
    <row r="264" spans="1:10" s="436" customFormat="1" x14ac:dyDescent="0.2">
      <c r="A264" s="324" t="s">
        <v>52</v>
      </c>
      <c r="B264" s="285">
        <v>70</v>
      </c>
      <c r="C264" s="286">
        <v>108</v>
      </c>
      <c r="D264" s="286">
        <v>201</v>
      </c>
      <c r="E264" s="286"/>
      <c r="F264" s="371"/>
      <c r="G264" s="288">
        <f>SUM(B264:F264)</f>
        <v>379</v>
      </c>
      <c r="H264" s="436" t="s">
        <v>56</v>
      </c>
      <c r="I264" s="347">
        <f>G251-G264</f>
        <v>0</v>
      </c>
      <c r="J264" s="348">
        <f>I264/G251</f>
        <v>0</v>
      </c>
    </row>
    <row r="265" spans="1:10" s="436" customFormat="1" x14ac:dyDescent="0.2">
      <c r="A265" s="324" t="s">
        <v>28</v>
      </c>
      <c r="B265" s="231">
        <v>108.5</v>
      </c>
      <c r="C265" s="294">
        <v>107</v>
      </c>
      <c r="D265" s="294">
        <v>107</v>
      </c>
      <c r="E265" s="294"/>
      <c r="F265" s="232"/>
      <c r="G265" s="235"/>
      <c r="H265" s="436" t="s">
        <v>57</v>
      </c>
      <c r="I265" s="436">
        <v>101.28</v>
      </c>
    </row>
    <row r="266" spans="1:10" s="436" customFormat="1" ht="13.5" thickBot="1" x14ac:dyDescent="0.25">
      <c r="A266" s="327" t="s">
        <v>26</v>
      </c>
      <c r="B266" s="229">
        <f>B265-B252</f>
        <v>6</v>
      </c>
      <c r="C266" s="230">
        <f t="shared" ref="C266:D266" si="74">C265-C252</f>
        <v>6</v>
      </c>
      <c r="D266" s="230">
        <f t="shared" si="74"/>
        <v>6</v>
      </c>
      <c r="E266" s="230"/>
      <c r="F266" s="372"/>
      <c r="G266" s="236"/>
      <c r="H266" s="436" t="s">
        <v>26</v>
      </c>
      <c r="I266" s="227">
        <f>I265-I252</f>
        <v>6.0700000000000074</v>
      </c>
    </row>
    <row r="268" spans="1:10" ht="13.5" thickBot="1" x14ac:dyDescent="0.25"/>
    <row r="269" spans="1:10" s="446" customFormat="1" ht="13.5" thickBot="1" x14ac:dyDescent="0.25">
      <c r="A269" s="300" t="s">
        <v>117</v>
      </c>
      <c r="B269" s="671" t="s">
        <v>53</v>
      </c>
      <c r="C269" s="672"/>
      <c r="D269" s="672"/>
      <c r="E269" s="672"/>
      <c r="F269" s="673"/>
      <c r="G269" s="329" t="s">
        <v>0</v>
      </c>
    </row>
    <row r="270" spans="1:10" s="446" customFormat="1" x14ac:dyDescent="0.2">
      <c r="A270" s="226" t="s">
        <v>2</v>
      </c>
      <c r="B270" s="332">
        <v>1</v>
      </c>
      <c r="C270" s="238">
        <v>2</v>
      </c>
      <c r="D270" s="238">
        <v>3</v>
      </c>
      <c r="E270" s="238">
        <v>4</v>
      </c>
      <c r="F270" s="365">
        <v>5</v>
      </c>
      <c r="G270" s="237"/>
    </row>
    <row r="271" spans="1:10" s="446" customFormat="1" x14ac:dyDescent="0.2">
      <c r="A271" s="307" t="s">
        <v>3</v>
      </c>
      <c r="B271" s="366">
        <v>3240</v>
      </c>
      <c r="C271" s="364">
        <v>3240</v>
      </c>
      <c r="D271" s="364">
        <v>3240</v>
      </c>
      <c r="E271" s="364">
        <v>3240</v>
      </c>
      <c r="F271" s="367">
        <v>3240</v>
      </c>
      <c r="G271" s="373">
        <v>3240</v>
      </c>
    </row>
    <row r="272" spans="1:10" s="446" customFormat="1" x14ac:dyDescent="0.2">
      <c r="A272" s="310" t="s">
        <v>6</v>
      </c>
      <c r="B272" s="337">
        <v>3216.1538461538462</v>
      </c>
      <c r="C272" s="338">
        <v>3326</v>
      </c>
      <c r="D272" s="338">
        <v>3391.5789473684213</v>
      </c>
      <c r="E272" s="338"/>
      <c r="F272" s="368"/>
      <c r="G272" s="266">
        <v>3343.4426229508199</v>
      </c>
    </row>
    <row r="273" spans="1:10" s="446" customFormat="1" x14ac:dyDescent="0.2">
      <c r="A273" s="226" t="s">
        <v>7</v>
      </c>
      <c r="B273" s="339">
        <v>100</v>
      </c>
      <c r="C273" s="340">
        <v>100</v>
      </c>
      <c r="D273" s="341">
        <v>100</v>
      </c>
      <c r="E273" s="341"/>
      <c r="F273" s="369"/>
      <c r="G273" s="342">
        <v>100</v>
      </c>
    </row>
    <row r="274" spans="1:10" s="446" customFormat="1" x14ac:dyDescent="0.2">
      <c r="A274" s="226" t="s">
        <v>8</v>
      </c>
      <c r="B274" s="271">
        <v>2.020729139955247E-2</v>
      </c>
      <c r="C274" s="272">
        <v>2.3413015434674427E-2</v>
      </c>
      <c r="D274" s="343">
        <v>3.7439675537997111E-2</v>
      </c>
      <c r="E274" s="343"/>
      <c r="F274" s="370"/>
      <c r="G274" s="344">
        <v>3.8864669743930456E-2</v>
      </c>
    </row>
    <row r="275" spans="1:10" s="446" customFormat="1" x14ac:dyDescent="0.2">
      <c r="A275" s="310" t="s">
        <v>1</v>
      </c>
      <c r="B275" s="275">
        <f t="shared" ref="B275:D275" si="75">B272/B271*100-100</f>
        <v>-0.73599240265906474</v>
      </c>
      <c r="C275" s="276">
        <f t="shared" si="75"/>
        <v>2.6543209876543301</v>
      </c>
      <c r="D275" s="276">
        <f t="shared" si="75"/>
        <v>4.6783625730994203</v>
      </c>
      <c r="E275" s="276"/>
      <c r="F275" s="277"/>
      <c r="G275" s="278">
        <f t="shared" ref="G275" si="76">G272/G271*100-100</f>
        <v>3.1926735478648141</v>
      </c>
    </row>
    <row r="276" spans="1:10" s="446" customFormat="1" ht="13.5" thickBot="1" x14ac:dyDescent="0.25">
      <c r="A276" s="226" t="s">
        <v>27</v>
      </c>
      <c r="B276" s="280">
        <f>B272-B259</f>
        <v>219.72527472527463</v>
      </c>
      <c r="C276" s="281">
        <f t="shared" ref="C276:D276" si="77">C272-C259</f>
        <v>159.80952380952385</v>
      </c>
      <c r="D276" s="281">
        <f t="shared" si="77"/>
        <v>29.27125506072889</v>
      </c>
      <c r="E276" s="281"/>
      <c r="F276" s="282"/>
      <c r="G276" s="283">
        <f>G272-G259</f>
        <v>106.01019051838739</v>
      </c>
    </row>
    <row r="277" spans="1:10" s="446" customFormat="1" x14ac:dyDescent="0.2">
      <c r="A277" s="324" t="s">
        <v>52</v>
      </c>
      <c r="B277" s="285">
        <v>69</v>
      </c>
      <c r="C277" s="286">
        <v>108</v>
      </c>
      <c r="D277" s="286">
        <v>201</v>
      </c>
      <c r="E277" s="286"/>
      <c r="F277" s="371"/>
      <c r="G277" s="288">
        <f>SUM(B277:F277)</f>
        <v>378</v>
      </c>
      <c r="H277" s="446" t="s">
        <v>56</v>
      </c>
      <c r="I277" s="347">
        <f>G264-G277</f>
        <v>1</v>
      </c>
      <c r="J277" s="348">
        <f>I277/G264</f>
        <v>2.6385224274406332E-3</v>
      </c>
    </row>
    <row r="278" spans="1:10" s="446" customFormat="1" x14ac:dyDescent="0.2">
      <c r="A278" s="324" t="s">
        <v>28</v>
      </c>
      <c r="B278" s="231">
        <v>113</v>
      </c>
      <c r="C278" s="294">
        <v>111.5</v>
      </c>
      <c r="D278" s="294">
        <v>112</v>
      </c>
      <c r="E278" s="294"/>
      <c r="F278" s="232"/>
      <c r="G278" s="235"/>
      <c r="H278" s="446" t="s">
        <v>57</v>
      </c>
      <c r="I278" s="446">
        <v>107.31</v>
      </c>
    </row>
    <row r="279" spans="1:10" s="446" customFormat="1" ht="13.5" thickBot="1" x14ac:dyDescent="0.25">
      <c r="A279" s="327" t="s">
        <v>26</v>
      </c>
      <c r="B279" s="229">
        <f>B278-B265</f>
        <v>4.5</v>
      </c>
      <c r="C279" s="230">
        <f t="shared" ref="C279:D279" si="78">C278-C265</f>
        <v>4.5</v>
      </c>
      <c r="D279" s="230">
        <f t="shared" si="78"/>
        <v>5</v>
      </c>
      <c r="E279" s="230"/>
      <c r="F279" s="372"/>
      <c r="G279" s="236"/>
      <c r="H279" s="446" t="s">
        <v>26</v>
      </c>
      <c r="I279" s="227">
        <f>I278-I265</f>
        <v>6.0300000000000011</v>
      </c>
    </row>
    <row r="281" spans="1:10" ht="13.5" thickBot="1" x14ac:dyDescent="0.25">
      <c r="B281" s="293">
        <v>112</v>
      </c>
      <c r="C281" s="449">
        <v>112</v>
      </c>
      <c r="D281" s="449">
        <v>112</v>
      </c>
    </row>
    <row r="282" spans="1:10" s="448" customFormat="1" ht="13.5" thickBot="1" x14ac:dyDescent="0.25">
      <c r="A282" s="300" t="s">
        <v>118</v>
      </c>
      <c r="B282" s="671" t="s">
        <v>53</v>
      </c>
      <c r="C282" s="672"/>
      <c r="D282" s="672"/>
      <c r="E282" s="672"/>
      <c r="F282" s="673"/>
      <c r="G282" s="329" t="s">
        <v>0</v>
      </c>
    </row>
    <row r="283" spans="1:10" s="448" customFormat="1" x14ac:dyDescent="0.2">
      <c r="A283" s="226" t="s">
        <v>2</v>
      </c>
      <c r="B283" s="332">
        <v>1</v>
      </c>
      <c r="C283" s="238">
        <v>2</v>
      </c>
      <c r="D283" s="238">
        <v>3</v>
      </c>
      <c r="E283" s="238">
        <v>4</v>
      </c>
      <c r="F283" s="365">
        <v>5</v>
      </c>
      <c r="G283" s="237"/>
    </row>
    <row r="284" spans="1:10" s="448" customFormat="1" x14ac:dyDescent="0.2">
      <c r="A284" s="307" t="s">
        <v>3</v>
      </c>
      <c r="B284" s="366">
        <v>3470</v>
      </c>
      <c r="C284" s="364">
        <v>3470</v>
      </c>
      <c r="D284" s="364">
        <v>3470</v>
      </c>
      <c r="E284" s="364">
        <v>3470</v>
      </c>
      <c r="F284" s="367">
        <v>3470</v>
      </c>
      <c r="G284" s="373">
        <v>3470</v>
      </c>
    </row>
    <row r="285" spans="1:10" s="448" customFormat="1" x14ac:dyDescent="0.2">
      <c r="A285" s="310" t="s">
        <v>6</v>
      </c>
      <c r="B285" s="337">
        <v>3336.5</v>
      </c>
      <c r="C285" s="338">
        <v>3489.1666666666665</v>
      </c>
      <c r="D285" s="338">
        <v>3672.3076923076924</v>
      </c>
      <c r="E285" s="338"/>
      <c r="F285" s="368"/>
      <c r="G285" s="266">
        <v>3518.6206896551726</v>
      </c>
    </row>
    <row r="286" spans="1:10" s="448" customFormat="1" x14ac:dyDescent="0.2">
      <c r="A286" s="226" t="s">
        <v>7</v>
      </c>
      <c r="B286" s="339">
        <v>100</v>
      </c>
      <c r="C286" s="340">
        <v>100</v>
      </c>
      <c r="D286" s="341">
        <v>96.15384615384616</v>
      </c>
      <c r="E286" s="341"/>
      <c r="F286" s="369"/>
      <c r="G286" s="342">
        <v>91.379310344827587</v>
      </c>
    </row>
    <row r="287" spans="1:10" s="448" customFormat="1" x14ac:dyDescent="0.2">
      <c r="A287" s="226" t="s">
        <v>8</v>
      </c>
      <c r="B287" s="271">
        <v>2.7062065033141021E-2</v>
      </c>
      <c r="C287" s="272">
        <v>1.1843397437988472E-2</v>
      </c>
      <c r="D287" s="343">
        <v>5.0861907037730809E-2</v>
      </c>
      <c r="E287" s="343"/>
      <c r="F287" s="370"/>
      <c r="G287" s="344">
        <v>5.7552498820033993E-2</v>
      </c>
    </row>
    <row r="288" spans="1:10" s="448" customFormat="1" x14ac:dyDescent="0.2">
      <c r="A288" s="310" t="s">
        <v>1</v>
      </c>
      <c r="B288" s="275">
        <f t="shared" ref="B288:D288" si="79">B285/B284*100-100</f>
        <v>-3.8472622478386143</v>
      </c>
      <c r="C288" s="276">
        <f t="shared" si="79"/>
        <v>0.55235350624398905</v>
      </c>
      <c r="D288" s="276">
        <f t="shared" si="79"/>
        <v>5.8301928618931527</v>
      </c>
      <c r="E288" s="276"/>
      <c r="F288" s="277"/>
      <c r="G288" s="278">
        <f t="shared" ref="G288" si="80">G285/G284*100-100</f>
        <v>1.4011726125410036</v>
      </c>
    </row>
    <row r="289" spans="1:11" s="448" customFormat="1" ht="13.5" thickBot="1" x14ac:dyDescent="0.25">
      <c r="A289" s="226" t="s">
        <v>27</v>
      </c>
      <c r="B289" s="280">
        <f>B285-B272</f>
        <v>120.34615384615381</v>
      </c>
      <c r="C289" s="281">
        <f t="shared" ref="C289:D289" si="81">C285-C272</f>
        <v>163.16666666666652</v>
      </c>
      <c r="D289" s="281">
        <f t="shared" si="81"/>
        <v>280.72874493927111</v>
      </c>
      <c r="E289" s="281"/>
      <c r="F289" s="282"/>
      <c r="G289" s="283">
        <f>G285-G272</f>
        <v>175.17806670435266</v>
      </c>
    </row>
    <row r="290" spans="1:11" s="448" customFormat="1" x14ac:dyDescent="0.2">
      <c r="A290" s="324" t="s">
        <v>52</v>
      </c>
      <c r="B290" s="285">
        <v>103</v>
      </c>
      <c r="C290" s="286">
        <v>66</v>
      </c>
      <c r="D290" s="286">
        <v>139</v>
      </c>
      <c r="E290" s="286"/>
      <c r="F290" s="371"/>
      <c r="G290" s="288">
        <f>SUM(B290:F290)</f>
        <v>308</v>
      </c>
      <c r="H290" s="448" t="s">
        <v>56</v>
      </c>
      <c r="I290" s="347">
        <f>G277-G290</f>
        <v>70</v>
      </c>
      <c r="J290" s="348">
        <f>I290/G277</f>
        <v>0.18518518518518517</v>
      </c>
      <c r="K290" s="356" t="s">
        <v>120</v>
      </c>
    </row>
    <row r="291" spans="1:11" s="448" customFormat="1" x14ac:dyDescent="0.2">
      <c r="A291" s="324" t="s">
        <v>28</v>
      </c>
      <c r="B291" s="231">
        <v>118</v>
      </c>
      <c r="C291" s="294">
        <v>117</v>
      </c>
      <c r="D291" s="294">
        <v>117</v>
      </c>
      <c r="E291" s="294"/>
      <c r="F291" s="232"/>
      <c r="G291" s="235"/>
      <c r="H291" s="448" t="s">
        <v>57</v>
      </c>
      <c r="I291" s="448">
        <v>112.06</v>
      </c>
    </row>
    <row r="292" spans="1:11" s="448" customFormat="1" ht="13.5" thickBot="1" x14ac:dyDescent="0.25">
      <c r="A292" s="327" t="s">
        <v>26</v>
      </c>
      <c r="B292" s="229">
        <f>B291-B281</f>
        <v>6</v>
      </c>
      <c r="C292" s="230">
        <f t="shared" ref="C292:D292" si="82">C291-C281</f>
        <v>5</v>
      </c>
      <c r="D292" s="230">
        <f t="shared" si="82"/>
        <v>5</v>
      </c>
      <c r="E292" s="230"/>
      <c r="F292" s="372"/>
      <c r="G292" s="236"/>
      <c r="H292" s="448" t="s">
        <v>26</v>
      </c>
      <c r="I292" s="227">
        <f>I291-I278</f>
        <v>4.75</v>
      </c>
    </row>
    <row r="293" spans="1:11" x14ac:dyDescent="0.2">
      <c r="D293" s="293">
        <v>117</v>
      </c>
    </row>
    <row r="294" spans="1:11" ht="13.5" thickBot="1" x14ac:dyDescent="0.25"/>
    <row r="295" spans="1:11" ht="13.5" thickBot="1" x14ac:dyDescent="0.25">
      <c r="A295" s="300" t="s">
        <v>136</v>
      </c>
      <c r="B295" s="671" t="s">
        <v>53</v>
      </c>
      <c r="C295" s="672"/>
      <c r="D295" s="672"/>
      <c r="E295" s="672"/>
      <c r="F295" s="673"/>
      <c r="G295" s="329" t="s">
        <v>0</v>
      </c>
      <c r="H295" s="483"/>
      <c r="I295" s="483"/>
      <c r="J295" s="483"/>
    </row>
    <row r="296" spans="1:11" x14ac:dyDescent="0.2">
      <c r="A296" s="226" t="s">
        <v>2</v>
      </c>
      <c r="B296" s="332">
        <v>1</v>
      </c>
      <c r="C296" s="238">
        <v>2</v>
      </c>
      <c r="D296" s="238">
        <v>3</v>
      </c>
      <c r="E296" s="238">
        <v>4</v>
      </c>
      <c r="F296" s="365">
        <v>5</v>
      </c>
      <c r="G296" s="237"/>
      <c r="H296" s="483"/>
      <c r="I296" s="483"/>
      <c r="J296" s="483"/>
    </row>
    <row r="297" spans="1:11" x14ac:dyDescent="0.2">
      <c r="A297" s="307" t="s">
        <v>3</v>
      </c>
      <c r="B297" s="366">
        <v>3660</v>
      </c>
      <c r="C297" s="364">
        <v>3660</v>
      </c>
      <c r="D297" s="364">
        <v>3660</v>
      </c>
      <c r="E297" s="364">
        <v>3660</v>
      </c>
      <c r="F297" s="367">
        <v>3660</v>
      </c>
      <c r="G297" s="373">
        <v>3660</v>
      </c>
      <c r="H297" s="483"/>
      <c r="I297" s="483"/>
      <c r="J297" s="483"/>
    </row>
    <row r="298" spans="1:11" x14ac:dyDescent="0.2">
      <c r="A298" s="310" t="s">
        <v>6</v>
      </c>
      <c r="B298" s="337">
        <v>3611.5</v>
      </c>
      <c r="C298" s="338">
        <v>3666.9230769230771</v>
      </c>
      <c r="D298" s="338">
        <v>3871.25</v>
      </c>
      <c r="E298" s="338"/>
      <c r="F298" s="368"/>
      <c r="G298" s="266">
        <v>3733.5087719298244</v>
      </c>
      <c r="H298" s="483"/>
      <c r="I298" s="483"/>
      <c r="J298" s="483"/>
    </row>
    <row r="299" spans="1:11" x14ac:dyDescent="0.2">
      <c r="A299" s="226" t="s">
        <v>7</v>
      </c>
      <c r="B299" s="339">
        <v>100</v>
      </c>
      <c r="C299" s="340">
        <v>100</v>
      </c>
      <c r="D299" s="341">
        <v>91.666666666666671</v>
      </c>
      <c r="E299" s="341"/>
      <c r="F299" s="369"/>
      <c r="G299" s="342">
        <v>94.736842105263165</v>
      </c>
      <c r="H299" s="483"/>
      <c r="I299" s="483"/>
      <c r="J299" s="483"/>
    </row>
    <row r="300" spans="1:11" x14ac:dyDescent="0.2">
      <c r="A300" s="226" t="s">
        <v>8</v>
      </c>
      <c r="B300" s="271">
        <v>3.5635151057603391E-2</v>
      </c>
      <c r="C300" s="272">
        <v>1.5770879907038803E-2</v>
      </c>
      <c r="D300" s="343">
        <v>4.9700723601418285E-2</v>
      </c>
      <c r="E300" s="343"/>
      <c r="F300" s="370"/>
      <c r="G300" s="344">
        <v>5.1090378274964571E-2</v>
      </c>
      <c r="H300" s="483"/>
      <c r="I300" s="483"/>
      <c r="J300" s="483"/>
    </row>
    <row r="301" spans="1:11" x14ac:dyDescent="0.2">
      <c r="A301" s="310" t="s">
        <v>1</v>
      </c>
      <c r="B301" s="275">
        <f t="shared" ref="B301:D301" si="83">B298/B297*100-100</f>
        <v>-1.3251366120218648</v>
      </c>
      <c r="C301" s="276">
        <f t="shared" si="83"/>
        <v>0.18915510718791495</v>
      </c>
      <c r="D301" s="276">
        <f t="shared" si="83"/>
        <v>5.7718579234972651</v>
      </c>
      <c r="E301" s="276"/>
      <c r="F301" s="277"/>
      <c r="G301" s="278">
        <f t="shared" ref="G301" si="84">G298/G297*100-100</f>
        <v>2.0084363915252652</v>
      </c>
      <c r="H301" s="483"/>
      <c r="I301" s="483"/>
      <c r="J301" s="483"/>
    </row>
    <row r="302" spans="1:11" ht="13.5" thickBot="1" x14ac:dyDescent="0.25">
      <c r="A302" s="226" t="s">
        <v>27</v>
      </c>
      <c r="B302" s="280">
        <f>B298-B285</f>
        <v>275</v>
      </c>
      <c r="C302" s="281">
        <f t="shared" ref="C302:D302" si="85">C298-C285</f>
        <v>177.75641025641062</v>
      </c>
      <c r="D302" s="281">
        <f t="shared" si="85"/>
        <v>198.94230769230762</v>
      </c>
      <c r="E302" s="281"/>
      <c r="F302" s="282"/>
      <c r="G302" s="283">
        <f>G298-G285</f>
        <v>214.88808227465188</v>
      </c>
      <c r="H302" s="483"/>
      <c r="I302" s="483"/>
      <c r="J302" s="483"/>
    </row>
    <row r="303" spans="1:11" x14ac:dyDescent="0.2">
      <c r="A303" s="324" t="s">
        <v>52</v>
      </c>
      <c r="B303" s="285">
        <v>101</v>
      </c>
      <c r="C303" s="286">
        <v>66</v>
      </c>
      <c r="D303" s="286">
        <v>137</v>
      </c>
      <c r="E303" s="286"/>
      <c r="F303" s="371"/>
      <c r="G303" s="288">
        <f>SUM(B303:F303)</f>
        <v>304</v>
      </c>
      <c r="H303" s="483" t="s">
        <v>56</v>
      </c>
      <c r="I303" s="347">
        <f>G290-G303</f>
        <v>4</v>
      </c>
      <c r="J303" s="348">
        <f>I303/G290</f>
        <v>1.2987012987012988E-2</v>
      </c>
    </row>
    <row r="304" spans="1:11" x14ac:dyDescent="0.2">
      <c r="A304" s="324" t="s">
        <v>28</v>
      </c>
      <c r="B304" s="231">
        <v>123</v>
      </c>
      <c r="C304" s="294">
        <v>121.5</v>
      </c>
      <c r="D304" s="294">
        <v>121</v>
      </c>
      <c r="E304" s="294"/>
      <c r="F304" s="232"/>
      <c r="G304" s="235"/>
      <c r="H304" s="483" t="s">
        <v>57</v>
      </c>
      <c r="I304" s="483">
        <v>117.35</v>
      </c>
      <c r="J304" s="483"/>
    </row>
    <row r="305" spans="1:18" ht="13.5" thickBot="1" x14ac:dyDescent="0.25">
      <c r="A305" s="327" t="s">
        <v>26</v>
      </c>
      <c r="B305" s="229">
        <f>B304-B291</f>
        <v>5</v>
      </c>
      <c r="C305" s="230">
        <f t="shared" ref="C305:D305" si="86">C304-C291</f>
        <v>4.5</v>
      </c>
      <c r="D305" s="230">
        <f t="shared" si="86"/>
        <v>4</v>
      </c>
      <c r="E305" s="230"/>
      <c r="F305" s="372"/>
      <c r="G305" s="236"/>
      <c r="H305" s="483" t="s">
        <v>26</v>
      </c>
      <c r="I305" s="227">
        <f>I304-I291</f>
        <v>5.289999999999992</v>
      </c>
      <c r="J305" s="483"/>
    </row>
    <row r="307" spans="1:18" ht="13.5" thickBot="1" x14ac:dyDescent="0.25"/>
    <row r="308" spans="1:18" s="491" customFormat="1" ht="13.5" thickBot="1" x14ac:dyDescent="0.25">
      <c r="A308" s="300" t="s">
        <v>139</v>
      </c>
      <c r="B308" s="671" t="s">
        <v>53</v>
      </c>
      <c r="C308" s="672"/>
      <c r="D308" s="672"/>
      <c r="E308" s="672"/>
      <c r="F308" s="673"/>
      <c r="G308" s="329" t="s">
        <v>0</v>
      </c>
      <c r="K308" s="492" t="s">
        <v>54</v>
      </c>
      <c r="L308" s="492" t="s">
        <v>28</v>
      </c>
    </row>
    <row r="309" spans="1:18" s="491" customFormat="1" x14ac:dyDescent="0.2">
      <c r="A309" s="226" t="s">
        <v>2</v>
      </c>
      <c r="B309" s="332">
        <v>1</v>
      </c>
      <c r="C309" s="238">
        <v>2</v>
      </c>
      <c r="D309" s="238">
        <v>3</v>
      </c>
      <c r="E309" s="238">
        <v>4</v>
      </c>
      <c r="F309" s="365">
        <v>5</v>
      </c>
      <c r="G309" s="237"/>
      <c r="K309" s="491">
        <v>1</v>
      </c>
      <c r="L309" s="491">
        <v>127</v>
      </c>
      <c r="N309" s="494"/>
      <c r="O309" s="494"/>
      <c r="P309" s="494"/>
      <c r="Q309" s="494"/>
      <c r="R309" s="494"/>
    </row>
    <row r="310" spans="1:18" s="491" customFormat="1" x14ac:dyDescent="0.2">
      <c r="A310" s="307" t="s">
        <v>3</v>
      </c>
      <c r="B310" s="366">
        <v>3820</v>
      </c>
      <c r="C310" s="364">
        <v>3820</v>
      </c>
      <c r="D310" s="364">
        <v>3820</v>
      </c>
      <c r="E310" s="364">
        <v>3820</v>
      </c>
      <c r="F310" s="367">
        <v>3820</v>
      </c>
      <c r="G310" s="373">
        <v>3820</v>
      </c>
      <c r="K310" s="491">
        <v>2</v>
      </c>
      <c r="L310" s="491">
        <v>126.5</v>
      </c>
      <c r="N310" s="498"/>
      <c r="P310" s="498"/>
    </row>
    <row r="311" spans="1:18" s="491" customFormat="1" x14ac:dyDescent="0.2">
      <c r="A311" s="310" t="s">
        <v>6</v>
      </c>
      <c r="B311" s="337">
        <v>3734</v>
      </c>
      <c r="C311" s="338">
        <v>3846.3636363636365</v>
      </c>
      <c r="D311" s="338">
        <v>4050.3703703703704</v>
      </c>
      <c r="E311" s="338"/>
      <c r="F311" s="368"/>
      <c r="G311" s="266">
        <v>3902.5862068965516</v>
      </c>
      <c r="K311" s="491" t="s">
        <v>131</v>
      </c>
      <c r="L311" s="491">
        <v>127</v>
      </c>
      <c r="N311" s="498"/>
    </row>
    <row r="312" spans="1:18" s="491" customFormat="1" x14ac:dyDescent="0.2">
      <c r="A312" s="226" t="s">
        <v>7</v>
      </c>
      <c r="B312" s="339">
        <v>100</v>
      </c>
      <c r="C312" s="340">
        <v>90.909090909090907</v>
      </c>
      <c r="D312" s="341">
        <v>92.592592592592595</v>
      </c>
      <c r="E312" s="341"/>
      <c r="F312" s="369"/>
      <c r="G312" s="342">
        <v>89.65517241379311</v>
      </c>
      <c r="K312" s="491">
        <v>4</v>
      </c>
      <c r="L312" s="491">
        <v>125.5</v>
      </c>
      <c r="N312" s="498"/>
    </row>
    <row r="313" spans="1:18" s="491" customFormat="1" x14ac:dyDescent="0.2">
      <c r="A313" s="226" t="s">
        <v>8</v>
      </c>
      <c r="B313" s="271">
        <v>2.6598198217322198E-2</v>
      </c>
      <c r="C313" s="272">
        <v>5.7787636197593639E-2</v>
      </c>
      <c r="D313" s="343">
        <v>5.8318643633684879E-2</v>
      </c>
      <c r="E313" s="343"/>
      <c r="F313" s="370"/>
      <c r="G313" s="344">
        <v>6.2405058319004794E-2</v>
      </c>
      <c r="K313" s="491">
        <v>5</v>
      </c>
      <c r="L313" s="491">
        <v>125</v>
      </c>
      <c r="N313" s="498"/>
    </row>
    <row r="314" spans="1:18" s="491" customFormat="1" x14ac:dyDescent="0.2">
      <c r="A314" s="310" t="s">
        <v>1</v>
      </c>
      <c r="B314" s="275">
        <f t="shared" ref="B314:D314" si="87">B311/B310*100-100</f>
        <v>-2.2513089005235685</v>
      </c>
      <c r="C314" s="276">
        <f t="shared" si="87"/>
        <v>0.69014754878628537</v>
      </c>
      <c r="D314" s="276">
        <f t="shared" si="87"/>
        <v>6.0306379678107334</v>
      </c>
      <c r="E314" s="276"/>
      <c r="F314" s="277"/>
      <c r="G314" s="278">
        <f t="shared" ref="G314" si="88">G311/G310*100-100</f>
        <v>2.1619425889149539</v>
      </c>
      <c r="K314" s="491">
        <v>6</v>
      </c>
      <c r="L314" s="491">
        <v>125</v>
      </c>
      <c r="N314" s="498"/>
    </row>
    <row r="315" spans="1:18" s="491" customFormat="1" ht="13.5" thickBot="1" x14ac:dyDescent="0.25">
      <c r="A315" s="226" t="s">
        <v>27</v>
      </c>
      <c r="B315" s="280">
        <f>B311-B298</f>
        <v>122.5</v>
      </c>
      <c r="C315" s="281">
        <f t="shared" ref="C315:D315" si="89">C311-C298</f>
        <v>179.44055944055935</v>
      </c>
      <c r="D315" s="281">
        <f t="shared" si="89"/>
        <v>179.12037037037044</v>
      </c>
      <c r="E315" s="281"/>
      <c r="F315" s="282"/>
      <c r="G315" s="283">
        <f>G311-G298</f>
        <v>169.0774349667272</v>
      </c>
    </row>
    <row r="316" spans="1:18" s="491" customFormat="1" x14ac:dyDescent="0.2">
      <c r="A316" s="324" t="s">
        <v>52</v>
      </c>
      <c r="B316" s="285">
        <v>101</v>
      </c>
      <c r="C316" s="286">
        <v>65</v>
      </c>
      <c r="D316" s="286">
        <v>137</v>
      </c>
      <c r="E316" s="286"/>
      <c r="F316" s="371"/>
      <c r="G316" s="288">
        <f>SUM(B316:F316)</f>
        <v>303</v>
      </c>
      <c r="H316" s="491" t="s">
        <v>56</v>
      </c>
      <c r="I316" s="347">
        <f>G303-G316</f>
        <v>1</v>
      </c>
      <c r="J316" s="348">
        <f>I316/G303</f>
        <v>3.2894736842105261E-3</v>
      </c>
      <c r="K316" s="356" t="s">
        <v>142</v>
      </c>
    </row>
    <row r="317" spans="1:18" s="491" customFormat="1" x14ac:dyDescent="0.2">
      <c r="A317" s="324" t="s">
        <v>28</v>
      </c>
      <c r="B317" s="231"/>
      <c r="C317" s="294"/>
      <c r="D317" s="294"/>
      <c r="E317" s="294"/>
      <c r="F317" s="232"/>
      <c r="G317" s="235"/>
      <c r="H317" s="491" t="s">
        <v>57</v>
      </c>
      <c r="I317" s="491">
        <v>121.76</v>
      </c>
      <c r="K317" s="399" t="s">
        <v>145</v>
      </c>
    </row>
    <row r="318" spans="1:18" s="491" customFormat="1" ht="13.5" thickBot="1" x14ac:dyDescent="0.25">
      <c r="A318" s="327" t="s">
        <v>26</v>
      </c>
      <c r="B318" s="229">
        <f>B317-B304</f>
        <v>-123</v>
      </c>
      <c r="C318" s="230">
        <f t="shared" ref="C318:D318" si="90">C317-C304</f>
        <v>-121.5</v>
      </c>
      <c r="D318" s="230">
        <f t="shared" si="90"/>
        <v>-121</v>
      </c>
      <c r="E318" s="230"/>
      <c r="F318" s="372"/>
      <c r="G318" s="236"/>
      <c r="H318" s="491" t="s">
        <v>26</v>
      </c>
      <c r="I318" s="227">
        <f>I317-I304</f>
        <v>4.4100000000000108</v>
      </c>
      <c r="K318" s="399" t="s">
        <v>146</v>
      </c>
    </row>
    <row r="320" spans="1:18" s="503" customFormat="1" x14ac:dyDescent="0.2"/>
    <row r="321" spans="1:16" ht="13.5" thickBot="1" x14ac:dyDescent="0.25">
      <c r="B321" s="503">
        <v>127</v>
      </c>
      <c r="C321" s="503">
        <v>126.5</v>
      </c>
      <c r="D321" s="503">
        <v>127</v>
      </c>
      <c r="E321" s="503">
        <v>125.5</v>
      </c>
      <c r="F321" s="503">
        <v>125</v>
      </c>
      <c r="G321" s="503">
        <v>125</v>
      </c>
    </row>
    <row r="322" spans="1:16" ht="13.5" thickBot="1" x14ac:dyDescent="0.25">
      <c r="A322" s="300" t="s">
        <v>150</v>
      </c>
      <c r="B322" s="671" t="s">
        <v>53</v>
      </c>
      <c r="C322" s="672"/>
      <c r="D322" s="672"/>
      <c r="E322" s="672"/>
      <c r="F322" s="672"/>
      <c r="G322" s="673"/>
      <c r="H322" s="329" t="s">
        <v>0</v>
      </c>
      <c r="I322" s="499"/>
      <c r="J322" s="499"/>
      <c r="K322" s="499"/>
    </row>
    <row r="323" spans="1:16" x14ac:dyDescent="0.2">
      <c r="A323" s="226" t="s">
        <v>2</v>
      </c>
      <c r="B323" s="332">
        <v>1</v>
      </c>
      <c r="C323" s="238">
        <v>2</v>
      </c>
      <c r="D323" s="238">
        <v>3</v>
      </c>
      <c r="E323" s="238">
        <v>4</v>
      </c>
      <c r="F323" s="238">
        <v>5</v>
      </c>
      <c r="G323" s="365">
        <v>6</v>
      </c>
      <c r="H323" s="237"/>
      <c r="I323" s="499"/>
      <c r="J323" s="499"/>
      <c r="K323" s="499"/>
    </row>
    <row r="324" spans="1:16" x14ac:dyDescent="0.2">
      <c r="A324" s="307" t="s">
        <v>3</v>
      </c>
      <c r="B324" s="366">
        <v>3950</v>
      </c>
      <c r="C324" s="364">
        <v>3950</v>
      </c>
      <c r="D324" s="364">
        <v>3950</v>
      </c>
      <c r="E324" s="364">
        <v>3950</v>
      </c>
      <c r="F324" s="364">
        <v>3950</v>
      </c>
      <c r="G324" s="367">
        <v>3950</v>
      </c>
      <c r="H324" s="373">
        <v>3950</v>
      </c>
      <c r="I324" s="499"/>
      <c r="J324" s="499"/>
      <c r="K324" s="503"/>
      <c r="L324" s="503"/>
      <c r="M324" s="503"/>
      <c r="N324" s="503"/>
      <c r="O324" s="503"/>
      <c r="P324" s="503"/>
    </row>
    <row r="325" spans="1:16" x14ac:dyDescent="0.2">
      <c r="A325" s="310" t="s">
        <v>6</v>
      </c>
      <c r="B325" s="337">
        <v>3957</v>
      </c>
      <c r="C325" s="338">
        <v>4063</v>
      </c>
      <c r="D325" s="338">
        <v>3846</v>
      </c>
      <c r="E325" s="338">
        <v>4128</v>
      </c>
      <c r="F325" s="338">
        <v>4187</v>
      </c>
      <c r="G325" s="368">
        <v>4073.3333333333335</v>
      </c>
      <c r="H325" s="266">
        <v>4060</v>
      </c>
      <c r="I325" s="499"/>
      <c r="J325" s="499"/>
      <c r="K325" s="499"/>
    </row>
    <row r="326" spans="1:16" x14ac:dyDescent="0.2">
      <c r="A326" s="226" t="s">
        <v>7</v>
      </c>
      <c r="B326" s="339">
        <v>100</v>
      </c>
      <c r="C326" s="340">
        <v>100</v>
      </c>
      <c r="D326" s="341">
        <v>100</v>
      </c>
      <c r="E326" s="341">
        <v>100</v>
      </c>
      <c r="F326" s="341">
        <v>90</v>
      </c>
      <c r="G326" s="369">
        <v>100</v>
      </c>
      <c r="H326" s="342">
        <v>92.592592592592595</v>
      </c>
      <c r="I326" s="499"/>
      <c r="J326" s="499"/>
      <c r="K326" s="499"/>
    </row>
    <row r="327" spans="1:16" x14ac:dyDescent="0.2">
      <c r="A327" s="226" t="s">
        <v>8</v>
      </c>
      <c r="B327" s="271">
        <v>3.2423661531983464E-2</v>
      </c>
      <c r="C327" s="272">
        <v>3.0938230032795611E-2</v>
      </c>
      <c r="D327" s="343">
        <v>1.6978499966005731E-2</v>
      </c>
      <c r="E327" s="343">
        <v>4.7406404582936268E-2</v>
      </c>
      <c r="F327" s="343">
        <v>8.4055150502584317E-2</v>
      </c>
      <c r="G327" s="370">
        <v>3.9939228615097966E-2</v>
      </c>
      <c r="H327" s="344">
        <v>5.5562969838057898E-2</v>
      </c>
      <c r="I327" s="499"/>
      <c r="J327" s="499"/>
      <c r="K327" s="499"/>
    </row>
    <row r="328" spans="1:16" x14ac:dyDescent="0.2">
      <c r="A328" s="310" t="s">
        <v>1</v>
      </c>
      <c r="B328" s="275">
        <f t="shared" ref="B328:D328" si="91">B325/B324*100-100</f>
        <v>0.17721518987340801</v>
      </c>
      <c r="C328" s="276">
        <f t="shared" si="91"/>
        <v>2.8607594936708836</v>
      </c>
      <c r="D328" s="276">
        <f t="shared" si="91"/>
        <v>-2.6329113924050631</v>
      </c>
      <c r="E328" s="276">
        <f t="shared" ref="E328:G328" si="92">E325/E324*100-100</f>
        <v>4.5063291139240533</v>
      </c>
      <c r="F328" s="276">
        <f t="shared" si="92"/>
        <v>6</v>
      </c>
      <c r="G328" s="276">
        <f t="shared" si="92"/>
        <v>3.1223628691983123</v>
      </c>
      <c r="H328" s="278">
        <f t="shared" ref="H328" si="93">H325/H324*100-100</f>
        <v>2.784810126582272</v>
      </c>
      <c r="I328" s="499"/>
      <c r="J328" s="499"/>
      <c r="K328" s="499"/>
    </row>
    <row r="329" spans="1:16" ht="13.5" thickBot="1" x14ac:dyDescent="0.25">
      <c r="A329" s="226" t="s">
        <v>27</v>
      </c>
      <c r="B329" s="280">
        <f>B325-B311</f>
        <v>223</v>
      </c>
      <c r="C329" s="281">
        <f t="shared" ref="C329:D329" si="94">C325-C311</f>
        <v>216.63636363636351</v>
      </c>
      <c r="D329" s="281">
        <f t="shared" si="94"/>
        <v>-204.37037037037044</v>
      </c>
      <c r="E329" s="281">
        <f t="shared" ref="E329:G329" si="95">E325-E311</f>
        <v>4128</v>
      </c>
      <c r="F329" s="281">
        <f t="shared" si="95"/>
        <v>4187</v>
      </c>
      <c r="G329" s="281">
        <f t="shared" si="95"/>
        <v>170.74712643678185</v>
      </c>
      <c r="H329" s="283">
        <f>H325-G311</f>
        <v>157.41379310344837</v>
      </c>
      <c r="I329" s="499"/>
      <c r="J329" s="499"/>
      <c r="K329" s="499"/>
    </row>
    <row r="330" spans="1:16" x14ac:dyDescent="0.2">
      <c r="A330" s="324" t="s">
        <v>52</v>
      </c>
      <c r="B330" s="285">
        <v>57</v>
      </c>
      <c r="C330" s="286">
        <v>57</v>
      </c>
      <c r="D330" s="286">
        <v>18</v>
      </c>
      <c r="E330" s="286">
        <v>56</v>
      </c>
      <c r="F330" s="286">
        <v>57</v>
      </c>
      <c r="G330" s="286">
        <v>57</v>
      </c>
      <c r="H330" s="288">
        <f>SUM(B330:G330)</f>
        <v>302</v>
      </c>
      <c r="I330" s="499" t="s">
        <v>56</v>
      </c>
      <c r="J330" s="347">
        <f>G316-H330</f>
        <v>1</v>
      </c>
      <c r="K330" s="348">
        <f>J330/G316</f>
        <v>3.3003300330033004E-3</v>
      </c>
    </row>
    <row r="331" spans="1:16" x14ac:dyDescent="0.2">
      <c r="A331" s="324" t="s">
        <v>28</v>
      </c>
      <c r="B331" s="231">
        <v>129</v>
      </c>
      <c r="C331" s="294">
        <v>128.5</v>
      </c>
      <c r="D331" s="294">
        <v>129</v>
      </c>
      <c r="E331" s="294">
        <v>127.5</v>
      </c>
      <c r="F331" s="294">
        <v>127</v>
      </c>
      <c r="G331" s="294">
        <v>127</v>
      </c>
      <c r="H331" s="235"/>
      <c r="I331" s="499" t="s">
        <v>57</v>
      </c>
      <c r="J331" s="499">
        <v>125.27</v>
      </c>
      <c r="K331" s="499"/>
    </row>
    <row r="332" spans="1:16" ht="13.5" thickBot="1" x14ac:dyDescent="0.25">
      <c r="A332" s="327" t="s">
        <v>26</v>
      </c>
      <c r="B332" s="229">
        <f>B331-B321</f>
        <v>2</v>
      </c>
      <c r="C332" s="230">
        <f t="shared" ref="C332:G332" si="96">C331-C321</f>
        <v>2</v>
      </c>
      <c r="D332" s="230">
        <f t="shared" si="96"/>
        <v>2</v>
      </c>
      <c r="E332" s="230">
        <f t="shared" si="96"/>
        <v>2</v>
      </c>
      <c r="F332" s="230">
        <f t="shared" si="96"/>
        <v>2</v>
      </c>
      <c r="G332" s="230">
        <f t="shared" si="96"/>
        <v>2</v>
      </c>
      <c r="H332" s="236"/>
      <c r="I332" s="499" t="s">
        <v>26</v>
      </c>
      <c r="J332" s="227">
        <f>J331-I317</f>
        <v>3.5099999999999909</v>
      </c>
      <c r="K332" s="499"/>
    </row>
    <row r="333" spans="1:16" x14ac:dyDescent="0.2">
      <c r="D333" s="293">
        <v>129</v>
      </c>
      <c r="F333" s="293" t="s">
        <v>65</v>
      </c>
      <c r="G333" s="293" t="s">
        <v>65</v>
      </c>
    </row>
    <row r="334" spans="1:16" ht="13.5" thickBot="1" x14ac:dyDescent="0.25"/>
    <row r="335" spans="1:16" s="507" customFormat="1" ht="13.5" thickBot="1" x14ac:dyDescent="0.25">
      <c r="A335" s="300" t="s">
        <v>152</v>
      </c>
      <c r="B335" s="671" t="s">
        <v>53</v>
      </c>
      <c r="C335" s="672"/>
      <c r="D335" s="672"/>
      <c r="E335" s="672"/>
      <c r="F335" s="672"/>
      <c r="G335" s="673"/>
      <c r="H335" s="329" t="s">
        <v>0</v>
      </c>
    </row>
    <row r="336" spans="1:16" s="507" customFormat="1" x14ac:dyDescent="0.2">
      <c r="A336" s="226" t="s">
        <v>2</v>
      </c>
      <c r="B336" s="332">
        <v>1</v>
      </c>
      <c r="C336" s="238">
        <v>2</v>
      </c>
      <c r="D336" s="238">
        <v>3</v>
      </c>
      <c r="E336" s="238">
        <v>4</v>
      </c>
      <c r="F336" s="238">
        <v>5</v>
      </c>
      <c r="G336" s="365">
        <v>6</v>
      </c>
      <c r="H336" s="237"/>
    </row>
    <row r="337" spans="1:11" s="507" customFormat="1" x14ac:dyDescent="0.2">
      <c r="A337" s="307" t="s">
        <v>3</v>
      </c>
      <c r="B337" s="366">
        <v>4040</v>
      </c>
      <c r="C337" s="364">
        <v>4040</v>
      </c>
      <c r="D337" s="364">
        <v>4040</v>
      </c>
      <c r="E337" s="364">
        <v>4040</v>
      </c>
      <c r="F337" s="364">
        <v>4040</v>
      </c>
      <c r="G337" s="367">
        <v>4040</v>
      </c>
      <c r="H337" s="373">
        <v>4040</v>
      </c>
    </row>
    <row r="338" spans="1:11" s="507" customFormat="1" x14ac:dyDescent="0.2">
      <c r="A338" s="310" t="s">
        <v>6</v>
      </c>
      <c r="B338" s="337">
        <v>4110</v>
      </c>
      <c r="C338" s="338">
        <v>4054</v>
      </c>
      <c r="D338" s="338">
        <v>4028</v>
      </c>
      <c r="E338" s="338">
        <v>4034</v>
      </c>
      <c r="F338" s="338">
        <v>4152.5</v>
      </c>
      <c r="G338" s="368">
        <v>4297</v>
      </c>
      <c r="H338" s="266">
        <v>4119.0566037735853</v>
      </c>
    </row>
    <row r="339" spans="1:11" s="507" customFormat="1" x14ac:dyDescent="0.2">
      <c r="A339" s="226" t="s">
        <v>7</v>
      </c>
      <c r="B339" s="339">
        <v>100</v>
      </c>
      <c r="C339" s="340">
        <v>100</v>
      </c>
      <c r="D339" s="341">
        <v>100</v>
      </c>
      <c r="E339" s="341">
        <v>100</v>
      </c>
      <c r="F339" s="341">
        <v>100</v>
      </c>
      <c r="G339" s="369">
        <v>100</v>
      </c>
      <c r="H339" s="342">
        <v>94.339622641509436</v>
      </c>
    </row>
    <row r="340" spans="1:11" s="507" customFormat="1" x14ac:dyDescent="0.2">
      <c r="A340" s="226" t="s">
        <v>8</v>
      </c>
      <c r="B340" s="271">
        <v>4.0974276272546732E-2</v>
      </c>
      <c r="C340" s="272">
        <v>3.5234970568661268E-2</v>
      </c>
      <c r="D340" s="343">
        <v>3.5088499988192162E-2</v>
      </c>
      <c r="E340" s="343">
        <v>2.7000989200178686E-2</v>
      </c>
      <c r="F340" s="343">
        <v>3.2727219566350114E-2</v>
      </c>
      <c r="G340" s="370">
        <v>5.4249839719537812E-2</v>
      </c>
      <c r="H340" s="344">
        <v>4.572210645058148E-2</v>
      </c>
    </row>
    <row r="341" spans="1:11" s="507" customFormat="1" x14ac:dyDescent="0.2">
      <c r="A341" s="310" t="s">
        <v>1</v>
      </c>
      <c r="B341" s="275">
        <f t="shared" ref="B341:H341" si="97">B338/B337*100-100</f>
        <v>1.7326732673267315</v>
      </c>
      <c r="C341" s="276">
        <f t="shared" si="97"/>
        <v>0.34653465346534063</v>
      </c>
      <c r="D341" s="276">
        <f t="shared" si="97"/>
        <v>-0.29702970297029196</v>
      </c>
      <c r="E341" s="276">
        <f t="shared" si="97"/>
        <v>-0.14851485148514598</v>
      </c>
      <c r="F341" s="276">
        <f t="shared" si="97"/>
        <v>2.7846534653465369</v>
      </c>
      <c r="G341" s="276">
        <f t="shared" si="97"/>
        <v>6.3613861386138524</v>
      </c>
      <c r="H341" s="278">
        <f t="shared" si="97"/>
        <v>1.95684662805904</v>
      </c>
    </row>
    <row r="342" spans="1:11" s="507" customFormat="1" ht="13.5" thickBot="1" x14ac:dyDescent="0.25">
      <c r="A342" s="226" t="s">
        <v>27</v>
      </c>
      <c r="B342" s="280">
        <f>B338-B325</f>
        <v>153</v>
      </c>
      <c r="C342" s="281">
        <f t="shared" ref="C342:H342" si="98">C338-C325</f>
        <v>-9</v>
      </c>
      <c r="D342" s="281">
        <f t="shared" si="98"/>
        <v>182</v>
      </c>
      <c r="E342" s="281">
        <f t="shared" si="98"/>
        <v>-94</v>
      </c>
      <c r="F342" s="281">
        <f t="shared" si="98"/>
        <v>-34.5</v>
      </c>
      <c r="G342" s="281">
        <f t="shared" si="98"/>
        <v>223.66666666666652</v>
      </c>
      <c r="H342" s="283">
        <f t="shared" si="98"/>
        <v>59.056603773585266</v>
      </c>
    </row>
    <row r="343" spans="1:11" s="507" customFormat="1" x14ac:dyDescent="0.2">
      <c r="A343" s="324" t="s">
        <v>52</v>
      </c>
      <c r="B343" s="285">
        <v>57</v>
      </c>
      <c r="C343" s="286">
        <v>57</v>
      </c>
      <c r="D343" s="286">
        <v>18</v>
      </c>
      <c r="E343" s="286">
        <v>56</v>
      </c>
      <c r="F343" s="286">
        <v>57</v>
      </c>
      <c r="G343" s="286">
        <v>57</v>
      </c>
      <c r="H343" s="288">
        <f>SUM(B343:G343)</f>
        <v>302</v>
      </c>
      <c r="I343" s="507" t="s">
        <v>56</v>
      </c>
      <c r="J343" s="347">
        <f>H330-H343</f>
        <v>0</v>
      </c>
      <c r="K343" s="348">
        <f>J343/H330</f>
        <v>0</v>
      </c>
    </row>
    <row r="344" spans="1:11" s="507" customFormat="1" x14ac:dyDescent="0.2">
      <c r="A344" s="324" t="s">
        <v>28</v>
      </c>
      <c r="B344" s="231">
        <v>131</v>
      </c>
      <c r="C344" s="294">
        <v>131</v>
      </c>
      <c r="D344" s="294">
        <v>131</v>
      </c>
      <c r="E344" s="294">
        <v>129.5</v>
      </c>
      <c r="F344" s="294">
        <v>129</v>
      </c>
      <c r="G344" s="294">
        <v>129</v>
      </c>
      <c r="H344" s="235"/>
      <c r="I344" s="507" t="s">
        <v>57</v>
      </c>
      <c r="J344" s="507">
        <v>127.96</v>
      </c>
    </row>
    <row r="345" spans="1:11" s="507" customFormat="1" ht="13.5" thickBot="1" x14ac:dyDescent="0.25">
      <c r="A345" s="327" t="s">
        <v>26</v>
      </c>
      <c r="B345" s="229">
        <f>B344-B331</f>
        <v>2</v>
      </c>
      <c r="C345" s="230">
        <f t="shared" ref="C345:G345" si="99">C344-C331</f>
        <v>2.5</v>
      </c>
      <c r="D345" s="230">
        <f t="shared" si="99"/>
        <v>2</v>
      </c>
      <c r="E345" s="230">
        <f t="shared" si="99"/>
        <v>2</v>
      </c>
      <c r="F345" s="230">
        <f t="shared" si="99"/>
        <v>2</v>
      </c>
      <c r="G345" s="230">
        <f t="shared" si="99"/>
        <v>2</v>
      </c>
      <c r="H345" s="236"/>
      <c r="I345" s="507" t="s">
        <v>26</v>
      </c>
      <c r="J345" s="227">
        <f>J344-J331</f>
        <v>2.6899999999999977</v>
      </c>
    </row>
    <row r="346" spans="1:11" x14ac:dyDescent="0.2">
      <c r="C346" s="293">
        <v>131</v>
      </c>
    </row>
    <row r="347" spans="1:11" ht="13.5" thickBot="1" x14ac:dyDescent="0.25"/>
    <row r="348" spans="1:11" s="514" customFormat="1" ht="13.5" thickBot="1" x14ac:dyDescent="0.25">
      <c r="A348" s="300" t="s">
        <v>156</v>
      </c>
      <c r="B348" s="671" t="s">
        <v>53</v>
      </c>
      <c r="C348" s="672"/>
      <c r="D348" s="672"/>
      <c r="E348" s="672"/>
      <c r="F348" s="672"/>
      <c r="G348" s="673"/>
      <c r="H348" s="329" t="s">
        <v>0</v>
      </c>
    </row>
    <row r="349" spans="1:11" s="514" customFormat="1" x14ac:dyDescent="0.2">
      <c r="A349" s="226" t="s">
        <v>2</v>
      </c>
      <c r="B349" s="332">
        <v>1</v>
      </c>
      <c r="C349" s="238">
        <v>2</v>
      </c>
      <c r="D349" s="238">
        <v>3</v>
      </c>
      <c r="E349" s="238">
        <v>4</v>
      </c>
      <c r="F349" s="238">
        <v>5</v>
      </c>
      <c r="G349" s="365">
        <v>6</v>
      </c>
      <c r="H349" s="237"/>
    </row>
    <row r="350" spans="1:11" s="514" customFormat="1" x14ac:dyDescent="0.2">
      <c r="A350" s="307" t="s">
        <v>3</v>
      </c>
      <c r="B350" s="366">
        <v>4110</v>
      </c>
      <c r="C350" s="364">
        <v>4110</v>
      </c>
      <c r="D350" s="364">
        <v>4110</v>
      </c>
      <c r="E350" s="364">
        <v>4110</v>
      </c>
      <c r="F350" s="364">
        <v>4110</v>
      </c>
      <c r="G350" s="367">
        <v>4110</v>
      </c>
      <c r="H350" s="373">
        <v>4110</v>
      </c>
    </row>
    <row r="351" spans="1:11" s="514" customFormat="1" x14ac:dyDescent="0.2">
      <c r="A351" s="310" t="s">
        <v>6</v>
      </c>
      <c r="B351" s="337">
        <v>4051.818181818182</v>
      </c>
      <c r="C351" s="338">
        <v>4165</v>
      </c>
      <c r="D351" s="338">
        <v>4145</v>
      </c>
      <c r="E351" s="338">
        <v>4175</v>
      </c>
      <c r="F351" s="338">
        <v>4182</v>
      </c>
      <c r="G351" s="368">
        <v>4177</v>
      </c>
      <c r="H351" s="266">
        <v>4150</v>
      </c>
    </row>
    <row r="352" spans="1:11" s="514" customFormat="1" x14ac:dyDescent="0.2">
      <c r="A352" s="226" t="s">
        <v>7</v>
      </c>
      <c r="B352" s="339">
        <v>81.818181818181813</v>
      </c>
      <c r="C352" s="340">
        <v>100</v>
      </c>
      <c r="D352" s="341">
        <v>100</v>
      </c>
      <c r="E352" s="341">
        <v>91.666666666666671</v>
      </c>
      <c r="F352" s="341">
        <v>100</v>
      </c>
      <c r="G352" s="369">
        <v>80</v>
      </c>
      <c r="H352" s="342">
        <v>90.163934426229503</v>
      </c>
    </row>
    <row r="353" spans="1:11" s="514" customFormat="1" x14ac:dyDescent="0.2">
      <c r="A353" s="226" t="s">
        <v>8</v>
      </c>
      <c r="B353" s="271">
        <v>6.471709715887751E-2</v>
      </c>
      <c r="C353" s="272">
        <v>4.9043693195235286E-2</v>
      </c>
      <c r="D353" s="343">
        <v>4.3341964350353882E-2</v>
      </c>
      <c r="E353" s="343">
        <v>6.629511483380722E-2</v>
      </c>
      <c r="F353" s="343">
        <v>5.7991416130938757E-2</v>
      </c>
      <c r="G353" s="370">
        <v>6.5643174261926562E-2</v>
      </c>
      <c r="H353" s="344">
        <v>6.0640193994180358E-2</v>
      </c>
    </row>
    <row r="354" spans="1:11" s="514" customFormat="1" x14ac:dyDescent="0.2">
      <c r="A354" s="310" t="s">
        <v>1</v>
      </c>
      <c r="B354" s="275">
        <f t="shared" ref="B354:H354" si="100">B351/B350*100-100</f>
        <v>-1.4156160141561571</v>
      </c>
      <c r="C354" s="276">
        <f t="shared" si="100"/>
        <v>1.3381995133819942</v>
      </c>
      <c r="D354" s="276">
        <f t="shared" si="100"/>
        <v>0.85158150851580672</v>
      </c>
      <c r="E354" s="276">
        <f t="shared" si="100"/>
        <v>1.5815085158150879</v>
      </c>
      <c r="F354" s="276">
        <f t="shared" si="100"/>
        <v>1.7518248175182549</v>
      </c>
      <c r="G354" s="276">
        <f t="shared" si="100"/>
        <v>1.630170316301701</v>
      </c>
      <c r="H354" s="278">
        <f t="shared" si="100"/>
        <v>0.97323600973236069</v>
      </c>
    </row>
    <row r="355" spans="1:11" s="514" customFormat="1" ht="13.5" thickBot="1" x14ac:dyDescent="0.25">
      <c r="A355" s="226" t="s">
        <v>27</v>
      </c>
      <c r="B355" s="280">
        <f>B351-B338</f>
        <v>-58.181818181818016</v>
      </c>
      <c r="C355" s="281">
        <f t="shared" ref="C355:H355" si="101">C351-C338</f>
        <v>111</v>
      </c>
      <c r="D355" s="281">
        <f t="shared" si="101"/>
        <v>117</v>
      </c>
      <c r="E355" s="281">
        <f t="shared" si="101"/>
        <v>141</v>
      </c>
      <c r="F355" s="281">
        <f t="shared" si="101"/>
        <v>29.5</v>
      </c>
      <c r="G355" s="281">
        <f t="shared" si="101"/>
        <v>-120</v>
      </c>
      <c r="H355" s="283">
        <f t="shared" si="101"/>
        <v>30.943396226414734</v>
      </c>
    </row>
    <row r="356" spans="1:11" s="514" customFormat="1" x14ac:dyDescent="0.2">
      <c r="A356" s="324" t="s">
        <v>52</v>
      </c>
      <c r="B356" s="285">
        <v>57</v>
      </c>
      <c r="C356" s="286">
        <v>57</v>
      </c>
      <c r="D356" s="286">
        <v>18</v>
      </c>
      <c r="E356" s="286">
        <v>56</v>
      </c>
      <c r="F356" s="286">
        <v>57</v>
      </c>
      <c r="G356" s="286">
        <v>57</v>
      </c>
      <c r="H356" s="288">
        <f>SUM(B356:G356)</f>
        <v>302</v>
      </c>
      <c r="I356" s="514" t="s">
        <v>56</v>
      </c>
      <c r="J356" s="347">
        <f>H343-H356</f>
        <v>0</v>
      </c>
      <c r="K356" s="348">
        <f>J356/H343</f>
        <v>0</v>
      </c>
    </row>
    <row r="357" spans="1:11" s="514" customFormat="1" x14ac:dyDescent="0.2">
      <c r="A357" s="324" t="s">
        <v>28</v>
      </c>
      <c r="B357" s="231">
        <v>132</v>
      </c>
      <c r="C357" s="294">
        <v>132</v>
      </c>
      <c r="D357" s="294">
        <v>132</v>
      </c>
      <c r="E357" s="294">
        <v>130.5</v>
      </c>
      <c r="F357" s="294">
        <v>130</v>
      </c>
      <c r="G357" s="294">
        <v>130</v>
      </c>
      <c r="H357" s="235"/>
      <c r="I357" s="514" t="s">
        <v>57</v>
      </c>
      <c r="J357" s="514">
        <v>130.04</v>
      </c>
    </row>
    <row r="358" spans="1:11" s="514" customFormat="1" ht="13.5" thickBot="1" x14ac:dyDescent="0.25">
      <c r="A358" s="327" t="s">
        <v>26</v>
      </c>
      <c r="B358" s="229">
        <f>B357-B344</f>
        <v>1</v>
      </c>
      <c r="C358" s="230">
        <f t="shared" ref="C358:G358" si="102">C357-C344</f>
        <v>1</v>
      </c>
      <c r="D358" s="230">
        <f t="shared" si="102"/>
        <v>1</v>
      </c>
      <c r="E358" s="230">
        <f t="shared" si="102"/>
        <v>1</v>
      </c>
      <c r="F358" s="230">
        <f t="shared" si="102"/>
        <v>1</v>
      </c>
      <c r="G358" s="230">
        <f t="shared" si="102"/>
        <v>1</v>
      </c>
      <c r="H358" s="236"/>
      <c r="I358" s="514" t="s">
        <v>26</v>
      </c>
      <c r="J358" s="227">
        <f>J357-J344</f>
        <v>2.0799999999999983</v>
      </c>
    </row>
    <row r="360" spans="1:11" ht="13.5" thickBot="1" x14ac:dyDescent="0.25"/>
    <row r="361" spans="1:11" s="522" customFormat="1" ht="13.5" thickBot="1" x14ac:dyDescent="0.25">
      <c r="A361" s="300" t="s">
        <v>157</v>
      </c>
      <c r="B361" s="671" t="s">
        <v>53</v>
      </c>
      <c r="C361" s="672"/>
      <c r="D361" s="672"/>
      <c r="E361" s="672"/>
      <c r="F361" s="672"/>
      <c r="G361" s="673"/>
      <c r="H361" s="329" t="s">
        <v>0</v>
      </c>
    </row>
    <row r="362" spans="1:11" s="522" customFormat="1" x14ac:dyDescent="0.2">
      <c r="A362" s="226" t="s">
        <v>2</v>
      </c>
      <c r="B362" s="332">
        <v>1</v>
      </c>
      <c r="C362" s="238">
        <v>2</v>
      </c>
      <c r="D362" s="238">
        <v>3</v>
      </c>
      <c r="E362" s="238">
        <v>4</v>
      </c>
      <c r="F362" s="238">
        <v>5</v>
      </c>
      <c r="G362" s="365">
        <v>6</v>
      </c>
      <c r="H362" s="237"/>
    </row>
    <row r="363" spans="1:11" s="522" customFormat="1" x14ac:dyDescent="0.2">
      <c r="A363" s="307" t="s">
        <v>3</v>
      </c>
      <c r="B363" s="366">
        <v>4170</v>
      </c>
      <c r="C363" s="364">
        <v>4170</v>
      </c>
      <c r="D363" s="364">
        <v>4170</v>
      </c>
      <c r="E363" s="364">
        <v>4170</v>
      </c>
      <c r="F363" s="364">
        <v>4170</v>
      </c>
      <c r="G363" s="367">
        <v>4170</v>
      </c>
      <c r="H363" s="373">
        <v>4170</v>
      </c>
    </row>
    <row r="364" spans="1:11" s="522" customFormat="1" x14ac:dyDescent="0.2">
      <c r="A364" s="310" t="s">
        <v>6</v>
      </c>
      <c r="B364" s="337">
        <v>4056.6666666666665</v>
      </c>
      <c r="C364" s="338">
        <v>4366.363636363636</v>
      </c>
      <c r="D364" s="338">
        <v>4272</v>
      </c>
      <c r="E364" s="338">
        <v>4213</v>
      </c>
      <c r="F364" s="338">
        <v>4159</v>
      </c>
      <c r="G364" s="368">
        <v>4484</v>
      </c>
      <c r="H364" s="266">
        <v>4262.909090909091</v>
      </c>
    </row>
    <row r="365" spans="1:11" s="522" customFormat="1" x14ac:dyDescent="0.2">
      <c r="A365" s="226" t="s">
        <v>7</v>
      </c>
      <c r="B365" s="339">
        <v>88.888888888888886</v>
      </c>
      <c r="C365" s="340">
        <v>90.909090909090907</v>
      </c>
      <c r="D365" s="341">
        <v>100</v>
      </c>
      <c r="E365" s="341">
        <v>80</v>
      </c>
      <c r="F365" s="341">
        <v>90</v>
      </c>
      <c r="G365" s="369">
        <v>100</v>
      </c>
      <c r="H365" s="342">
        <v>90.909090909090907</v>
      </c>
    </row>
    <row r="366" spans="1:11" s="522" customFormat="1" x14ac:dyDescent="0.2">
      <c r="A366" s="226" t="s">
        <v>8</v>
      </c>
      <c r="B366" s="271">
        <v>6.1379948716460478E-2</v>
      </c>
      <c r="C366" s="272">
        <v>5.0064970897084025E-2</v>
      </c>
      <c r="D366" s="343">
        <v>1.3191950190641734E-2</v>
      </c>
      <c r="E366" s="343">
        <v>6.9858641747186354E-2</v>
      </c>
      <c r="F366" s="343">
        <v>4.6901064860396906E-2</v>
      </c>
      <c r="G366" s="370">
        <v>4.3177486860052766E-2</v>
      </c>
      <c r="H366" s="344">
        <v>6.2013933265737828E-2</v>
      </c>
    </row>
    <row r="367" spans="1:11" s="522" customFormat="1" x14ac:dyDescent="0.2">
      <c r="A367" s="310" t="s">
        <v>1</v>
      </c>
      <c r="B367" s="275">
        <f t="shared" ref="B367:H367" si="103">B364/B363*100-100</f>
        <v>-2.7178257394084682</v>
      </c>
      <c r="C367" s="276">
        <f t="shared" si="103"/>
        <v>4.7089601046435519</v>
      </c>
      <c r="D367" s="276">
        <f t="shared" si="103"/>
        <v>2.4460431654676142</v>
      </c>
      <c r="E367" s="276">
        <f t="shared" si="103"/>
        <v>1.0311750599520337</v>
      </c>
      <c r="F367" s="276">
        <f t="shared" si="103"/>
        <v>-0.26378896882494018</v>
      </c>
      <c r="G367" s="276">
        <f t="shared" si="103"/>
        <v>7.5299760191846588</v>
      </c>
      <c r="H367" s="278">
        <f t="shared" si="103"/>
        <v>2.2280357532156216</v>
      </c>
    </row>
    <row r="368" spans="1:11" s="522" customFormat="1" ht="13.5" thickBot="1" x14ac:dyDescent="0.25">
      <c r="A368" s="226" t="s">
        <v>27</v>
      </c>
      <c r="B368" s="280">
        <f>B364-B351</f>
        <v>4.8484848484845315</v>
      </c>
      <c r="C368" s="281">
        <f t="shared" ref="C368:H368" si="104">C364-C351</f>
        <v>201.36363636363603</v>
      </c>
      <c r="D368" s="281">
        <f t="shared" si="104"/>
        <v>127</v>
      </c>
      <c r="E368" s="281">
        <f t="shared" si="104"/>
        <v>38</v>
      </c>
      <c r="F368" s="281">
        <f t="shared" si="104"/>
        <v>-23</v>
      </c>
      <c r="G368" s="281">
        <f t="shared" si="104"/>
        <v>307</v>
      </c>
      <c r="H368" s="283">
        <f t="shared" si="104"/>
        <v>112.90909090909099</v>
      </c>
    </row>
    <row r="369" spans="1:11" s="522" customFormat="1" x14ac:dyDescent="0.2">
      <c r="A369" s="324" t="s">
        <v>52</v>
      </c>
      <c r="B369" s="285">
        <v>57</v>
      </c>
      <c r="C369" s="286">
        <v>57</v>
      </c>
      <c r="D369" s="286">
        <v>18</v>
      </c>
      <c r="E369" s="286">
        <v>56</v>
      </c>
      <c r="F369" s="286">
        <v>57</v>
      </c>
      <c r="G369" s="286">
        <v>56</v>
      </c>
      <c r="H369" s="288">
        <f>SUM(B369:G369)</f>
        <v>301</v>
      </c>
      <c r="I369" s="522" t="s">
        <v>56</v>
      </c>
      <c r="J369" s="347">
        <f>H356-H369</f>
        <v>1</v>
      </c>
      <c r="K369" s="348">
        <f>J369/H356</f>
        <v>3.3112582781456954E-3</v>
      </c>
    </row>
    <row r="370" spans="1:11" s="522" customFormat="1" x14ac:dyDescent="0.2">
      <c r="A370" s="324" t="s">
        <v>28</v>
      </c>
      <c r="B370" s="231">
        <v>133</v>
      </c>
      <c r="C370" s="294">
        <v>132.5</v>
      </c>
      <c r="D370" s="294">
        <v>132.5</v>
      </c>
      <c r="E370" s="294">
        <v>132</v>
      </c>
      <c r="F370" s="294">
        <v>131.5</v>
      </c>
      <c r="G370" s="294">
        <v>130.5</v>
      </c>
      <c r="H370" s="235"/>
      <c r="I370" s="522" t="s">
        <v>57</v>
      </c>
      <c r="J370" s="522">
        <v>131.03</v>
      </c>
    </row>
    <row r="371" spans="1:11" s="522" customFormat="1" ht="13.5" thickBot="1" x14ac:dyDescent="0.25">
      <c r="A371" s="327" t="s">
        <v>26</v>
      </c>
      <c r="B371" s="229">
        <f>B370-B357</f>
        <v>1</v>
      </c>
      <c r="C371" s="230">
        <f t="shared" ref="C371:G371" si="105">C370-C357</f>
        <v>0.5</v>
      </c>
      <c r="D371" s="230">
        <f t="shared" si="105"/>
        <v>0.5</v>
      </c>
      <c r="E371" s="230">
        <f t="shared" si="105"/>
        <v>1.5</v>
      </c>
      <c r="F371" s="230">
        <f t="shared" si="105"/>
        <v>1.5</v>
      </c>
      <c r="G371" s="230">
        <f t="shared" si="105"/>
        <v>0.5</v>
      </c>
      <c r="H371" s="236"/>
      <c r="I371" s="522" t="s">
        <v>26</v>
      </c>
      <c r="J371" s="227">
        <f>J370-J357</f>
        <v>0.99000000000000909</v>
      </c>
    </row>
    <row r="372" spans="1:11" x14ac:dyDescent="0.2">
      <c r="B372" s="293" t="s">
        <v>66</v>
      </c>
      <c r="E372" s="293">
        <v>132</v>
      </c>
      <c r="F372" s="293">
        <v>131.5</v>
      </c>
    </row>
    <row r="373" spans="1:11" x14ac:dyDescent="0.2">
      <c r="F373" s="293" t="s">
        <v>66</v>
      </c>
    </row>
    <row r="374" spans="1:11" s="531" customFormat="1" ht="13.5" thickBot="1" x14ac:dyDescent="0.25"/>
    <row r="375" spans="1:11" s="526" customFormat="1" ht="13.5" thickBot="1" x14ac:dyDescent="0.25">
      <c r="A375" s="300" t="s">
        <v>158</v>
      </c>
      <c r="B375" s="671" t="s">
        <v>53</v>
      </c>
      <c r="C375" s="672"/>
      <c r="D375" s="672"/>
      <c r="E375" s="672"/>
      <c r="F375" s="672"/>
      <c r="G375" s="673"/>
      <c r="H375" s="329" t="s">
        <v>0</v>
      </c>
    </row>
    <row r="376" spans="1:11" s="526" customFormat="1" x14ac:dyDescent="0.2">
      <c r="A376" s="226" t="s">
        <v>2</v>
      </c>
      <c r="B376" s="332">
        <v>1</v>
      </c>
      <c r="C376" s="238">
        <v>2</v>
      </c>
      <c r="D376" s="238">
        <v>3</v>
      </c>
      <c r="E376" s="238">
        <v>4</v>
      </c>
      <c r="F376" s="238">
        <v>5</v>
      </c>
      <c r="G376" s="365">
        <v>6</v>
      </c>
      <c r="H376" s="237"/>
    </row>
    <row r="377" spans="1:11" s="526" customFormat="1" x14ac:dyDescent="0.2">
      <c r="A377" s="307" t="s">
        <v>3</v>
      </c>
      <c r="B377" s="366">
        <v>4220</v>
      </c>
      <c r="C377" s="364">
        <v>4220</v>
      </c>
      <c r="D377" s="364">
        <v>4220</v>
      </c>
      <c r="E377" s="364">
        <v>4220</v>
      </c>
      <c r="F377" s="364">
        <v>4220</v>
      </c>
      <c r="G377" s="367">
        <v>4220</v>
      </c>
      <c r="H377" s="373">
        <v>4220</v>
      </c>
    </row>
    <row r="378" spans="1:11" s="526" customFormat="1" x14ac:dyDescent="0.2">
      <c r="A378" s="310" t="s">
        <v>6</v>
      </c>
      <c r="B378" s="337">
        <v>4276.666666666667</v>
      </c>
      <c r="C378" s="338">
        <v>4293</v>
      </c>
      <c r="D378" s="338">
        <v>4523.333333333333</v>
      </c>
      <c r="E378" s="338">
        <v>4181.1111111111113</v>
      </c>
      <c r="F378" s="338">
        <v>4510</v>
      </c>
      <c r="G378" s="368">
        <v>4537</v>
      </c>
      <c r="H378" s="266">
        <v>4374.3137254901958</v>
      </c>
    </row>
    <row r="379" spans="1:11" s="526" customFormat="1" x14ac:dyDescent="0.2">
      <c r="A379" s="226" t="s">
        <v>7</v>
      </c>
      <c r="B379" s="533">
        <v>77.777777777777771</v>
      </c>
      <c r="C379" s="340">
        <v>100</v>
      </c>
      <c r="D379" s="341">
        <v>100</v>
      </c>
      <c r="E379" s="341">
        <v>88.888888888888886</v>
      </c>
      <c r="F379" s="532">
        <v>80</v>
      </c>
      <c r="G379" s="369">
        <v>90</v>
      </c>
      <c r="H379" s="342">
        <v>86.274509803921575</v>
      </c>
    </row>
    <row r="380" spans="1:11" s="526" customFormat="1" x14ac:dyDescent="0.2">
      <c r="A380" s="226" t="s">
        <v>8</v>
      </c>
      <c r="B380" s="271">
        <v>6.1034363056747899E-2</v>
      </c>
      <c r="C380" s="272">
        <v>4.528879400366332E-2</v>
      </c>
      <c r="D380" s="343">
        <v>1.5562794459794482E-2</v>
      </c>
      <c r="E380" s="343">
        <v>7.0828008537039341E-2</v>
      </c>
      <c r="F380" s="343">
        <v>5.4003763825706055E-2</v>
      </c>
      <c r="G380" s="370">
        <v>5.7586083662466696E-2</v>
      </c>
      <c r="H380" s="344">
        <v>6.4615920144929576E-2</v>
      </c>
    </row>
    <row r="381" spans="1:11" s="526" customFormat="1" x14ac:dyDescent="0.2">
      <c r="A381" s="310" t="s">
        <v>1</v>
      </c>
      <c r="B381" s="275">
        <f t="shared" ref="B381:H381" si="106">B378/B377*100-100</f>
        <v>1.3428120063191216</v>
      </c>
      <c r="C381" s="276">
        <f t="shared" si="106"/>
        <v>1.7298578199052201</v>
      </c>
      <c r="D381" s="276">
        <f t="shared" si="106"/>
        <v>7.1879936808846736</v>
      </c>
      <c r="E381" s="276">
        <f t="shared" si="106"/>
        <v>-0.92153765139546806</v>
      </c>
      <c r="F381" s="276">
        <f t="shared" si="106"/>
        <v>6.8720379146919583</v>
      </c>
      <c r="G381" s="276">
        <f t="shared" si="106"/>
        <v>7.5118483412322234</v>
      </c>
      <c r="H381" s="278">
        <f t="shared" si="106"/>
        <v>3.6567233528482319</v>
      </c>
    </row>
    <row r="382" spans="1:11" s="526" customFormat="1" ht="13.5" thickBot="1" x14ac:dyDescent="0.25">
      <c r="A382" s="226" t="s">
        <v>27</v>
      </c>
      <c r="B382" s="280">
        <f>B378-B364</f>
        <v>220.00000000000045</v>
      </c>
      <c r="C382" s="281">
        <f t="shared" ref="C382:H382" si="107">C378-C364</f>
        <v>-73.363636363636033</v>
      </c>
      <c r="D382" s="281">
        <f t="shared" si="107"/>
        <v>251.33333333333303</v>
      </c>
      <c r="E382" s="281">
        <f t="shared" si="107"/>
        <v>-31.888888888888687</v>
      </c>
      <c r="F382" s="281">
        <f t="shared" si="107"/>
        <v>351</v>
      </c>
      <c r="G382" s="281">
        <f t="shared" si="107"/>
        <v>53</v>
      </c>
      <c r="H382" s="283">
        <f t="shared" si="107"/>
        <v>111.4046345811048</v>
      </c>
    </row>
    <row r="383" spans="1:11" s="526" customFormat="1" x14ac:dyDescent="0.2">
      <c r="A383" s="324" t="s">
        <v>52</v>
      </c>
      <c r="B383" s="285">
        <v>56</v>
      </c>
      <c r="C383" s="286">
        <v>57</v>
      </c>
      <c r="D383" s="286">
        <v>18</v>
      </c>
      <c r="E383" s="286">
        <v>56</v>
      </c>
      <c r="F383" s="286">
        <v>57</v>
      </c>
      <c r="G383" s="286">
        <v>56</v>
      </c>
      <c r="H383" s="288">
        <f>SUM(B383:G383)</f>
        <v>300</v>
      </c>
      <c r="I383" s="526" t="s">
        <v>56</v>
      </c>
      <c r="J383" s="347">
        <f>H369-H383</f>
        <v>1</v>
      </c>
      <c r="K383" s="348">
        <f>J383/H369</f>
        <v>3.3222591362126247E-3</v>
      </c>
    </row>
    <row r="384" spans="1:11" s="526" customFormat="1" x14ac:dyDescent="0.2">
      <c r="A384" s="324" t="s">
        <v>28</v>
      </c>
      <c r="B384" s="231">
        <v>133.5</v>
      </c>
      <c r="C384" s="294">
        <v>133.5</v>
      </c>
      <c r="D384" s="294">
        <v>133</v>
      </c>
      <c r="E384" s="294">
        <v>133</v>
      </c>
      <c r="F384" s="294">
        <v>132</v>
      </c>
      <c r="G384" s="294">
        <v>131</v>
      </c>
      <c r="H384" s="235"/>
      <c r="I384" s="526" t="s">
        <v>57</v>
      </c>
      <c r="J384" s="526">
        <v>131.99</v>
      </c>
    </row>
    <row r="385" spans="1:19" s="526" customFormat="1" ht="13.5" thickBot="1" x14ac:dyDescent="0.25">
      <c r="A385" s="327" t="s">
        <v>26</v>
      </c>
      <c r="B385" s="229">
        <f>B384-B370</f>
        <v>0.5</v>
      </c>
      <c r="C385" s="230">
        <f t="shared" ref="C385:G385" si="108">C384-C370</f>
        <v>1</v>
      </c>
      <c r="D385" s="230">
        <f t="shared" si="108"/>
        <v>0.5</v>
      </c>
      <c r="E385" s="230">
        <f t="shared" si="108"/>
        <v>1</v>
      </c>
      <c r="F385" s="230">
        <f t="shared" si="108"/>
        <v>0.5</v>
      </c>
      <c r="G385" s="230">
        <f t="shared" si="108"/>
        <v>0.5</v>
      </c>
      <c r="H385" s="236"/>
      <c r="I385" s="526" t="s">
        <v>26</v>
      </c>
      <c r="J385" s="227">
        <f>J384-J370</f>
        <v>0.96000000000000796</v>
      </c>
    </row>
    <row r="387" spans="1:19" ht="13.5" thickBot="1" x14ac:dyDescent="0.25"/>
    <row r="388" spans="1:19" ht="13.5" thickBot="1" x14ac:dyDescent="0.25">
      <c r="A388" s="300" t="s">
        <v>160</v>
      </c>
      <c r="B388" s="671" t="s">
        <v>53</v>
      </c>
      <c r="C388" s="672"/>
      <c r="D388" s="672"/>
      <c r="E388" s="672"/>
      <c r="F388" s="672"/>
      <c r="G388" s="673"/>
      <c r="H388" s="329" t="s">
        <v>0</v>
      </c>
      <c r="I388" s="534"/>
      <c r="J388" s="534"/>
      <c r="K388" s="534"/>
    </row>
    <row r="389" spans="1:19" x14ac:dyDescent="0.2">
      <c r="A389" s="226" t="s">
        <v>2</v>
      </c>
      <c r="B389" s="332">
        <v>1</v>
      </c>
      <c r="C389" s="238">
        <v>2</v>
      </c>
      <c r="D389" s="238">
        <v>3</v>
      </c>
      <c r="E389" s="238">
        <v>4</v>
      </c>
      <c r="F389" s="238">
        <v>5</v>
      </c>
      <c r="G389" s="365">
        <v>6</v>
      </c>
      <c r="H389" s="237"/>
      <c r="I389" s="534"/>
      <c r="J389" s="534"/>
      <c r="K389" s="534"/>
    </row>
    <row r="390" spans="1:19" x14ac:dyDescent="0.2">
      <c r="A390" s="307" t="s">
        <v>3</v>
      </c>
      <c r="B390" s="366">
        <v>4260</v>
      </c>
      <c r="C390" s="364">
        <v>4260</v>
      </c>
      <c r="D390" s="364">
        <v>4260</v>
      </c>
      <c r="E390" s="364">
        <v>4260</v>
      </c>
      <c r="F390" s="364">
        <v>4260</v>
      </c>
      <c r="G390" s="367">
        <v>4260</v>
      </c>
      <c r="H390" s="373">
        <v>4260</v>
      </c>
      <c r="I390" s="534"/>
      <c r="J390" s="534"/>
      <c r="K390" s="534"/>
    </row>
    <row r="391" spans="1:19" x14ac:dyDescent="0.2">
      <c r="A391" s="310" t="s">
        <v>6</v>
      </c>
      <c r="B391" s="337">
        <v>4218.8888888888887</v>
      </c>
      <c r="C391" s="338">
        <v>4492.727272727273</v>
      </c>
      <c r="D391" s="338">
        <v>4473.333333333333</v>
      </c>
      <c r="E391" s="338">
        <v>4621.25</v>
      </c>
      <c r="F391" s="338">
        <v>4387.7777777777774</v>
      </c>
      <c r="G391" s="368">
        <v>4473</v>
      </c>
      <c r="H391" s="266">
        <v>4440</v>
      </c>
      <c r="I391" s="534"/>
      <c r="J391" s="534"/>
      <c r="K391" s="534"/>
    </row>
    <row r="392" spans="1:19" x14ac:dyDescent="0.2">
      <c r="A392" s="226" t="s">
        <v>7</v>
      </c>
      <c r="B392" s="339">
        <v>100</v>
      </c>
      <c r="C392" s="340">
        <v>100</v>
      </c>
      <c r="D392" s="538">
        <v>100</v>
      </c>
      <c r="E392" s="538">
        <v>100</v>
      </c>
      <c r="F392" s="538">
        <v>88.888888888888886</v>
      </c>
      <c r="G392" s="369">
        <v>90</v>
      </c>
      <c r="H392" s="342">
        <v>90</v>
      </c>
      <c r="I392" s="534"/>
      <c r="J392" s="534"/>
      <c r="K392" s="534"/>
    </row>
    <row r="393" spans="1:19" x14ac:dyDescent="0.2">
      <c r="A393" s="226" t="s">
        <v>8</v>
      </c>
      <c r="B393" s="271">
        <v>5.6990561154920349E-2</v>
      </c>
      <c r="C393" s="272">
        <v>4.3844493484460914E-2</v>
      </c>
      <c r="D393" s="343">
        <v>1.1591914445679323E-2</v>
      </c>
      <c r="E393" s="343">
        <v>4.3080933364469803E-2</v>
      </c>
      <c r="F393" s="343">
        <v>5.3812134111715558E-2</v>
      </c>
      <c r="G393" s="370">
        <v>7.526526964369569E-2</v>
      </c>
      <c r="H393" s="344">
        <v>6.1098751065026123E-2</v>
      </c>
      <c r="I393" s="534"/>
      <c r="J393" s="534"/>
      <c r="K393" s="534"/>
    </row>
    <row r="394" spans="1:19" x14ac:dyDescent="0.2">
      <c r="A394" s="310" t="s">
        <v>1</v>
      </c>
      <c r="B394" s="275">
        <f t="shared" ref="B394:H394" si="109">B391/B390*100-100</f>
        <v>-0.96504955659885638</v>
      </c>
      <c r="C394" s="276">
        <f t="shared" si="109"/>
        <v>5.4630815194195463</v>
      </c>
      <c r="D394" s="276">
        <f t="shared" si="109"/>
        <v>5.0078247261345723</v>
      </c>
      <c r="E394" s="276">
        <f t="shared" si="109"/>
        <v>8.4800469483568008</v>
      </c>
      <c r="F394" s="276">
        <f t="shared" si="109"/>
        <v>2.9994783515910228</v>
      </c>
      <c r="G394" s="276">
        <f t="shared" si="109"/>
        <v>5</v>
      </c>
      <c r="H394" s="278">
        <f t="shared" si="109"/>
        <v>4.2253521126760489</v>
      </c>
      <c r="I394" s="534"/>
      <c r="J394" s="534"/>
      <c r="K394" s="534"/>
    </row>
    <row r="395" spans="1:19" ht="13.5" thickBot="1" x14ac:dyDescent="0.25">
      <c r="A395" s="226" t="s">
        <v>27</v>
      </c>
      <c r="B395" s="280">
        <f>B391-B377</f>
        <v>-1.1111111111113132</v>
      </c>
      <c r="C395" s="281">
        <f t="shared" ref="C395:H395" si="110">C391-C377</f>
        <v>272.72727272727298</v>
      </c>
      <c r="D395" s="281">
        <f t="shared" si="110"/>
        <v>253.33333333333303</v>
      </c>
      <c r="E395" s="281">
        <f t="shared" si="110"/>
        <v>401.25</v>
      </c>
      <c r="F395" s="281">
        <f t="shared" si="110"/>
        <v>167.77777777777737</v>
      </c>
      <c r="G395" s="281">
        <f t="shared" si="110"/>
        <v>253</v>
      </c>
      <c r="H395" s="283">
        <f t="shared" si="110"/>
        <v>220</v>
      </c>
      <c r="I395" s="534"/>
      <c r="J395" s="534"/>
      <c r="K395" s="534"/>
    </row>
    <row r="396" spans="1:19" x14ac:dyDescent="0.2">
      <c r="A396" s="324" t="s">
        <v>52</v>
      </c>
      <c r="B396" s="285">
        <v>56</v>
      </c>
      <c r="C396" s="286">
        <v>56</v>
      </c>
      <c r="D396" s="286">
        <v>14</v>
      </c>
      <c r="E396" s="286">
        <v>55</v>
      </c>
      <c r="F396" s="286">
        <v>57</v>
      </c>
      <c r="G396" s="286">
        <v>56</v>
      </c>
      <c r="H396" s="288">
        <f>SUM(B396:G396)</f>
        <v>294</v>
      </c>
      <c r="I396" s="534" t="s">
        <v>56</v>
      </c>
      <c r="J396" s="347">
        <f>H383-H396</f>
        <v>6</v>
      </c>
      <c r="K396" s="348">
        <f>J396/H383</f>
        <v>0.02</v>
      </c>
    </row>
    <row r="397" spans="1:19" x14ac:dyDescent="0.2">
      <c r="A397" s="324" t="s">
        <v>28</v>
      </c>
      <c r="B397" s="231">
        <v>133.5</v>
      </c>
      <c r="C397" s="294">
        <v>133.5</v>
      </c>
      <c r="D397" s="294">
        <v>133</v>
      </c>
      <c r="E397" s="294">
        <v>133</v>
      </c>
      <c r="F397" s="294">
        <v>132</v>
      </c>
      <c r="G397" s="294">
        <v>131</v>
      </c>
      <c r="H397" s="235"/>
      <c r="I397" s="534" t="s">
        <v>57</v>
      </c>
      <c r="J397" s="534">
        <v>132.66999999999999</v>
      </c>
      <c r="K397" s="534"/>
    </row>
    <row r="398" spans="1:19" ht="13.5" thickBot="1" x14ac:dyDescent="0.25">
      <c r="A398" s="327" t="s">
        <v>26</v>
      </c>
      <c r="B398" s="545">
        <f>B397-B384</f>
        <v>0</v>
      </c>
      <c r="C398" s="243">
        <f t="shared" ref="C398:G398" si="111">C397-C384</f>
        <v>0</v>
      </c>
      <c r="D398" s="243">
        <f t="shared" si="111"/>
        <v>0</v>
      </c>
      <c r="E398" s="243">
        <f t="shared" si="111"/>
        <v>0</v>
      </c>
      <c r="F398" s="243">
        <f t="shared" si="111"/>
        <v>0</v>
      </c>
      <c r="G398" s="243">
        <f t="shared" si="111"/>
        <v>0</v>
      </c>
      <c r="H398" s="236"/>
      <c r="I398" s="534" t="s">
        <v>26</v>
      </c>
      <c r="J398" s="227">
        <f>J397-J384</f>
        <v>0.6799999999999784</v>
      </c>
      <c r="K398" s="539"/>
      <c r="L398" s="539"/>
    </row>
    <row r="399" spans="1:19" x14ac:dyDescent="0.2">
      <c r="B399" s="690"/>
      <c r="C399" s="690"/>
      <c r="D399" s="690"/>
      <c r="E399" s="690"/>
      <c r="F399" s="690"/>
      <c r="G399" s="690"/>
      <c r="H399" s="690"/>
      <c r="I399" s="540"/>
      <c r="J399" s="540"/>
      <c r="K399" s="540"/>
      <c r="L399" s="540"/>
      <c r="M399" s="540"/>
      <c r="N399" s="540"/>
      <c r="O399" s="540"/>
      <c r="P399" s="540"/>
      <c r="Q399" s="540"/>
      <c r="R399" s="540"/>
      <c r="S399" s="540"/>
    </row>
    <row r="400" spans="1:19" ht="13.5" thickBot="1" x14ac:dyDescent="0.25"/>
    <row r="401" spans="1:11" s="541" customFormat="1" ht="13.5" thickBot="1" x14ac:dyDescent="0.25">
      <c r="A401" s="300" t="s">
        <v>161</v>
      </c>
      <c r="B401" s="671" t="s">
        <v>53</v>
      </c>
      <c r="C401" s="672"/>
      <c r="D401" s="672"/>
      <c r="E401" s="672"/>
      <c r="F401" s="672"/>
      <c r="G401" s="673"/>
      <c r="H401" s="329" t="s">
        <v>0</v>
      </c>
    </row>
    <row r="402" spans="1:11" s="541" customFormat="1" x14ac:dyDescent="0.2">
      <c r="A402" s="226" t="s">
        <v>2</v>
      </c>
      <c r="B402" s="332">
        <v>1</v>
      </c>
      <c r="C402" s="238">
        <v>2</v>
      </c>
      <c r="D402" s="238">
        <v>3</v>
      </c>
      <c r="E402" s="238">
        <v>4</v>
      </c>
      <c r="F402" s="238">
        <v>5</v>
      </c>
      <c r="G402" s="365">
        <v>6</v>
      </c>
      <c r="H402" s="237"/>
    </row>
    <row r="403" spans="1:11" s="541" customFormat="1" x14ac:dyDescent="0.2">
      <c r="A403" s="307" t="s">
        <v>3</v>
      </c>
      <c r="B403" s="366">
        <v>4280</v>
      </c>
      <c r="C403" s="364">
        <v>4280</v>
      </c>
      <c r="D403" s="364">
        <v>4280</v>
      </c>
      <c r="E403" s="364">
        <v>4280</v>
      </c>
      <c r="F403" s="364">
        <v>4280</v>
      </c>
      <c r="G403" s="367">
        <v>4280</v>
      </c>
      <c r="H403" s="373">
        <v>4280</v>
      </c>
    </row>
    <row r="404" spans="1:11" s="541" customFormat="1" x14ac:dyDescent="0.2">
      <c r="A404" s="310" t="s">
        <v>6</v>
      </c>
      <c r="B404" s="337">
        <v>4328.8888888888887</v>
      </c>
      <c r="C404" s="338">
        <v>4600</v>
      </c>
      <c r="D404" s="338">
        <v>4638</v>
      </c>
      <c r="E404" s="338">
        <v>4434</v>
      </c>
      <c r="F404" s="338">
        <v>4369</v>
      </c>
      <c r="G404" s="368">
        <v>4403.636363636364</v>
      </c>
      <c r="H404" s="266">
        <v>4447.636363636364</v>
      </c>
    </row>
    <row r="405" spans="1:11" s="541" customFormat="1" x14ac:dyDescent="0.2">
      <c r="A405" s="226" t="s">
        <v>7</v>
      </c>
      <c r="B405" s="339">
        <v>88.888888888888886</v>
      </c>
      <c r="C405" s="340">
        <v>100</v>
      </c>
      <c r="D405" s="538">
        <v>100</v>
      </c>
      <c r="E405" s="538">
        <v>80</v>
      </c>
      <c r="F405" s="538">
        <v>80</v>
      </c>
      <c r="G405" s="369">
        <v>100</v>
      </c>
      <c r="H405" s="342">
        <v>83.63636363636364</v>
      </c>
    </row>
    <row r="406" spans="1:11" s="541" customFormat="1" x14ac:dyDescent="0.2">
      <c r="A406" s="226" t="s">
        <v>8</v>
      </c>
      <c r="B406" s="271">
        <v>7.0366938963027759E-2</v>
      </c>
      <c r="C406" s="272">
        <v>4.7647889366252111E-2</v>
      </c>
      <c r="D406" s="343">
        <v>2.2793575310741717E-2</v>
      </c>
      <c r="E406" s="343">
        <v>7.1711446076706181E-2</v>
      </c>
      <c r="F406" s="343">
        <v>8.0373955699841154E-2</v>
      </c>
      <c r="G406" s="370">
        <v>5.5373145203774267E-2</v>
      </c>
      <c r="H406" s="344">
        <v>6.7074359764680958E-2</v>
      </c>
    </row>
    <row r="407" spans="1:11" s="541" customFormat="1" x14ac:dyDescent="0.2">
      <c r="A407" s="310" t="s">
        <v>1</v>
      </c>
      <c r="B407" s="275">
        <f t="shared" ref="B407:H407" si="112">B404/B403*100-100</f>
        <v>1.142263759086191</v>
      </c>
      <c r="C407" s="276">
        <f t="shared" si="112"/>
        <v>7.476635514018696</v>
      </c>
      <c r="D407" s="276">
        <f t="shared" si="112"/>
        <v>8.3644859813084054</v>
      </c>
      <c r="E407" s="276">
        <f t="shared" si="112"/>
        <v>3.5981308411215025</v>
      </c>
      <c r="F407" s="276">
        <f t="shared" si="112"/>
        <v>2.0794392523364422</v>
      </c>
      <c r="G407" s="276">
        <f t="shared" si="112"/>
        <v>2.8887000849617834</v>
      </c>
      <c r="H407" s="278">
        <f t="shared" si="112"/>
        <v>3.9167374681393454</v>
      </c>
    </row>
    <row r="408" spans="1:11" s="541" customFormat="1" ht="13.5" thickBot="1" x14ac:dyDescent="0.25">
      <c r="A408" s="226" t="s">
        <v>27</v>
      </c>
      <c r="B408" s="280">
        <f>B404-B390</f>
        <v>68.888888888888687</v>
      </c>
      <c r="C408" s="281">
        <f t="shared" ref="C408:H408" si="113">C404-C390</f>
        <v>340</v>
      </c>
      <c r="D408" s="281">
        <f t="shared" si="113"/>
        <v>378</v>
      </c>
      <c r="E408" s="281">
        <f t="shared" si="113"/>
        <v>174</v>
      </c>
      <c r="F408" s="281">
        <f t="shared" si="113"/>
        <v>109</v>
      </c>
      <c r="G408" s="281">
        <f t="shared" si="113"/>
        <v>143.63636363636397</v>
      </c>
      <c r="H408" s="283">
        <f t="shared" si="113"/>
        <v>187.63636363636397</v>
      </c>
    </row>
    <row r="409" spans="1:11" s="541" customFormat="1" x14ac:dyDescent="0.2">
      <c r="A409" s="324" t="s">
        <v>52</v>
      </c>
      <c r="B409" s="285">
        <v>56</v>
      </c>
      <c r="C409" s="286">
        <v>56</v>
      </c>
      <c r="D409" s="286">
        <v>12</v>
      </c>
      <c r="E409" s="286">
        <v>55</v>
      </c>
      <c r="F409" s="286">
        <v>57</v>
      </c>
      <c r="G409" s="286">
        <v>56</v>
      </c>
      <c r="H409" s="288">
        <f>SUM(B409:G409)</f>
        <v>292</v>
      </c>
      <c r="I409" s="541" t="s">
        <v>56</v>
      </c>
      <c r="J409" s="347">
        <f>H396-H409</f>
        <v>2</v>
      </c>
      <c r="K409" s="348">
        <f>J409/H396</f>
        <v>6.8027210884353739E-3</v>
      </c>
    </row>
    <row r="410" spans="1:11" s="541" customFormat="1" x14ac:dyDescent="0.2">
      <c r="A410" s="324" t="s">
        <v>28</v>
      </c>
      <c r="B410" s="231">
        <v>133.5</v>
      </c>
      <c r="C410" s="294">
        <v>133.5</v>
      </c>
      <c r="D410" s="294">
        <v>133</v>
      </c>
      <c r="E410" s="294">
        <v>133</v>
      </c>
      <c r="F410" s="294">
        <v>132</v>
      </c>
      <c r="G410" s="294">
        <v>131</v>
      </c>
      <c r="H410" s="235"/>
      <c r="I410" s="541" t="s">
        <v>57</v>
      </c>
      <c r="J410" s="541">
        <v>132.6</v>
      </c>
    </row>
    <row r="411" spans="1:11" s="541" customFormat="1" ht="13.5" thickBot="1" x14ac:dyDescent="0.25">
      <c r="A411" s="327" t="s">
        <v>26</v>
      </c>
      <c r="B411" s="545">
        <f>B410-B397</f>
        <v>0</v>
      </c>
      <c r="C411" s="243">
        <f t="shared" ref="C411:G411" si="114">C410-C397</f>
        <v>0</v>
      </c>
      <c r="D411" s="243">
        <f t="shared" si="114"/>
        <v>0</v>
      </c>
      <c r="E411" s="243">
        <f t="shared" si="114"/>
        <v>0</v>
      </c>
      <c r="F411" s="243">
        <f t="shared" si="114"/>
        <v>0</v>
      </c>
      <c r="G411" s="243">
        <f t="shared" si="114"/>
        <v>0</v>
      </c>
      <c r="H411" s="236"/>
      <c r="I411" s="541" t="s">
        <v>26</v>
      </c>
      <c r="J411" s="227">
        <f>J410-J397</f>
        <v>-6.9999999999993179E-2</v>
      </c>
    </row>
    <row r="413" spans="1:11" ht="13.5" thickBot="1" x14ac:dyDescent="0.25"/>
    <row r="414" spans="1:11" ht="13.5" thickBot="1" x14ac:dyDescent="0.25">
      <c r="A414" s="300" t="s">
        <v>162</v>
      </c>
      <c r="B414" s="671" t="s">
        <v>53</v>
      </c>
      <c r="C414" s="672"/>
      <c r="D414" s="672"/>
      <c r="E414" s="672"/>
      <c r="F414" s="672"/>
      <c r="G414" s="673"/>
      <c r="H414" s="329" t="s">
        <v>0</v>
      </c>
      <c r="I414" s="547"/>
      <c r="J414" s="547"/>
      <c r="K414" s="547"/>
    </row>
    <row r="415" spans="1:11" x14ac:dyDescent="0.2">
      <c r="A415" s="226" t="s">
        <v>2</v>
      </c>
      <c r="B415" s="332">
        <v>1</v>
      </c>
      <c r="C415" s="238">
        <v>2</v>
      </c>
      <c r="D415" s="238">
        <v>3</v>
      </c>
      <c r="E415" s="238">
        <v>4</v>
      </c>
      <c r="F415" s="238">
        <v>5</v>
      </c>
      <c r="G415" s="365">
        <v>6</v>
      </c>
      <c r="H415" s="237"/>
      <c r="I415" s="547"/>
      <c r="J415" s="547"/>
      <c r="K415" s="547"/>
    </row>
    <row r="416" spans="1:11" x14ac:dyDescent="0.2">
      <c r="A416" s="307" t="s">
        <v>3</v>
      </c>
      <c r="B416" s="366">
        <v>4300</v>
      </c>
      <c r="C416" s="364">
        <v>4300</v>
      </c>
      <c r="D416" s="364">
        <v>4300</v>
      </c>
      <c r="E416" s="364">
        <v>4300</v>
      </c>
      <c r="F416" s="364">
        <v>4300</v>
      </c>
      <c r="G416" s="367">
        <v>4300</v>
      </c>
      <c r="H416" s="373">
        <v>4300</v>
      </c>
      <c r="I416" s="547"/>
      <c r="J416" s="547"/>
      <c r="K416" s="547"/>
    </row>
    <row r="417" spans="1:11" x14ac:dyDescent="0.2">
      <c r="A417" s="310" t="s">
        <v>6</v>
      </c>
      <c r="B417" s="337">
        <v>4540</v>
      </c>
      <c r="C417" s="338">
        <v>4534.4444444444443</v>
      </c>
      <c r="D417" s="338">
        <v>4457.5</v>
      </c>
      <c r="E417" s="338">
        <v>4278</v>
      </c>
      <c r="F417" s="338">
        <v>4513</v>
      </c>
      <c r="G417" s="368">
        <v>4594.4444444444443</v>
      </c>
      <c r="H417" s="266">
        <v>4487.5471698113206</v>
      </c>
      <c r="I417" s="547"/>
      <c r="J417" s="547"/>
      <c r="K417" s="547"/>
    </row>
    <row r="418" spans="1:11" x14ac:dyDescent="0.2">
      <c r="A418" s="226" t="s">
        <v>7</v>
      </c>
      <c r="B418" s="339">
        <v>90.909090909090907</v>
      </c>
      <c r="C418" s="340">
        <v>100</v>
      </c>
      <c r="D418" s="538">
        <v>100</v>
      </c>
      <c r="E418" s="538">
        <v>100</v>
      </c>
      <c r="F418" s="538">
        <v>60</v>
      </c>
      <c r="G418" s="369">
        <v>88.888888888888886</v>
      </c>
      <c r="H418" s="342">
        <v>79.245283018867923</v>
      </c>
      <c r="I418" s="547"/>
      <c r="J418" s="547"/>
      <c r="K418" s="547"/>
    </row>
    <row r="419" spans="1:11" x14ac:dyDescent="0.2">
      <c r="A419" s="226" t="s">
        <v>8</v>
      </c>
      <c r="B419" s="271">
        <v>6.5415164779372245E-2</v>
      </c>
      <c r="C419" s="272">
        <v>5.9057711929434743E-2</v>
      </c>
      <c r="D419" s="343">
        <v>2.93953060715169E-2</v>
      </c>
      <c r="E419" s="343">
        <v>4.5203472189762742E-2</v>
      </c>
      <c r="F419" s="343">
        <v>9.125336134389947E-2</v>
      </c>
      <c r="G419" s="370">
        <v>6.284903068435474E-2</v>
      </c>
      <c r="H419" s="344">
        <v>6.9171415205082798E-2</v>
      </c>
      <c r="I419" s="547"/>
      <c r="J419" s="547"/>
      <c r="K419" s="547"/>
    </row>
    <row r="420" spans="1:11" x14ac:dyDescent="0.2">
      <c r="A420" s="310" t="s">
        <v>1</v>
      </c>
      <c r="B420" s="275">
        <f t="shared" ref="B420:H420" si="115">B417/B416*100-100</f>
        <v>5.5813953488372192</v>
      </c>
      <c r="C420" s="276">
        <f t="shared" si="115"/>
        <v>5.4521963824289372</v>
      </c>
      <c r="D420" s="276">
        <f t="shared" si="115"/>
        <v>3.66279069767441</v>
      </c>
      <c r="E420" s="276">
        <f t="shared" si="115"/>
        <v>-0.51162790697674154</v>
      </c>
      <c r="F420" s="276">
        <f t="shared" si="115"/>
        <v>4.9534883720930196</v>
      </c>
      <c r="G420" s="276">
        <f t="shared" si="115"/>
        <v>6.8475452196382349</v>
      </c>
      <c r="H420" s="278">
        <f t="shared" si="115"/>
        <v>4.3615620886353668</v>
      </c>
      <c r="I420" s="547"/>
      <c r="J420" s="547"/>
      <c r="K420" s="547"/>
    </row>
    <row r="421" spans="1:11" ht="13.5" thickBot="1" x14ac:dyDescent="0.25">
      <c r="A421" s="226" t="s">
        <v>27</v>
      </c>
      <c r="B421" s="280">
        <f>B417-B403</f>
        <v>260</v>
      </c>
      <c r="C421" s="281">
        <f t="shared" ref="C421:H421" si="116">C417-C403</f>
        <v>254.44444444444434</v>
      </c>
      <c r="D421" s="281">
        <f t="shared" si="116"/>
        <v>177.5</v>
      </c>
      <c r="E421" s="281">
        <f t="shared" si="116"/>
        <v>-2</v>
      </c>
      <c r="F421" s="281">
        <f t="shared" si="116"/>
        <v>233</v>
      </c>
      <c r="G421" s="281">
        <f t="shared" si="116"/>
        <v>314.44444444444434</v>
      </c>
      <c r="H421" s="283">
        <f t="shared" si="116"/>
        <v>207.5471698113206</v>
      </c>
      <c r="I421" s="547"/>
      <c r="J421" s="547"/>
      <c r="K421" s="547"/>
    </row>
    <row r="422" spans="1:11" x14ac:dyDescent="0.2">
      <c r="A422" s="324" t="s">
        <v>52</v>
      </c>
      <c r="B422" s="285">
        <v>56</v>
      </c>
      <c r="C422" s="286">
        <v>56</v>
      </c>
      <c r="D422" s="286">
        <v>12</v>
      </c>
      <c r="E422" s="286">
        <v>55</v>
      </c>
      <c r="F422" s="286">
        <v>57</v>
      </c>
      <c r="G422" s="286">
        <v>56</v>
      </c>
      <c r="H422" s="288">
        <f>SUM(B422:G422)</f>
        <v>292</v>
      </c>
      <c r="I422" s="547" t="s">
        <v>56</v>
      </c>
      <c r="J422" s="347">
        <f>H409-H422</f>
        <v>0</v>
      </c>
      <c r="K422" s="348">
        <f>J422/H409</f>
        <v>0</v>
      </c>
    </row>
    <row r="423" spans="1:11" x14ac:dyDescent="0.2">
      <c r="A423" s="324" t="s">
        <v>28</v>
      </c>
      <c r="B423" s="555">
        <v>134</v>
      </c>
      <c r="C423" s="294">
        <v>134</v>
      </c>
      <c r="D423" s="294">
        <v>134</v>
      </c>
      <c r="E423" s="294">
        <v>134</v>
      </c>
      <c r="F423" s="294">
        <v>132.5</v>
      </c>
      <c r="G423" s="294">
        <v>131.5</v>
      </c>
      <c r="H423" s="235"/>
      <c r="I423" s="547" t="s">
        <v>57</v>
      </c>
      <c r="J423" s="547">
        <v>132.58000000000001</v>
      </c>
      <c r="K423" s="547"/>
    </row>
    <row r="424" spans="1:11" ht="13.5" thickBot="1" x14ac:dyDescent="0.25">
      <c r="A424" s="327" t="s">
        <v>26</v>
      </c>
      <c r="B424" s="490">
        <f>B423-B410</f>
        <v>0.5</v>
      </c>
      <c r="C424" s="243">
        <f t="shared" ref="C424:G424" si="117">C423-C410</f>
        <v>0.5</v>
      </c>
      <c r="D424" s="243">
        <f t="shared" si="117"/>
        <v>1</v>
      </c>
      <c r="E424" s="243">
        <f t="shared" si="117"/>
        <v>1</v>
      </c>
      <c r="F424" s="243">
        <f t="shared" si="117"/>
        <v>0.5</v>
      </c>
      <c r="G424" s="243">
        <f t="shared" si="117"/>
        <v>0.5</v>
      </c>
      <c r="H424" s="236"/>
      <c r="I424" s="547" t="s">
        <v>26</v>
      </c>
      <c r="J424" s="227">
        <f>J423-J410</f>
        <v>-1.999999999998181E-2</v>
      </c>
      <c r="K424" s="547"/>
    </row>
    <row r="426" spans="1:11" ht="13.5" thickBot="1" x14ac:dyDescent="0.25"/>
    <row r="427" spans="1:11" s="551" customFormat="1" ht="13.5" thickBot="1" x14ac:dyDescent="0.25">
      <c r="A427" s="300" t="s">
        <v>163</v>
      </c>
      <c r="B427" s="671" t="s">
        <v>53</v>
      </c>
      <c r="C427" s="672"/>
      <c r="D427" s="672"/>
      <c r="E427" s="672"/>
      <c r="F427" s="672"/>
      <c r="G427" s="673"/>
      <c r="H427" s="329" t="s">
        <v>0</v>
      </c>
    </row>
    <row r="428" spans="1:11" s="551" customFormat="1" x14ac:dyDescent="0.2">
      <c r="A428" s="226" t="s">
        <v>2</v>
      </c>
      <c r="B428" s="332">
        <v>1</v>
      </c>
      <c r="C428" s="238">
        <v>2</v>
      </c>
      <c r="D428" s="238">
        <v>3</v>
      </c>
      <c r="E428" s="238">
        <v>4</v>
      </c>
      <c r="F428" s="238">
        <v>5</v>
      </c>
      <c r="G428" s="365">
        <v>6</v>
      </c>
      <c r="H428" s="237"/>
    </row>
    <row r="429" spans="1:11" s="551" customFormat="1" x14ac:dyDescent="0.2">
      <c r="A429" s="307" t="s">
        <v>3</v>
      </c>
      <c r="B429" s="366">
        <v>4320</v>
      </c>
      <c r="C429" s="364">
        <v>4320</v>
      </c>
      <c r="D429" s="364">
        <v>4320</v>
      </c>
      <c r="E429" s="364">
        <v>4320</v>
      </c>
      <c r="F429" s="364">
        <v>4320</v>
      </c>
      <c r="G429" s="367">
        <v>4320</v>
      </c>
      <c r="H429" s="373">
        <v>4320</v>
      </c>
    </row>
    <row r="430" spans="1:11" s="551" customFormat="1" x14ac:dyDescent="0.2">
      <c r="A430" s="310" t="s">
        <v>6</v>
      </c>
      <c r="B430" s="337">
        <v>4503</v>
      </c>
      <c r="C430" s="338">
        <v>4607</v>
      </c>
      <c r="D430" s="338">
        <v>4177.5</v>
      </c>
      <c r="E430" s="338">
        <v>4512</v>
      </c>
      <c r="F430" s="338">
        <v>4516</v>
      </c>
      <c r="G430" s="368">
        <v>4630.909090909091</v>
      </c>
      <c r="H430" s="266">
        <v>4527.818181818182</v>
      </c>
    </row>
    <row r="431" spans="1:11" s="551" customFormat="1" x14ac:dyDescent="0.2">
      <c r="A431" s="226" t="s">
        <v>7</v>
      </c>
      <c r="B431" s="339">
        <v>70</v>
      </c>
      <c r="C431" s="340">
        <v>100</v>
      </c>
      <c r="D431" s="538">
        <v>100</v>
      </c>
      <c r="E431" s="538">
        <v>90</v>
      </c>
      <c r="F431" s="538">
        <v>100</v>
      </c>
      <c r="G431" s="369">
        <v>72.727272727272734</v>
      </c>
      <c r="H431" s="342">
        <v>78.181818181818187</v>
      </c>
    </row>
    <row r="432" spans="1:11" s="551" customFormat="1" x14ac:dyDescent="0.2">
      <c r="A432" s="226" t="s">
        <v>8</v>
      </c>
      <c r="B432" s="271">
        <v>8.0806014233818613E-2</v>
      </c>
      <c r="C432" s="272">
        <v>6.2693062253497037E-2</v>
      </c>
      <c r="D432" s="343">
        <v>5.4412354508496984E-2</v>
      </c>
      <c r="E432" s="343">
        <v>6.5655228743912095E-2</v>
      </c>
      <c r="F432" s="343">
        <v>4.3911160046492891E-2</v>
      </c>
      <c r="G432" s="370">
        <v>8.9511482201971096E-2</v>
      </c>
      <c r="H432" s="344">
        <v>7.4190345644037814E-2</v>
      </c>
    </row>
    <row r="433" spans="1:11" s="551" customFormat="1" x14ac:dyDescent="0.2">
      <c r="A433" s="310" t="s">
        <v>1</v>
      </c>
      <c r="B433" s="275">
        <f t="shared" ref="B433:H433" si="118">B430/B429*100-100</f>
        <v>4.2361111111111143</v>
      </c>
      <c r="C433" s="276">
        <f t="shared" si="118"/>
        <v>6.643518518518519</v>
      </c>
      <c r="D433" s="276">
        <f t="shared" si="118"/>
        <v>-3.2986111111111143</v>
      </c>
      <c r="E433" s="276">
        <f t="shared" si="118"/>
        <v>4.4444444444444571</v>
      </c>
      <c r="F433" s="276">
        <f t="shared" si="118"/>
        <v>4.5370370370370239</v>
      </c>
      <c r="G433" s="276">
        <f t="shared" si="118"/>
        <v>7.1969696969697026</v>
      </c>
      <c r="H433" s="278">
        <f t="shared" si="118"/>
        <v>4.8106060606060623</v>
      </c>
    </row>
    <row r="434" spans="1:11" s="551" customFormat="1" ht="13.5" thickBot="1" x14ac:dyDescent="0.25">
      <c r="A434" s="226" t="s">
        <v>27</v>
      </c>
      <c r="B434" s="280">
        <f>B430-B416</f>
        <v>203</v>
      </c>
      <c r="C434" s="281">
        <f t="shared" ref="C434:H434" si="119">C430-C416</f>
        <v>307</v>
      </c>
      <c r="D434" s="281">
        <f t="shared" si="119"/>
        <v>-122.5</v>
      </c>
      <c r="E434" s="281">
        <f t="shared" si="119"/>
        <v>212</v>
      </c>
      <c r="F434" s="281">
        <f t="shared" si="119"/>
        <v>216</v>
      </c>
      <c r="G434" s="281">
        <f t="shared" si="119"/>
        <v>330.90909090909099</v>
      </c>
      <c r="H434" s="283">
        <f t="shared" si="119"/>
        <v>227.81818181818198</v>
      </c>
    </row>
    <row r="435" spans="1:11" s="551" customFormat="1" x14ac:dyDescent="0.2">
      <c r="A435" s="324" t="s">
        <v>52</v>
      </c>
      <c r="B435" s="285">
        <v>56</v>
      </c>
      <c r="C435" s="286">
        <v>56</v>
      </c>
      <c r="D435" s="286">
        <v>12</v>
      </c>
      <c r="E435" s="286">
        <v>53</v>
      </c>
      <c r="F435" s="286">
        <v>57</v>
      </c>
      <c r="G435" s="286">
        <v>54</v>
      </c>
      <c r="H435" s="288">
        <f>SUM(B435:G435)</f>
        <v>288</v>
      </c>
      <c r="I435" s="551" t="s">
        <v>56</v>
      </c>
      <c r="J435" s="347">
        <f>H422-H435</f>
        <v>4</v>
      </c>
      <c r="K435" s="348">
        <f>J435/H422</f>
        <v>1.3698630136986301E-2</v>
      </c>
    </row>
    <row r="436" spans="1:11" s="551" customFormat="1" x14ac:dyDescent="0.2">
      <c r="A436" s="324" t="s">
        <v>28</v>
      </c>
      <c r="B436" s="555">
        <v>134</v>
      </c>
      <c r="C436" s="294">
        <v>134</v>
      </c>
      <c r="D436" s="294">
        <v>134</v>
      </c>
      <c r="E436" s="294">
        <v>134</v>
      </c>
      <c r="F436" s="294">
        <v>132.5</v>
      </c>
      <c r="G436" s="294">
        <v>131.5</v>
      </c>
      <c r="H436" s="235"/>
      <c r="I436" s="551" t="s">
        <v>57</v>
      </c>
      <c r="J436" s="551">
        <v>133.16999999999999</v>
      </c>
    </row>
    <row r="437" spans="1:11" s="551" customFormat="1" ht="13.5" thickBot="1" x14ac:dyDescent="0.25">
      <c r="A437" s="327" t="s">
        <v>26</v>
      </c>
      <c r="B437" s="490">
        <f>B436-B423</f>
        <v>0</v>
      </c>
      <c r="C437" s="243">
        <f t="shared" ref="C437:G437" si="120">C436-C423</f>
        <v>0</v>
      </c>
      <c r="D437" s="243">
        <f t="shared" si="120"/>
        <v>0</v>
      </c>
      <c r="E437" s="243">
        <f t="shared" si="120"/>
        <v>0</v>
      </c>
      <c r="F437" s="243">
        <f t="shared" si="120"/>
        <v>0</v>
      </c>
      <c r="G437" s="243">
        <f t="shared" si="120"/>
        <v>0</v>
      </c>
      <c r="H437" s="236"/>
      <c r="I437" s="551" t="s">
        <v>26</v>
      </c>
      <c r="J437" s="227">
        <f>J436-J423</f>
        <v>0.58999999999997499</v>
      </c>
    </row>
    <row r="439" spans="1:11" ht="13.5" thickBot="1" x14ac:dyDescent="0.25"/>
    <row r="440" spans="1:11" s="556" customFormat="1" ht="13.5" thickBot="1" x14ac:dyDescent="0.25">
      <c r="A440" s="300" t="s">
        <v>164</v>
      </c>
      <c r="B440" s="671" t="s">
        <v>53</v>
      </c>
      <c r="C440" s="672"/>
      <c r="D440" s="672"/>
      <c r="E440" s="672"/>
      <c r="F440" s="672"/>
      <c r="G440" s="673"/>
      <c r="H440" s="329" t="s">
        <v>0</v>
      </c>
    </row>
    <row r="441" spans="1:11" s="556" customFormat="1" x14ac:dyDescent="0.2">
      <c r="A441" s="226" t="s">
        <v>2</v>
      </c>
      <c r="B441" s="332">
        <v>1</v>
      </c>
      <c r="C441" s="238">
        <v>2</v>
      </c>
      <c r="D441" s="238">
        <v>3</v>
      </c>
      <c r="E441" s="238">
        <v>4</v>
      </c>
      <c r="F441" s="238">
        <v>5</v>
      </c>
      <c r="G441" s="365">
        <v>6</v>
      </c>
      <c r="H441" s="237"/>
    </row>
    <row r="442" spans="1:11" s="556" customFormat="1" x14ac:dyDescent="0.2">
      <c r="A442" s="307" t="s">
        <v>3</v>
      </c>
      <c r="B442" s="366">
        <v>4340</v>
      </c>
      <c r="C442" s="364">
        <v>4340</v>
      </c>
      <c r="D442" s="364">
        <v>4340</v>
      </c>
      <c r="E442" s="364">
        <v>4340</v>
      </c>
      <c r="F442" s="364">
        <v>4340</v>
      </c>
      <c r="G442" s="367">
        <v>4340</v>
      </c>
      <c r="H442" s="373">
        <v>4340</v>
      </c>
    </row>
    <row r="443" spans="1:11" s="556" customFormat="1" x14ac:dyDescent="0.2">
      <c r="A443" s="310" t="s">
        <v>6</v>
      </c>
      <c r="B443" s="337">
        <v>4778.75</v>
      </c>
      <c r="C443" s="338">
        <v>4761</v>
      </c>
      <c r="D443" s="338">
        <v>4435</v>
      </c>
      <c r="E443" s="338">
        <v>4682</v>
      </c>
      <c r="F443" s="338">
        <v>4474</v>
      </c>
      <c r="G443" s="368">
        <v>4654.1176470588234</v>
      </c>
      <c r="H443" s="266">
        <v>4648.4745762711864</v>
      </c>
    </row>
    <row r="444" spans="1:11" s="556" customFormat="1" x14ac:dyDescent="0.2">
      <c r="A444" s="226" t="s">
        <v>7</v>
      </c>
      <c r="B444" s="339">
        <v>87.5</v>
      </c>
      <c r="C444" s="340">
        <v>90</v>
      </c>
      <c r="D444" s="538">
        <v>75</v>
      </c>
      <c r="E444" s="538">
        <v>90</v>
      </c>
      <c r="F444" s="538">
        <v>100</v>
      </c>
      <c r="G444" s="369">
        <v>82.352941176470594</v>
      </c>
      <c r="H444" s="342">
        <v>79.66101694915254</v>
      </c>
    </row>
    <row r="445" spans="1:11" s="556" customFormat="1" x14ac:dyDescent="0.2">
      <c r="A445" s="226" t="s">
        <v>8</v>
      </c>
      <c r="B445" s="271">
        <v>8.3339761837912571E-2</v>
      </c>
      <c r="C445" s="272">
        <v>7.2823292542216658E-2</v>
      </c>
      <c r="D445" s="343">
        <v>7.1879766084757976E-2</v>
      </c>
      <c r="E445" s="343">
        <v>6.66833547197236E-2</v>
      </c>
      <c r="F445" s="343">
        <v>4.8818161344965375E-2</v>
      </c>
      <c r="G445" s="370">
        <v>7.4189917877768116E-2</v>
      </c>
      <c r="H445" s="344">
        <v>7.4715529631782074E-2</v>
      </c>
    </row>
    <row r="446" spans="1:11" s="556" customFormat="1" x14ac:dyDescent="0.2">
      <c r="A446" s="310" t="s">
        <v>1</v>
      </c>
      <c r="B446" s="275">
        <f t="shared" ref="B446:H446" si="121">B443/B442*100-100</f>
        <v>10.109447004608299</v>
      </c>
      <c r="C446" s="276">
        <f t="shared" si="121"/>
        <v>9.7004608294930961</v>
      </c>
      <c r="D446" s="276">
        <f t="shared" si="121"/>
        <v>2.1889400921659075</v>
      </c>
      <c r="E446" s="276">
        <f t="shared" si="121"/>
        <v>7.8801843317972242</v>
      </c>
      <c r="F446" s="276">
        <f t="shared" si="121"/>
        <v>3.0875576036866477</v>
      </c>
      <c r="G446" s="276">
        <f t="shared" si="121"/>
        <v>7.2377338031986937</v>
      </c>
      <c r="H446" s="278">
        <f t="shared" si="121"/>
        <v>7.1077091306724896</v>
      </c>
    </row>
    <row r="447" spans="1:11" s="556" customFormat="1" ht="13.5" thickBot="1" x14ac:dyDescent="0.25">
      <c r="A447" s="226" t="s">
        <v>27</v>
      </c>
      <c r="B447" s="280">
        <f>B443-B429</f>
        <v>458.75</v>
      </c>
      <c r="C447" s="281">
        <f t="shared" ref="C447:H447" si="122">C443-C429</f>
        <v>441</v>
      </c>
      <c r="D447" s="281">
        <f t="shared" si="122"/>
        <v>115</v>
      </c>
      <c r="E447" s="281">
        <f t="shared" si="122"/>
        <v>362</v>
      </c>
      <c r="F447" s="281">
        <f t="shared" si="122"/>
        <v>154</v>
      </c>
      <c r="G447" s="281">
        <f t="shared" si="122"/>
        <v>334.11764705882342</v>
      </c>
      <c r="H447" s="283">
        <f t="shared" si="122"/>
        <v>328.47457627118638</v>
      </c>
    </row>
    <row r="448" spans="1:11" s="556" customFormat="1" x14ac:dyDescent="0.2">
      <c r="A448" s="324" t="s">
        <v>52</v>
      </c>
      <c r="B448" s="285">
        <v>56</v>
      </c>
      <c r="C448" s="286">
        <v>56</v>
      </c>
      <c r="D448" s="286">
        <v>10</v>
      </c>
      <c r="E448" s="286">
        <v>53</v>
      </c>
      <c r="F448" s="286">
        <v>57</v>
      </c>
      <c r="G448" s="286">
        <v>53</v>
      </c>
      <c r="H448" s="288">
        <f>SUM(B448:G448)</f>
        <v>285</v>
      </c>
      <c r="I448" s="556" t="s">
        <v>56</v>
      </c>
      <c r="J448" s="347">
        <f>H435-H448</f>
        <v>3</v>
      </c>
      <c r="K448" s="348">
        <f>J448/H435</f>
        <v>1.0416666666666666E-2</v>
      </c>
    </row>
    <row r="449" spans="1:12" s="556" customFormat="1" x14ac:dyDescent="0.2">
      <c r="A449" s="324" t="s">
        <v>28</v>
      </c>
      <c r="B449" s="555">
        <v>134</v>
      </c>
      <c r="C449" s="294">
        <v>134</v>
      </c>
      <c r="D449" s="294">
        <v>134</v>
      </c>
      <c r="E449" s="294">
        <v>134</v>
      </c>
      <c r="F449" s="294">
        <v>132.5</v>
      </c>
      <c r="G449" s="294">
        <v>131.5</v>
      </c>
      <c r="H449" s="235"/>
      <c r="I449" s="556" t="s">
        <v>57</v>
      </c>
      <c r="J449" s="556">
        <v>133.22999999999999</v>
      </c>
    </row>
    <row r="450" spans="1:12" s="556" customFormat="1" ht="13.5" thickBot="1" x14ac:dyDescent="0.25">
      <c r="A450" s="327" t="s">
        <v>26</v>
      </c>
      <c r="B450" s="490">
        <f>B449-B436</f>
        <v>0</v>
      </c>
      <c r="C450" s="243">
        <f t="shared" ref="C450:G450" si="123">C449-C436</f>
        <v>0</v>
      </c>
      <c r="D450" s="243">
        <f t="shared" si="123"/>
        <v>0</v>
      </c>
      <c r="E450" s="243">
        <f t="shared" si="123"/>
        <v>0</v>
      </c>
      <c r="F450" s="243">
        <f t="shared" si="123"/>
        <v>0</v>
      </c>
      <c r="G450" s="243">
        <f t="shared" si="123"/>
        <v>0</v>
      </c>
      <c r="H450" s="236"/>
      <c r="I450" s="556" t="s">
        <v>26</v>
      </c>
      <c r="J450" s="227">
        <f>J449-J436</f>
        <v>6.0000000000002274E-2</v>
      </c>
    </row>
    <row r="452" spans="1:12" ht="13.5" thickBot="1" x14ac:dyDescent="0.25"/>
    <row r="453" spans="1:12" s="560" customFormat="1" ht="13.5" thickBot="1" x14ac:dyDescent="0.25">
      <c r="A453" s="300" t="s">
        <v>165</v>
      </c>
      <c r="B453" s="671" t="s">
        <v>53</v>
      </c>
      <c r="C453" s="672"/>
      <c r="D453" s="672"/>
      <c r="E453" s="672"/>
      <c r="F453" s="672"/>
      <c r="G453" s="673"/>
      <c r="H453" s="329" t="s">
        <v>0</v>
      </c>
    </row>
    <row r="454" spans="1:12" s="560" customFormat="1" x14ac:dyDescent="0.2">
      <c r="A454" s="226" t="s">
        <v>2</v>
      </c>
      <c r="B454" s="332">
        <v>1</v>
      </c>
      <c r="C454" s="238">
        <v>2</v>
      </c>
      <c r="D454" s="238">
        <v>3</v>
      </c>
      <c r="E454" s="238">
        <v>4</v>
      </c>
      <c r="F454" s="238">
        <v>5</v>
      </c>
      <c r="G454" s="365">
        <v>6</v>
      </c>
      <c r="H454" s="237"/>
    </row>
    <row r="455" spans="1:12" s="560" customFormat="1" x14ac:dyDescent="0.2">
      <c r="A455" s="307" t="s">
        <v>3</v>
      </c>
      <c r="B455" s="366">
        <v>4360</v>
      </c>
      <c r="C455" s="364">
        <v>4360</v>
      </c>
      <c r="D455" s="364">
        <v>4360</v>
      </c>
      <c r="E455" s="364">
        <v>4360</v>
      </c>
      <c r="F455" s="364">
        <v>4360</v>
      </c>
      <c r="G455" s="367">
        <v>4360</v>
      </c>
      <c r="H455" s="373">
        <v>4360</v>
      </c>
    </row>
    <row r="456" spans="1:12" s="560" customFormat="1" x14ac:dyDescent="0.2">
      <c r="A456" s="310" t="s">
        <v>6</v>
      </c>
      <c r="B456" s="337">
        <v>4873.5714285714284</v>
      </c>
      <c r="C456" s="338">
        <v>4710</v>
      </c>
      <c r="D456" s="338">
        <v>4531.4285714285716</v>
      </c>
      <c r="E456" s="338">
        <v>4675</v>
      </c>
      <c r="F456" s="338">
        <v>4822.8571428571431</v>
      </c>
      <c r="G456" s="368">
        <v>4977.5</v>
      </c>
      <c r="H456" s="266">
        <v>4792.1794871794873</v>
      </c>
    </row>
    <row r="457" spans="1:12" s="560" customFormat="1" x14ac:dyDescent="0.2">
      <c r="A457" s="226" t="s">
        <v>7</v>
      </c>
      <c r="B457" s="339">
        <v>71.428571428571431</v>
      </c>
      <c r="C457" s="340">
        <v>84.615384615384613</v>
      </c>
      <c r="D457" s="538">
        <v>71.428571428571431</v>
      </c>
      <c r="E457" s="538">
        <v>85.714285714285708</v>
      </c>
      <c r="F457" s="538">
        <v>92.857142857142861</v>
      </c>
      <c r="G457" s="369">
        <v>100</v>
      </c>
      <c r="H457" s="342">
        <v>76.92307692307692</v>
      </c>
    </row>
    <row r="458" spans="1:12" s="560" customFormat="1" x14ac:dyDescent="0.2">
      <c r="A458" s="226" t="s">
        <v>8</v>
      </c>
      <c r="B458" s="271">
        <v>8.2007912887928955E-2</v>
      </c>
      <c r="C458" s="272">
        <v>6.1184139247292164E-2</v>
      </c>
      <c r="D458" s="343">
        <v>8.8117996858805114E-2</v>
      </c>
      <c r="E458" s="343">
        <v>7.1575611676916492E-2</v>
      </c>
      <c r="F458" s="343">
        <v>6.2609403135796576E-2</v>
      </c>
      <c r="G458" s="370">
        <v>7.6888469985130756E-2</v>
      </c>
      <c r="H458" s="344">
        <v>7.8473979562598634E-2</v>
      </c>
    </row>
    <row r="459" spans="1:12" s="560" customFormat="1" x14ac:dyDescent="0.2">
      <c r="A459" s="310" t="s">
        <v>1</v>
      </c>
      <c r="B459" s="275">
        <f t="shared" ref="B459:H459" si="124">B456/B455*100-100</f>
        <v>11.779161205766698</v>
      </c>
      <c r="C459" s="276">
        <f t="shared" si="124"/>
        <v>8.0275229357798139</v>
      </c>
      <c r="D459" s="276">
        <f t="shared" si="124"/>
        <v>3.9318479685452274</v>
      </c>
      <c r="E459" s="276">
        <f t="shared" si="124"/>
        <v>7.2247706422018325</v>
      </c>
      <c r="F459" s="276">
        <f t="shared" si="124"/>
        <v>10.615989515072101</v>
      </c>
      <c r="G459" s="276">
        <f t="shared" si="124"/>
        <v>14.162844036697251</v>
      </c>
      <c r="H459" s="278">
        <f t="shared" si="124"/>
        <v>9.9123735591625461</v>
      </c>
    </row>
    <row r="460" spans="1:12" s="560" customFormat="1" ht="13.5" thickBot="1" x14ac:dyDescent="0.25">
      <c r="A460" s="226" t="s">
        <v>27</v>
      </c>
      <c r="B460" s="280">
        <f>B456-B442</f>
        <v>533.57142857142844</v>
      </c>
      <c r="C460" s="281">
        <f t="shared" ref="C460:G460" si="125">C456-C442</f>
        <v>370</v>
      </c>
      <c r="D460" s="281">
        <f t="shared" si="125"/>
        <v>191.42857142857156</v>
      </c>
      <c r="E460" s="281">
        <f t="shared" si="125"/>
        <v>335</v>
      </c>
      <c r="F460" s="281">
        <f t="shared" si="125"/>
        <v>482.85714285714312</v>
      </c>
      <c r="G460" s="281">
        <f t="shared" si="125"/>
        <v>637.5</v>
      </c>
      <c r="H460" s="283">
        <f>H456-H443</f>
        <v>143.70491090830092</v>
      </c>
    </row>
    <row r="461" spans="1:12" s="560" customFormat="1" x14ac:dyDescent="0.2">
      <c r="A461" s="324" t="s">
        <v>52</v>
      </c>
      <c r="B461" s="285">
        <v>56</v>
      </c>
      <c r="C461" s="286">
        <v>56</v>
      </c>
      <c r="D461" s="286">
        <v>10</v>
      </c>
      <c r="E461" s="286">
        <v>52</v>
      </c>
      <c r="F461" s="286">
        <v>56</v>
      </c>
      <c r="G461" s="286">
        <v>53</v>
      </c>
      <c r="H461" s="288">
        <f>SUM(B461:G461)</f>
        <v>283</v>
      </c>
      <c r="I461" s="560" t="s">
        <v>56</v>
      </c>
      <c r="J461" s="347">
        <f>H448-H461</f>
        <v>2</v>
      </c>
      <c r="K461" s="348">
        <f>J461/H448</f>
        <v>7.0175438596491229E-3</v>
      </c>
      <c r="L461" s="356" t="s">
        <v>166</v>
      </c>
    </row>
    <row r="462" spans="1:12" s="560" customFormat="1" x14ac:dyDescent="0.2">
      <c r="A462" s="324" t="s">
        <v>28</v>
      </c>
      <c r="B462" s="555">
        <v>135</v>
      </c>
      <c r="C462" s="294">
        <v>135</v>
      </c>
      <c r="D462" s="294">
        <v>135</v>
      </c>
      <c r="E462" s="294">
        <v>135</v>
      </c>
      <c r="F462" s="294">
        <v>133.5</v>
      </c>
      <c r="G462" s="294">
        <v>132.5</v>
      </c>
      <c r="H462" s="235"/>
      <c r="I462" s="560" t="s">
        <v>57</v>
      </c>
      <c r="J462" s="560">
        <v>133.22999999999999</v>
      </c>
    </row>
    <row r="463" spans="1:12" s="560" customFormat="1" ht="13.5" thickBot="1" x14ac:dyDescent="0.25">
      <c r="A463" s="327" t="s">
        <v>26</v>
      </c>
      <c r="B463" s="490">
        <f>B462-B449</f>
        <v>1</v>
      </c>
      <c r="C463" s="243">
        <f t="shared" ref="C463:G463" si="126">C462-C449</f>
        <v>1</v>
      </c>
      <c r="D463" s="243">
        <f t="shared" si="126"/>
        <v>1</v>
      </c>
      <c r="E463" s="243">
        <f t="shared" si="126"/>
        <v>1</v>
      </c>
      <c r="F463" s="243">
        <f t="shared" si="126"/>
        <v>1</v>
      </c>
      <c r="G463" s="243">
        <f t="shared" si="126"/>
        <v>1</v>
      </c>
      <c r="H463" s="236"/>
      <c r="I463" s="560" t="s">
        <v>26</v>
      </c>
      <c r="J463" s="227">
        <f>J462-J449</f>
        <v>0</v>
      </c>
    </row>
    <row r="464" spans="1:12" x14ac:dyDescent="0.2">
      <c r="B464" s="564"/>
      <c r="C464" s="564"/>
      <c r="D464" s="564"/>
      <c r="E464" s="564"/>
      <c r="F464" s="564"/>
      <c r="G464" s="564"/>
    </row>
    <row r="465" spans="1:12" ht="13.5" thickBot="1" x14ac:dyDescent="0.25"/>
    <row r="466" spans="1:12" ht="13.5" thickBot="1" x14ac:dyDescent="0.25">
      <c r="A466" s="300" t="s">
        <v>167</v>
      </c>
      <c r="B466" s="671" t="s">
        <v>53</v>
      </c>
      <c r="C466" s="672"/>
      <c r="D466" s="672"/>
      <c r="E466" s="672"/>
      <c r="F466" s="672"/>
      <c r="G466" s="673"/>
      <c r="H466" s="329" t="s">
        <v>0</v>
      </c>
      <c r="I466" s="565"/>
      <c r="J466" s="565"/>
      <c r="K466" s="565"/>
    </row>
    <row r="467" spans="1:12" x14ac:dyDescent="0.2">
      <c r="A467" s="226" t="s">
        <v>2</v>
      </c>
      <c r="B467" s="332">
        <v>1</v>
      </c>
      <c r="C467" s="238">
        <v>2</v>
      </c>
      <c r="D467" s="238">
        <v>3</v>
      </c>
      <c r="E467" s="238">
        <v>4</v>
      </c>
      <c r="F467" s="238">
        <v>5</v>
      </c>
      <c r="G467" s="365">
        <v>6</v>
      </c>
      <c r="H467" s="237"/>
      <c r="I467" s="565"/>
      <c r="J467" s="565"/>
      <c r="K467" s="565"/>
    </row>
    <row r="468" spans="1:12" x14ac:dyDescent="0.2">
      <c r="A468" s="307" t="s">
        <v>3</v>
      </c>
      <c r="B468" s="366">
        <v>4380</v>
      </c>
      <c r="C468" s="364">
        <v>4380</v>
      </c>
      <c r="D468" s="364">
        <v>4380</v>
      </c>
      <c r="E468" s="364">
        <v>4380</v>
      </c>
      <c r="F468" s="364">
        <v>4380</v>
      </c>
      <c r="G468" s="367">
        <v>4380</v>
      </c>
      <c r="H468" s="373">
        <v>4380</v>
      </c>
      <c r="I468" s="565"/>
      <c r="J468" s="565"/>
      <c r="K468" s="565"/>
    </row>
    <row r="469" spans="1:12" x14ac:dyDescent="0.2">
      <c r="A469" s="310" t="s">
        <v>6</v>
      </c>
      <c r="B469" s="337">
        <v>4185.333333333333</v>
      </c>
      <c r="C469" s="338">
        <v>4484.6153846153848</v>
      </c>
      <c r="D469" s="338">
        <v>4484</v>
      </c>
      <c r="E469" s="338">
        <v>4787.5</v>
      </c>
      <c r="F469" s="338">
        <v>4647.5</v>
      </c>
      <c r="G469" s="368">
        <v>5097.333333333333</v>
      </c>
      <c r="H469" s="266">
        <v>4628.5526315789475</v>
      </c>
      <c r="I469" s="565"/>
      <c r="J469" s="565"/>
      <c r="K469" s="565"/>
    </row>
    <row r="470" spans="1:12" x14ac:dyDescent="0.2">
      <c r="A470" s="226" t="s">
        <v>7</v>
      </c>
      <c r="B470" s="339">
        <v>93.333333333333329</v>
      </c>
      <c r="C470" s="340">
        <v>100</v>
      </c>
      <c r="D470" s="538">
        <v>100</v>
      </c>
      <c r="E470" s="538">
        <v>100</v>
      </c>
      <c r="F470" s="538">
        <v>100</v>
      </c>
      <c r="G470" s="369">
        <v>100</v>
      </c>
      <c r="H470" s="342">
        <v>77.631578947368425</v>
      </c>
      <c r="I470" s="565"/>
      <c r="J470" s="565"/>
      <c r="K470" s="565"/>
    </row>
    <row r="471" spans="1:12" x14ac:dyDescent="0.2">
      <c r="A471" s="226" t="s">
        <v>8</v>
      </c>
      <c r="B471" s="271">
        <v>5.9126372467408678E-2</v>
      </c>
      <c r="C471" s="272">
        <v>5.1324584111540797E-2</v>
      </c>
      <c r="D471" s="343">
        <v>6.5955203342636382E-2</v>
      </c>
      <c r="E471" s="343">
        <v>3.4973952876506183E-2</v>
      </c>
      <c r="F471" s="343">
        <v>2.6772172432768807E-2</v>
      </c>
      <c r="G471" s="370">
        <v>4.6933160343512012E-2</v>
      </c>
      <c r="H471" s="344">
        <v>7.9971399607109417E-2</v>
      </c>
      <c r="I471" s="565"/>
      <c r="J471" s="565"/>
      <c r="K471" s="565"/>
    </row>
    <row r="472" spans="1:12" x14ac:dyDescent="0.2">
      <c r="A472" s="310" t="s">
        <v>1</v>
      </c>
      <c r="B472" s="275">
        <f t="shared" ref="B472:H472" si="127">B469/B468*100-100</f>
        <v>-4.4444444444444571</v>
      </c>
      <c r="C472" s="276">
        <f t="shared" si="127"/>
        <v>2.3884791008078565</v>
      </c>
      <c r="D472" s="276">
        <f t="shared" si="127"/>
        <v>2.3744292237442863</v>
      </c>
      <c r="E472" s="276">
        <f t="shared" si="127"/>
        <v>9.3036529680365305</v>
      </c>
      <c r="F472" s="276">
        <f t="shared" si="127"/>
        <v>6.1073059360730468</v>
      </c>
      <c r="G472" s="276">
        <f t="shared" si="127"/>
        <v>16.377473363774726</v>
      </c>
      <c r="H472" s="278">
        <f t="shared" si="127"/>
        <v>5.6747176159577037</v>
      </c>
      <c r="I472" s="565"/>
      <c r="J472" s="565"/>
      <c r="K472" s="565"/>
    </row>
    <row r="473" spans="1:12" ht="13.5" thickBot="1" x14ac:dyDescent="0.25">
      <c r="A473" s="226" t="s">
        <v>27</v>
      </c>
      <c r="B473" s="280">
        <f>B469-B455</f>
        <v>-174.66666666666697</v>
      </c>
      <c r="C473" s="281">
        <f t="shared" ref="C473:H473" si="128">C469-C455</f>
        <v>124.61538461538476</v>
      </c>
      <c r="D473" s="281">
        <f t="shared" si="128"/>
        <v>124</v>
      </c>
      <c r="E473" s="281">
        <f t="shared" si="128"/>
        <v>427.5</v>
      </c>
      <c r="F473" s="281">
        <f t="shared" si="128"/>
        <v>287.5</v>
      </c>
      <c r="G473" s="281">
        <f t="shared" si="128"/>
        <v>737.33333333333303</v>
      </c>
      <c r="H473" s="283">
        <f t="shared" si="128"/>
        <v>268.55263157894751</v>
      </c>
      <c r="I473" s="565"/>
      <c r="J473" s="565"/>
      <c r="K473" s="565"/>
    </row>
    <row r="474" spans="1:12" x14ac:dyDescent="0.2">
      <c r="A474" s="324" t="s">
        <v>52</v>
      </c>
      <c r="B474" s="285">
        <v>52</v>
      </c>
      <c r="C474" s="286">
        <v>50</v>
      </c>
      <c r="D474" s="286">
        <v>13</v>
      </c>
      <c r="E474" s="286">
        <v>51</v>
      </c>
      <c r="F474" s="286">
        <v>50</v>
      </c>
      <c r="G474" s="286">
        <v>50</v>
      </c>
      <c r="H474" s="288">
        <f>SUM(B474:G474)</f>
        <v>266</v>
      </c>
      <c r="I474" s="565" t="s">
        <v>56</v>
      </c>
      <c r="J474" s="347">
        <f>H461-H474</f>
        <v>17</v>
      </c>
      <c r="K474" s="348">
        <f>J474/H461</f>
        <v>6.0070671378091869E-2</v>
      </c>
      <c r="L474" s="356" t="s">
        <v>168</v>
      </c>
    </row>
    <row r="475" spans="1:12" x14ac:dyDescent="0.2">
      <c r="A475" s="324" t="s">
        <v>28</v>
      </c>
      <c r="B475" s="555">
        <v>135.5</v>
      </c>
      <c r="C475" s="294">
        <v>134.5</v>
      </c>
      <c r="D475" s="294">
        <v>135.5</v>
      </c>
      <c r="E475" s="294">
        <v>135.5</v>
      </c>
      <c r="F475" s="294">
        <v>134</v>
      </c>
      <c r="G475" s="294">
        <v>131.5</v>
      </c>
      <c r="H475" s="235"/>
      <c r="I475" s="565" t="s">
        <v>57</v>
      </c>
      <c r="J475" s="565">
        <v>134.16999999999999</v>
      </c>
      <c r="K475" s="565"/>
    </row>
    <row r="476" spans="1:12" ht="13.5" thickBot="1" x14ac:dyDescent="0.25">
      <c r="A476" s="327" t="s">
        <v>26</v>
      </c>
      <c r="B476" s="490">
        <f>B475-B462</f>
        <v>0.5</v>
      </c>
      <c r="C476" s="243">
        <f t="shared" ref="C476:G476" si="129">C475-C462</f>
        <v>-0.5</v>
      </c>
      <c r="D476" s="243">
        <f t="shared" si="129"/>
        <v>0.5</v>
      </c>
      <c r="E476" s="243">
        <f t="shared" si="129"/>
        <v>0.5</v>
      </c>
      <c r="F476" s="243">
        <f t="shared" si="129"/>
        <v>0.5</v>
      </c>
      <c r="G476" s="243">
        <f t="shared" si="129"/>
        <v>-1</v>
      </c>
      <c r="H476" s="236"/>
      <c r="I476" s="565" t="s">
        <v>26</v>
      </c>
      <c r="J476" s="227">
        <f>J475-J462</f>
        <v>0.93999999999999773</v>
      </c>
      <c r="K476" s="565"/>
    </row>
    <row r="478" spans="1:12" ht="13.5" thickBot="1" x14ac:dyDescent="0.25"/>
    <row r="479" spans="1:12" ht="13.5" thickBot="1" x14ac:dyDescent="0.25">
      <c r="A479" s="300" t="s">
        <v>171</v>
      </c>
      <c r="B479" s="671" t="s">
        <v>53</v>
      </c>
      <c r="C479" s="672"/>
      <c r="D479" s="672"/>
      <c r="E479" s="672"/>
      <c r="F479" s="672"/>
      <c r="G479" s="673"/>
      <c r="H479" s="329" t="s">
        <v>0</v>
      </c>
      <c r="I479" s="570"/>
      <c r="J479" s="570"/>
      <c r="K479" s="570"/>
    </row>
    <row r="480" spans="1:12" x14ac:dyDescent="0.2">
      <c r="A480" s="226" t="s">
        <v>2</v>
      </c>
      <c r="B480" s="332">
        <v>1</v>
      </c>
      <c r="C480" s="238">
        <v>2</v>
      </c>
      <c r="D480" s="238">
        <v>3</v>
      </c>
      <c r="E480" s="238">
        <v>4</v>
      </c>
      <c r="F480" s="238">
        <v>5</v>
      </c>
      <c r="G480" s="365">
        <v>6</v>
      </c>
      <c r="H480" s="237"/>
      <c r="I480" s="570"/>
      <c r="J480" s="570"/>
      <c r="K480" s="570"/>
    </row>
    <row r="481" spans="1:11" x14ac:dyDescent="0.2">
      <c r="A481" s="307" t="s">
        <v>3</v>
      </c>
      <c r="B481" s="366">
        <v>4400</v>
      </c>
      <c r="C481" s="364">
        <v>4400</v>
      </c>
      <c r="D481" s="364">
        <v>4400</v>
      </c>
      <c r="E481" s="364">
        <v>4400</v>
      </c>
      <c r="F481" s="364">
        <v>4400</v>
      </c>
      <c r="G481" s="367">
        <v>4400</v>
      </c>
      <c r="H481" s="373">
        <v>4400</v>
      </c>
      <c r="I481" s="570"/>
      <c r="J481" s="570"/>
      <c r="K481" s="570"/>
    </row>
    <row r="482" spans="1:11" x14ac:dyDescent="0.2">
      <c r="A482" s="310" t="s">
        <v>6</v>
      </c>
      <c r="B482" s="337">
        <v>4293.0769230769229</v>
      </c>
      <c r="C482" s="338">
        <v>4550.666666666667</v>
      </c>
      <c r="D482" s="338">
        <v>4348.5714285714284</v>
      </c>
      <c r="E482" s="338">
        <v>4801.25</v>
      </c>
      <c r="F482" s="338">
        <v>4680.7692307692305</v>
      </c>
      <c r="G482" s="368">
        <v>5224.4444444444443</v>
      </c>
      <c r="H482" s="266">
        <v>4710</v>
      </c>
      <c r="I482" s="570"/>
      <c r="J482" s="570"/>
      <c r="K482" s="570"/>
    </row>
    <row r="483" spans="1:11" x14ac:dyDescent="0.2">
      <c r="A483" s="226" t="s">
        <v>7</v>
      </c>
      <c r="B483" s="339">
        <v>100</v>
      </c>
      <c r="C483" s="340">
        <v>100</v>
      </c>
      <c r="D483" s="538">
        <v>100</v>
      </c>
      <c r="E483" s="538">
        <v>100</v>
      </c>
      <c r="F483" s="538">
        <v>100</v>
      </c>
      <c r="G483" s="369">
        <v>100</v>
      </c>
      <c r="H483" s="342">
        <v>78.048780487804876</v>
      </c>
      <c r="I483" s="570"/>
      <c r="J483" s="570"/>
      <c r="K483" s="570"/>
    </row>
    <row r="484" spans="1:11" x14ac:dyDescent="0.2">
      <c r="A484" s="226" t="s">
        <v>8</v>
      </c>
      <c r="B484" s="271">
        <v>5.7937861002576863E-2</v>
      </c>
      <c r="C484" s="272">
        <v>4.2742481026464038E-2</v>
      </c>
      <c r="D484" s="343">
        <v>4.5785154770524084E-2</v>
      </c>
      <c r="E484" s="343">
        <v>2.643662960164227E-2</v>
      </c>
      <c r="F484" s="343">
        <v>3.131414662797307E-2</v>
      </c>
      <c r="G484" s="370">
        <v>3.8842248087842306E-2</v>
      </c>
      <c r="H484" s="344">
        <v>7.913078375726762E-2</v>
      </c>
      <c r="I484" s="570"/>
      <c r="J484" s="570"/>
      <c r="K484" s="570"/>
    </row>
    <row r="485" spans="1:11" x14ac:dyDescent="0.2">
      <c r="A485" s="310" t="s">
        <v>1</v>
      </c>
      <c r="B485" s="275">
        <f t="shared" ref="B485:H485" si="130">B482/B481*100-100</f>
        <v>-2.4300699300699335</v>
      </c>
      <c r="C485" s="276">
        <f t="shared" si="130"/>
        <v>3.4242424242424363</v>
      </c>
      <c r="D485" s="276">
        <f t="shared" si="130"/>
        <v>-1.1688311688311757</v>
      </c>
      <c r="E485" s="276">
        <f t="shared" si="130"/>
        <v>9.119318181818187</v>
      </c>
      <c r="F485" s="276">
        <f t="shared" si="130"/>
        <v>6.3811188811188799</v>
      </c>
      <c r="G485" s="276">
        <f t="shared" si="130"/>
        <v>18.737373737373744</v>
      </c>
      <c r="H485" s="278">
        <f t="shared" si="130"/>
        <v>7.045454545454561</v>
      </c>
      <c r="I485" s="570"/>
      <c r="J485" s="570"/>
      <c r="K485" s="570"/>
    </row>
    <row r="486" spans="1:11" ht="13.5" thickBot="1" x14ac:dyDescent="0.25">
      <c r="A486" s="226" t="s">
        <v>27</v>
      </c>
      <c r="B486" s="280">
        <f>B482-B468</f>
        <v>-86.923076923077133</v>
      </c>
      <c r="C486" s="281">
        <f t="shared" ref="C486:G486" si="131">C482-C468</f>
        <v>170.66666666666697</v>
      </c>
      <c r="D486" s="281">
        <f t="shared" si="131"/>
        <v>-31.428571428571558</v>
      </c>
      <c r="E486" s="281">
        <f t="shared" si="131"/>
        <v>421.25</v>
      </c>
      <c r="F486" s="281">
        <f t="shared" si="131"/>
        <v>300.76923076923049</v>
      </c>
      <c r="G486" s="281">
        <f t="shared" si="131"/>
        <v>844.44444444444434</v>
      </c>
      <c r="H486" s="283">
        <f>H482-H469</f>
        <v>81.447368421052488</v>
      </c>
      <c r="I486" s="570"/>
      <c r="J486" s="570"/>
      <c r="K486" s="570"/>
    </row>
    <row r="487" spans="1:11" x14ac:dyDescent="0.2">
      <c r="A487" s="324" t="s">
        <v>52</v>
      </c>
      <c r="B487" s="285">
        <v>52</v>
      </c>
      <c r="C487" s="286">
        <v>50</v>
      </c>
      <c r="D487" s="286">
        <v>13</v>
      </c>
      <c r="E487" s="286">
        <v>51</v>
      </c>
      <c r="F487" s="286">
        <v>50</v>
      </c>
      <c r="G487" s="286">
        <v>50</v>
      </c>
      <c r="H487" s="288">
        <f>SUM(B487:G487)</f>
        <v>266</v>
      </c>
      <c r="I487" s="570" t="s">
        <v>56</v>
      </c>
      <c r="J487" s="347">
        <f>H474-H487</f>
        <v>0</v>
      </c>
      <c r="K487" s="348">
        <f>J487/H474</f>
        <v>0</v>
      </c>
    </row>
    <row r="488" spans="1:11" x14ac:dyDescent="0.2">
      <c r="A488" s="324" t="s">
        <v>28</v>
      </c>
      <c r="B488" s="555">
        <v>135.5</v>
      </c>
      <c r="C488" s="294">
        <v>134.5</v>
      </c>
      <c r="D488" s="294">
        <v>135.5</v>
      </c>
      <c r="E488" s="294">
        <v>135.5</v>
      </c>
      <c r="F488" s="294">
        <v>134</v>
      </c>
      <c r="G488" s="294">
        <v>131.5</v>
      </c>
      <c r="H488" s="235"/>
      <c r="I488" s="570" t="s">
        <v>57</v>
      </c>
      <c r="J488" s="570">
        <v>134.53</v>
      </c>
      <c r="K488" s="570"/>
    </row>
    <row r="489" spans="1:11" ht="13.5" thickBot="1" x14ac:dyDescent="0.25">
      <c r="A489" s="327" t="s">
        <v>26</v>
      </c>
      <c r="B489" s="490">
        <f>B488-B475</f>
        <v>0</v>
      </c>
      <c r="C489" s="243">
        <f t="shared" ref="C489:G489" si="132">C488-C475</f>
        <v>0</v>
      </c>
      <c r="D489" s="243">
        <f t="shared" si="132"/>
        <v>0</v>
      </c>
      <c r="E489" s="243">
        <f t="shared" si="132"/>
        <v>0</v>
      </c>
      <c r="F489" s="243">
        <f t="shared" si="132"/>
        <v>0</v>
      </c>
      <c r="G489" s="243">
        <f t="shared" si="132"/>
        <v>0</v>
      </c>
      <c r="H489" s="236"/>
      <c r="I489" s="570" t="s">
        <v>26</v>
      </c>
      <c r="J489" s="227">
        <f>J488-J475</f>
        <v>0.36000000000001364</v>
      </c>
      <c r="K489" s="570"/>
    </row>
    <row r="491" spans="1:11" ht="13.5" thickBot="1" x14ac:dyDescent="0.25"/>
    <row r="492" spans="1:11" ht="13.5" thickBot="1" x14ac:dyDescent="0.25">
      <c r="A492" s="300" t="s">
        <v>173</v>
      </c>
      <c r="B492" s="671" t="s">
        <v>53</v>
      </c>
      <c r="C492" s="672"/>
      <c r="D492" s="672"/>
      <c r="E492" s="672"/>
      <c r="F492" s="672"/>
      <c r="G492" s="673"/>
      <c r="H492" s="329" t="s">
        <v>0</v>
      </c>
      <c r="I492" s="574"/>
      <c r="J492" s="574"/>
      <c r="K492" s="574"/>
    </row>
    <row r="493" spans="1:11" x14ac:dyDescent="0.2">
      <c r="A493" s="226" t="s">
        <v>2</v>
      </c>
      <c r="B493" s="332">
        <v>1</v>
      </c>
      <c r="C493" s="238">
        <v>2</v>
      </c>
      <c r="D493" s="238">
        <v>3</v>
      </c>
      <c r="E493" s="238">
        <v>4</v>
      </c>
      <c r="F493" s="238">
        <v>5</v>
      </c>
      <c r="G493" s="365">
        <v>6</v>
      </c>
      <c r="H493" s="237"/>
      <c r="I493" s="574"/>
      <c r="J493" s="574"/>
      <c r="K493" s="574"/>
    </row>
    <row r="494" spans="1:11" x14ac:dyDescent="0.2">
      <c r="A494" s="307" t="s">
        <v>3</v>
      </c>
      <c r="B494" s="366">
        <v>4420</v>
      </c>
      <c r="C494" s="364">
        <v>4420</v>
      </c>
      <c r="D494" s="364">
        <v>4420</v>
      </c>
      <c r="E494" s="364">
        <v>4420</v>
      </c>
      <c r="F494" s="364">
        <v>4420</v>
      </c>
      <c r="G494" s="367">
        <v>4420</v>
      </c>
      <c r="H494" s="373">
        <v>4420</v>
      </c>
      <c r="I494" s="574"/>
      <c r="J494" s="574"/>
      <c r="K494" s="574"/>
    </row>
    <row r="495" spans="1:11" x14ac:dyDescent="0.2">
      <c r="A495" s="310" t="s">
        <v>6</v>
      </c>
      <c r="B495" s="337">
        <v>4280.666666666667</v>
      </c>
      <c r="C495" s="338">
        <v>4703.8888888888887</v>
      </c>
      <c r="D495" s="338">
        <v>4307.5</v>
      </c>
      <c r="E495" s="338">
        <v>4726.25</v>
      </c>
      <c r="F495" s="338">
        <v>4857.5</v>
      </c>
      <c r="G495" s="368">
        <v>5167.2222222222226</v>
      </c>
      <c r="H495" s="266">
        <v>4735.3012048192768</v>
      </c>
      <c r="I495" s="574"/>
      <c r="J495" s="574"/>
      <c r="K495" s="574"/>
    </row>
    <row r="496" spans="1:11" x14ac:dyDescent="0.2">
      <c r="A496" s="226" t="s">
        <v>7</v>
      </c>
      <c r="B496" s="339">
        <v>73.333333333333329</v>
      </c>
      <c r="C496" s="340">
        <v>88.888888888888886</v>
      </c>
      <c r="D496" s="538">
        <v>100</v>
      </c>
      <c r="E496" s="538">
        <v>100</v>
      </c>
      <c r="F496" s="538">
        <v>91.666666666666671</v>
      </c>
      <c r="G496" s="369">
        <v>100</v>
      </c>
      <c r="H496" s="342">
        <v>78.313253012048193</v>
      </c>
      <c r="I496" s="574"/>
      <c r="J496" s="574"/>
      <c r="K496" s="574"/>
    </row>
    <row r="497" spans="1:11" x14ac:dyDescent="0.2">
      <c r="A497" s="226" t="s">
        <v>8</v>
      </c>
      <c r="B497" s="271">
        <v>8.219330392106472E-2</v>
      </c>
      <c r="C497" s="272">
        <v>5.1316707400807723E-2</v>
      </c>
      <c r="D497" s="343">
        <v>5.7534083668064603E-2</v>
      </c>
      <c r="E497" s="343">
        <v>4.9805930550536816E-2</v>
      </c>
      <c r="F497" s="343">
        <v>5.2748661852831197E-2</v>
      </c>
      <c r="G497" s="370">
        <v>1.9912406354271231E-2</v>
      </c>
      <c r="H497" s="344">
        <v>8.1641863710025603E-2</v>
      </c>
      <c r="I497" s="574"/>
      <c r="J497" s="574"/>
      <c r="K497" s="574"/>
    </row>
    <row r="498" spans="1:11" x14ac:dyDescent="0.2">
      <c r="A498" s="310" t="s">
        <v>1</v>
      </c>
      <c r="B498" s="275">
        <f t="shared" ref="B498:H498" si="133">B495/B494*100-100</f>
        <v>-3.1523378582201929</v>
      </c>
      <c r="C498" s="276">
        <f t="shared" si="133"/>
        <v>6.4228255404726013</v>
      </c>
      <c r="D498" s="276">
        <f t="shared" si="133"/>
        <v>-2.5452488687782875</v>
      </c>
      <c r="E498" s="276">
        <f t="shared" si="133"/>
        <v>6.9287330316741986</v>
      </c>
      <c r="F498" s="276">
        <f t="shared" si="133"/>
        <v>9.8981900452488816</v>
      </c>
      <c r="G498" s="276">
        <f t="shared" si="133"/>
        <v>16.905480140774259</v>
      </c>
      <c r="H498" s="278">
        <f t="shared" si="133"/>
        <v>7.1335114212506028</v>
      </c>
      <c r="I498" s="574"/>
      <c r="J498" s="574"/>
      <c r="K498" s="574"/>
    </row>
    <row r="499" spans="1:11" ht="13.5" thickBot="1" x14ac:dyDescent="0.25">
      <c r="A499" s="226" t="s">
        <v>27</v>
      </c>
      <c r="B499" s="280">
        <f>B495-B481</f>
        <v>-119.33333333333303</v>
      </c>
      <c r="C499" s="281">
        <f t="shared" ref="C499:G499" si="134">C495-C481</f>
        <v>303.88888888888869</v>
      </c>
      <c r="D499" s="281">
        <f t="shared" si="134"/>
        <v>-92.5</v>
      </c>
      <c r="E499" s="281">
        <f t="shared" si="134"/>
        <v>326.25</v>
      </c>
      <c r="F499" s="281">
        <f t="shared" si="134"/>
        <v>457.5</v>
      </c>
      <c r="G499" s="281">
        <f t="shared" si="134"/>
        <v>767.22222222222263</v>
      </c>
      <c r="H499" s="283">
        <f>H495-H482</f>
        <v>25.301204819276791</v>
      </c>
      <c r="I499" s="574"/>
      <c r="J499" s="574"/>
      <c r="K499" s="574"/>
    </row>
    <row r="500" spans="1:11" x14ac:dyDescent="0.2">
      <c r="A500" s="324" t="s">
        <v>52</v>
      </c>
      <c r="B500" s="285">
        <v>52</v>
      </c>
      <c r="C500" s="286">
        <v>50</v>
      </c>
      <c r="D500" s="286">
        <v>13</v>
      </c>
      <c r="E500" s="286">
        <v>51</v>
      </c>
      <c r="F500" s="286">
        <v>50</v>
      </c>
      <c r="G500" s="286">
        <v>50</v>
      </c>
      <c r="H500" s="288">
        <f>SUM(B500:G500)</f>
        <v>266</v>
      </c>
      <c r="I500" s="574" t="s">
        <v>56</v>
      </c>
      <c r="J500" s="347">
        <f>H487-H500</f>
        <v>0</v>
      </c>
      <c r="K500" s="348">
        <f>J500/H487</f>
        <v>0</v>
      </c>
    </row>
    <row r="501" spans="1:11" x14ac:dyDescent="0.2">
      <c r="A501" s="324" t="s">
        <v>28</v>
      </c>
      <c r="B501" s="555">
        <v>136.5</v>
      </c>
      <c r="C501" s="294">
        <v>135</v>
      </c>
      <c r="D501" s="294">
        <v>136.5</v>
      </c>
      <c r="E501" s="294">
        <v>136.5</v>
      </c>
      <c r="F501" s="294">
        <v>134.5</v>
      </c>
      <c r="G501" s="294">
        <v>132</v>
      </c>
      <c r="H501" s="235"/>
      <c r="I501" s="574" t="s">
        <v>57</v>
      </c>
      <c r="J501" s="574">
        <v>134.59</v>
      </c>
      <c r="K501" s="574"/>
    </row>
    <row r="502" spans="1:11" ht="13.5" thickBot="1" x14ac:dyDescent="0.25">
      <c r="A502" s="327" t="s">
        <v>26</v>
      </c>
      <c r="B502" s="490">
        <f>B501-B488</f>
        <v>1</v>
      </c>
      <c r="C502" s="243">
        <f t="shared" ref="C502:G502" si="135">C501-C488</f>
        <v>0.5</v>
      </c>
      <c r="D502" s="243">
        <f t="shared" si="135"/>
        <v>1</v>
      </c>
      <c r="E502" s="243">
        <f t="shared" si="135"/>
        <v>1</v>
      </c>
      <c r="F502" s="243">
        <f t="shared" si="135"/>
        <v>0.5</v>
      </c>
      <c r="G502" s="243">
        <f t="shared" si="135"/>
        <v>0.5</v>
      </c>
      <c r="H502" s="236"/>
      <c r="I502" s="574" t="s">
        <v>26</v>
      </c>
      <c r="J502" s="227">
        <f>J501-J488</f>
        <v>6.0000000000002274E-2</v>
      </c>
      <c r="K502" s="574"/>
    </row>
    <row r="503" spans="1:11" x14ac:dyDescent="0.2">
      <c r="C503" s="293">
        <v>135</v>
      </c>
      <c r="D503" s="293">
        <v>136.5</v>
      </c>
      <c r="E503" s="293">
        <v>136.5</v>
      </c>
      <c r="F503" s="293">
        <v>134.5</v>
      </c>
      <c r="G503" s="293">
        <v>132</v>
      </c>
    </row>
    <row r="504" spans="1:11" ht="13.5" thickBot="1" x14ac:dyDescent="0.25"/>
    <row r="505" spans="1:11" s="578" customFormat="1" ht="13.5" thickBot="1" x14ac:dyDescent="0.25">
      <c r="A505" s="300" t="s">
        <v>174</v>
      </c>
      <c r="B505" s="671" t="s">
        <v>53</v>
      </c>
      <c r="C505" s="672"/>
      <c r="D505" s="672"/>
      <c r="E505" s="672"/>
      <c r="F505" s="672"/>
      <c r="G505" s="673"/>
      <c r="H505" s="329" t="s">
        <v>0</v>
      </c>
    </row>
    <row r="506" spans="1:11" s="578" customFormat="1" x14ac:dyDescent="0.2">
      <c r="A506" s="226" t="s">
        <v>2</v>
      </c>
      <c r="B506" s="332">
        <v>1</v>
      </c>
      <c r="C506" s="238">
        <v>2</v>
      </c>
      <c r="D506" s="238">
        <v>3</v>
      </c>
      <c r="E506" s="238">
        <v>4</v>
      </c>
      <c r="F506" s="238">
        <v>5</v>
      </c>
      <c r="G506" s="365">
        <v>6</v>
      </c>
      <c r="H506" s="237"/>
    </row>
    <row r="507" spans="1:11" s="578" customFormat="1" x14ac:dyDescent="0.2">
      <c r="A507" s="307" t="s">
        <v>3</v>
      </c>
      <c r="B507" s="366">
        <v>4440</v>
      </c>
      <c r="C507" s="364">
        <v>4440</v>
      </c>
      <c r="D507" s="364">
        <v>4440</v>
      </c>
      <c r="E507" s="364">
        <v>4440</v>
      </c>
      <c r="F507" s="364">
        <v>4440</v>
      </c>
      <c r="G507" s="367">
        <v>4440</v>
      </c>
      <c r="H507" s="373">
        <v>4440</v>
      </c>
    </row>
    <row r="508" spans="1:11" s="578" customFormat="1" x14ac:dyDescent="0.2">
      <c r="A508" s="310" t="s">
        <v>6</v>
      </c>
      <c r="B508" s="337">
        <v>4236</v>
      </c>
      <c r="C508" s="338">
        <v>4673.333333333333</v>
      </c>
      <c r="D508" s="338">
        <v>4390</v>
      </c>
      <c r="E508" s="338">
        <v>4761.4285714285716</v>
      </c>
      <c r="F508" s="338">
        <v>4656.666666666667</v>
      </c>
      <c r="G508" s="368">
        <v>4963.333333333333</v>
      </c>
      <c r="H508" s="266">
        <v>4666.6176470588234</v>
      </c>
    </row>
    <row r="509" spans="1:11" s="578" customFormat="1" x14ac:dyDescent="0.2">
      <c r="A509" s="226" t="s">
        <v>7</v>
      </c>
      <c r="B509" s="339">
        <v>80</v>
      </c>
      <c r="C509" s="340">
        <v>100</v>
      </c>
      <c r="D509" s="538">
        <v>80</v>
      </c>
      <c r="E509" s="538">
        <v>100</v>
      </c>
      <c r="F509" s="538">
        <v>100</v>
      </c>
      <c r="G509" s="369">
        <v>100</v>
      </c>
      <c r="H509" s="342">
        <v>85.294117647058826</v>
      </c>
    </row>
    <row r="510" spans="1:11" s="578" customFormat="1" x14ac:dyDescent="0.2">
      <c r="A510" s="226" t="s">
        <v>8</v>
      </c>
      <c r="B510" s="271">
        <v>6.3741125426298326E-2</v>
      </c>
      <c r="C510" s="272">
        <v>4.4383307235674879E-2</v>
      </c>
      <c r="D510" s="343">
        <v>6.2896564393338739E-2</v>
      </c>
      <c r="E510" s="343">
        <v>2.5769416095838792E-2</v>
      </c>
      <c r="F510" s="343">
        <v>4.3046894325013019E-2</v>
      </c>
      <c r="G510" s="370">
        <v>4.4457136772156187E-2</v>
      </c>
      <c r="H510" s="344">
        <v>6.73966965339933E-2</v>
      </c>
    </row>
    <row r="511" spans="1:11" s="578" customFormat="1" x14ac:dyDescent="0.2">
      <c r="A511" s="310" t="s">
        <v>1</v>
      </c>
      <c r="B511" s="275">
        <f t="shared" ref="B511:H511" si="136">B508/B507*100-100</f>
        <v>-4.5945945945945965</v>
      </c>
      <c r="C511" s="276">
        <f t="shared" si="136"/>
        <v>5.2552552552552498</v>
      </c>
      <c r="D511" s="276">
        <f t="shared" si="136"/>
        <v>-1.1261261261261239</v>
      </c>
      <c r="E511" s="276">
        <f t="shared" si="136"/>
        <v>7.2393822393822518</v>
      </c>
      <c r="F511" s="276">
        <f t="shared" si="136"/>
        <v>4.8798798798798799</v>
      </c>
      <c r="G511" s="276">
        <f t="shared" si="136"/>
        <v>11.786786786786777</v>
      </c>
      <c r="H511" s="278">
        <f t="shared" si="136"/>
        <v>5.1040010598834016</v>
      </c>
    </row>
    <row r="512" spans="1:11" s="578" customFormat="1" ht="13.5" thickBot="1" x14ac:dyDescent="0.25">
      <c r="A512" s="226" t="s">
        <v>27</v>
      </c>
      <c r="B512" s="280">
        <f>B508-B494</f>
        <v>-184</v>
      </c>
      <c r="C512" s="281">
        <f t="shared" ref="C512:G512" si="137">C508-C494</f>
        <v>253.33333333333303</v>
      </c>
      <c r="D512" s="281">
        <f t="shared" si="137"/>
        <v>-30</v>
      </c>
      <c r="E512" s="281">
        <f t="shared" si="137"/>
        <v>341.42857142857156</v>
      </c>
      <c r="F512" s="281">
        <f t="shared" si="137"/>
        <v>236.66666666666697</v>
      </c>
      <c r="G512" s="281">
        <f t="shared" si="137"/>
        <v>543.33333333333303</v>
      </c>
      <c r="H512" s="283">
        <f>H508-H495</f>
        <v>-68.683557760453368</v>
      </c>
    </row>
    <row r="513" spans="1:11" s="578" customFormat="1" x14ac:dyDescent="0.2">
      <c r="A513" s="324" t="s">
        <v>52</v>
      </c>
      <c r="B513" s="285">
        <v>52</v>
      </c>
      <c r="C513" s="286">
        <v>50</v>
      </c>
      <c r="D513" s="286">
        <v>13</v>
      </c>
      <c r="E513" s="286">
        <v>51</v>
      </c>
      <c r="F513" s="286">
        <v>50</v>
      </c>
      <c r="G513" s="286">
        <v>50</v>
      </c>
      <c r="H513" s="288">
        <f>SUM(B513:G513)</f>
        <v>266</v>
      </c>
      <c r="I513" s="578" t="s">
        <v>56</v>
      </c>
      <c r="J513" s="347">
        <f>H500-H513</f>
        <v>0</v>
      </c>
      <c r="K513" s="348">
        <f>J513/H500</f>
        <v>0</v>
      </c>
    </row>
    <row r="514" spans="1:11" s="578" customFormat="1" x14ac:dyDescent="0.2">
      <c r="A514" s="324" t="s">
        <v>28</v>
      </c>
      <c r="B514" s="555">
        <v>136.5</v>
      </c>
      <c r="C514" s="294">
        <v>135</v>
      </c>
      <c r="D514" s="294">
        <v>136.5</v>
      </c>
      <c r="E514" s="294">
        <v>136.5</v>
      </c>
      <c r="F514" s="294">
        <v>134.5</v>
      </c>
      <c r="G514" s="294">
        <v>132</v>
      </c>
      <c r="H514" s="235"/>
      <c r="I514" s="578" t="s">
        <v>57</v>
      </c>
      <c r="J514" s="578">
        <v>135.02000000000001</v>
      </c>
    </row>
    <row r="515" spans="1:11" s="578" customFormat="1" ht="13.5" thickBot="1" x14ac:dyDescent="0.25">
      <c r="A515" s="327" t="s">
        <v>26</v>
      </c>
      <c r="B515" s="490">
        <f>B514-B501</f>
        <v>0</v>
      </c>
      <c r="C515" s="243">
        <f t="shared" ref="C515:G515" si="138">C514-C501</f>
        <v>0</v>
      </c>
      <c r="D515" s="243">
        <f t="shared" si="138"/>
        <v>0</v>
      </c>
      <c r="E515" s="243">
        <f t="shared" si="138"/>
        <v>0</v>
      </c>
      <c r="F515" s="243">
        <f t="shared" si="138"/>
        <v>0</v>
      </c>
      <c r="G515" s="243">
        <f t="shared" si="138"/>
        <v>0</v>
      </c>
      <c r="H515" s="236"/>
      <c r="I515" s="578" t="s">
        <v>26</v>
      </c>
      <c r="J515" s="227">
        <f>J514-J501</f>
        <v>0.43000000000000682</v>
      </c>
    </row>
    <row r="517" spans="1:11" ht="13.5" thickBot="1" x14ac:dyDescent="0.25"/>
    <row r="518" spans="1:11" s="582" customFormat="1" ht="13.5" thickBot="1" x14ac:dyDescent="0.25">
      <c r="A518" s="300" t="s">
        <v>175</v>
      </c>
      <c r="B518" s="671" t="s">
        <v>53</v>
      </c>
      <c r="C518" s="672"/>
      <c r="D518" s="672"/>
      <c r="E518" s="672"/>
      <c r="F518" s="672"/>
      <c r="G518" s="673"/>
      <c r="H518" s="329" t="s">
        <v>0</v>
      </c>
    </row>
    <row r="519" spans="1:11" s="582" customFormat="1" x14ac:dyDescent="0.2">
      <c r="A519" s="226" t="s">
        <v>2</v>
      </c>
      <c r="B519" s="332">
        <v>1</v>
      </c>
      <c r="C519" s="238">
        <v>2</v>
      </c>
      <c r="D519" s="238">
        <v>3</v>
      </c>
      <c r="E519" s="238">
        <v>4</v>
      </c>
      <c r="F519" s="238">
        <v>5</v>
      </c>
      <c r="G519" s="365">
        <v>6</v>
      </c>
      <c r="H519" s="237"/>
    </row>
    <row r="520" spans="1:11" s="582" customFormat="1" x14ac:dyDescent="0.2">
      <c r="A520" s="307" t="s">
        <v>3</v>
      </c>
      <c r="B520" s="366">
        <v>4460</v>
      </c>
      <c r="C520" s="364">
        <v>4460</v>
      </c>
      <c r="D520" s="364">
        <v>4460</v>
      </c>
      <c r="E520" s="364">
        <v>4460</v>
      </c>
      <c r="F520" s="364">
        <v>4460</v>
      </c>
      <c r="G520" s="367">
        <v>4460</v>
      </c>
      <c r="H520" s="373">
        <v>4460</v>
      </c>
    </row>
    <row r="521" spans="1:11" s="582" customFormat="1" x14ac:dyDescent="0.2">
      <c r="A521" s="310" t="s">
        <v>6</v>
      </c>
      <c r="B521" s="337">
        <v>4530.7692307692305</v>
      </c>
      <c r="C521" s="338">
        <v>4709.2307692307695</v>
      </c>
      <c r="D521" s="338">
        <v>4380</v>
      </c>
      <c r="E521" s="338">
        <v>4714.6153846153848</v>
      </c>
      <c r="F521" s="338">
        <v>4748.4615384615381</v>
      </c>
      <c r="G521" s="368">
        <v>5044</v>
      </c>
      <c r="H521" s="266">
        <v>4731.9444444444443</v>
      </c>
    </row>
    <row r="522" spans="1:11" s="582" customFormat="1" x14ac:dyDescent="0.2">
      <c r="A522" s="226" t="s">
        <v>7</v>
      </c>
      <c r="B522" s="339">
        <v>84.615384615384613</v>
      </c>
      <c r="C522" s="340">
        <v>92.307692307692307</v>
      </c>
      <c r="D522" s="538">
        <v>100</v>
      </c>
      <c r="E522" s="538">
        <v>92.307692307692307</v>
      </c>
      <c r="F522" s="538">
        <v>92.307692307692307</v>
      </c>
      <c r="G522" s="369">
        <v>100</v>
      </c>
      <c r="H522" s="342">
        <v>86.111111111111114</v>
      </c>
    </row>
    <row r="523" spans="1:11" s="582" customFormat="1" x14ac:dyDescent="0.2">
      <c r="A523" s="226" t="s">
        <v>8</v>
      </c>
      <c r="B523" s="271">
        <v>6.8426318535853417E-2</v>
      </c>
      <c r="C523" s="272">
        <v>3.8217916294952803E-2</v>
      </c>
      <c r="D523" s="343">
        <v>6.4138592874587688E-2</v>
      </c>
      <c r="E523" s="343">
        <v>5.1470833176635714E-2</v>
      </c>
      <c r="F523" s="343">
        <v>4.3785636563164615E-2</v>
      </c>
      <c r="G523" s="370">
        <v>2.8563452623293888E-2</v>
      </c>
      <c r="H523" s="344">
        <v>6.2632723942652443E-2</v>
      </c>
    </row>
    <row r="524" spans="1:11" s="582" customFormat="1" x14ac:dyDescent="0.2">
      <c r="A524" s="310" t="s">
        <v>1</v>
      </c>
      <c r="B524" s="275">
        <f t="shared" ref="B524:H524" si="139">B521/B520*100-100</f>
        <v>1.5867540531217657</v>
      </c>
      <c r="C524" s="276">
        <f t="shared" si="139"/>
        <v>5.5881338392549225</v>
      </c>
      <c r="D524" s="276">
        <f t="shared" si="139"/>
        <v>-1.7937219730941791</v>
      </c>
      <c r="E524" s="276">
        <f t="shared" si="139"/>
        <v>5.7088651259054899</v>
      </c>
      <c r="F524" s="276">
        <f t="shared" si="139"/>
        <v>6.46774749913763</v>
      </c>
      <c r="G524" s="276">
        <f t="shared" si="139"/>
        <v>13.094170403587441</v>
      </c>
      <c r="H524" s="278">
        <f t="shared" si="139"/>
        <v>6.0974090682610864</v>
      </c>
    </row>
    <row r="525" spans="1:11" s="582" customFormat="1" ht="13.5" thickBot="1" x14ac:dyDescent="0.25">
      <c r="A525" s="226" t="s">
        <v>27</v>
      </c>
      <c r="B525" s="280">
        <f>B521-B507</f>
        <v>90.769230769230489</v>
      </c>
      <c r="C525" s="281">
        <f t="shared" ref="C525:G525" si="140">C521-C507</f>
        <v>269.23076923076951</v>
      </c>
      <c r="D525" s="281">
        <f t="shared" si="140"/>
        <v>-60</v>
      </c>
      <c r="E525" s="281">
        <f t="shared" si="140"/>
        <v>274.61538461538476</v>
      </c>
      <c r="F525" s="281">
        <f t="shared" si="140"/>
        <v>308.46153846153811</v>
      </c>
      <c r="G525" s="281">
        <f t="shared" si="140"/>
        <v>604</v>
      </c>
      <c r="H525" s="283">
        <f>H521-H508</f>
        <v>65.326797385620921</v>
      </c>
    </row>
    <row r="526" spans="1:11" s="582" customFormat="1" x14ac:dyDescent="0.2">
      <c r="A526" s="324" t="s">
        <v>52</v>
      </c>
      <c r="B526" s="285">
        <v>52</v>
      </c>
      <c r="C526" s="286">
        <v>50</v>
      </c>
      <c r="D526" s="286">
        <v>13</v>
      </c>
      <c r="E526" s="286">
        <v>51</v>
      </c>
      <c r="F526" s="286">
        <v>50</v>
      </c>
      <c r="G526" s="286">
        <v>50</v>
      </c>
      <c r="H526" s="288">
        <f>SUM(B526:G526)</f>
        <v>266</v>
      </c>
      <c r="I526" s="582" t="s">
        <v>56</v>
      </c>
      <c r="J526" s="347">
        <f>H513-H526</f>
        <v>0</v>
      </c>
      <c r="K526" s="348">
        <f>J526/H513</f>
        <v>0</v>
      </c>
    </row>
    <row r="527" spans="1:11" s="582" customFormat="1" x14ac:dyDescent="0.2">
      <c r="A527" s="324" t="s">
        <v>28</v>
      </c>
      <c r="B527" s="555">
        <v>136.5</v>
      </c>
      <c r="C527" s="294">
        <v>135</v>
      </c>
      <c r="D527" s="294">
        <v>136.5</v>
      </c>
      <c r="E527" s="294">
        <v>136.5</v>
      </c>
      <c r="F527" s="294">
        <v>134.5</v>
      </c>
      <c r="G527" s="294">
        <v>132</v>
      </c>
      <c r="H527" s="235"/>
      <c r="I527" s="582" t="s">
        <v>57</v>
      </c>
      <c r="J527" s="582">
        <v>135.02000000000001</v>
      </c>
    </row>
    <row r="528" spans="1:11" s="582" customFormat="1" ht="13.5" thickBot="1" x14ac:dyDescent="0.25">
      <c r="A528" s="327" t="s">
        <v>26</v>
      </c>
      <c r="B528" s="490">
        <f>B527-B514</f>
        <v>0</v>
      </c>
      <c r="C528" s="243">
        <f t="shared" ref="C528:G528" si="141">C527-C514</f>
        <v>0</v>
      </c>
      <c r="D528" s="243">
        <f t="shared" si="141"/>
        <v>0</v>
      </c>
      <c r="E528" s="243">
        <f t="shared" si="141"/>
        <v>0</v>
      </c>
      <c r="F528" s="243">
        <f t="shared" si="141"/>
        <v>0</v>
      </c>
      <c r="G528" s="243">
        <f t="shared" si="141"/>
        <v>0</v>
      </c>
      <c r="H528" s="236"/>
      <c r="I528" s="582" t="s">
        <v>26</v>
      </c>
      <c r="J528" s="227">
        <f>J527-J514</f>
        <v>0</v>
      </c>
    </row>
    <row r="530" spans="1:11" ht="13.5" thickBot="1" x14ac:dyDescent="0.25"/>
    <row r="531" spans="1:11" s="586" customFormat="1" ht="13.5" thickBot="1" x14ac:dyDescent="0.25">
      <c r="A531" s="300" t="s">
        <v>176</v>
      </c>
      <c r="B531" s="671" t="s">
        <v>53</v>
      </c>
      <c r="C531" s="672"/>
      <c r="D531" s="672"/>
      <c r="E531" s="672"/>
      <c r="F531" s="672"/>
      <c r="G531" s="673"/>
      <c r="H531" s="329" t="s">
        <v>0</v>
      </c>
    </row>
    <row r="532" spans="1:11" s="586" customFormat="1" x14ac:dyDescent="0.2">
      <c r="A532" s="226" t="s">
        <v>2</v>
      </c>
      <c r="B532" s="332">
        <v>1</v>
      </c>
      <c r="C532" s="238">
        <v>2</v>
      </c>
      <c r="D532" s="238">
        <v>3</v>
      </c>
      <c r="E532" s="238">
        <v>4</v>
      </c>
      <c r="F532" s="238">
        <v>5</v>
      </c>
      <c r="G532" s="365">
        <v>6</v>
      </c>
      <c r="H532" s="237"/>
    </row>
    <row r="533" spans="1:11" s="586" customFormat="1" x14ac:dyDescent="0.2">
      <c r="A533" s="307" t="s">
        <v>3</v>
      </c>
      <c r="B533" s="366">
        <v>4480</v>
      </c>
      <c r="C533" s="364">
        <v>4480</v>
      </c>
      <c r="D533" s="364">
        <v>4480</v>
      </c>
      <c r="E533" s="364">
        <v>4480</v>
      </c>
      <c r="F533" s="364">
        <v>4480</v>
      </c>
      <c r="G533" s="367">
        <v>4480</v>
      </c>
      <c r="H533" s="373">
        <v>4480</v>
      </c>
    </row>
    <row r="534" spans="1:11" s="586" customFormat="1" x14ac:dyDescent="0.2">
      <c r="A534" s="310" t="s">
        <v>6</v>
      </c>
      <c r="B534" s="337">
        <v>4570.7142857142853</v>
      </c>
      <c r="C534" s="338">
        <v>4665</v>
      </c>
      <c r="D534" s="338">
        <v>4857.5</v>
      </c>
      <c r="E534" s="338">
        <v>4744.782608695652</v>
      </c>
      <c r="F534" s="338">
        <v>4819.4736842105267</v>
      </c>
      <c r="G534" s="368">
        <v>5083.6842105263158</v>
      </c>
      <c r="H534" s="266">
        <v>4793.1683168316831</v>
      </c>
    </row>
    <row r="535" spans="1:11" s="586" customFormat="1" x14ac:dyDescent="0.2">
      <c r="A535" s="226" t="s">
        <v>7</v>
      </c>
      <c r="B535" s="339">
        <v>85.714285714285708</v>
      </c>
      <c r="C535" s="340">
        <v>94.444444444444443</v>
      </c>
      <c r="D535" s="538">
        <v>100</v>
      </c>
      <c r="E535" s="538">
        <v>91.304347826086953</v>
      </c>
      <c r="F535" s="538">
        <v>89.473684210526315</v>
      </c>
      <c r="G535" s="369">
        <v>89.473684210526315</v>
      </c>
      <c r="H535" s="342">
        <v>89.10891089108911</v>
      </c>
    </row>
    <row r="536" spans="1:11" s="586" customFormat="1" x14ac:dyDescent="0.2">
      <c r="A536" s="226" t="s">
        <v>8</v>
      </c>
      <c r="B536" s="271">
        <v>7.7482016298197384E-2</v>
      </c>
      <c r="C536" s="272">
        <v>4.773138610236332E-2</v>
      </c>
      <c r="D536" s="343">
        <v>3.5698081593123702E-2</v>
      </c>
      <c r="E536" s="343">
        <v>4.9258277148528443E-2</v>
      </c>
      <c r="F536" s="343">
        <v>5.0822492506350174E-2</v>
      </c>
      <c r="G536" s="370">
        <v>4.7623077364700096E-2</v>
      </c>
      <c r="H536" s="344">
        <v>6.2592475924444058E-2</v>
      </c>
    </row>
    <row r="537" spans="1:11" s="586" customFormat="1" x14ac:dyDescent="0.2">
      <c r="A537" s="310" t="s">
        <v>1</v>
      </c>
      <c r="B537" s="275">
        <f t="shared" ref="B537:H537" si="142">B534/B533*100-100</f>
        <v>2.0248724489795791</v>
      </c>
      <c r="C537" s="276">
        <f t="shared" si="142"/>
        <v>4.1294642857142776</v>
      </c>
      <c r="D537" s="276">
        <f t="shared" si="142"/>
        <v>8.4263392857142776</v>
      </c>
      <c r="E537" s="276">
        <f t="shared" si="142"/>
        <v>5.9103260869565162</v>
      </c>
      <c r="F537" s="276">
        <f t="shared" si="142"/>
        <v>7.5775375939849567</v>
      </c>
      <c r="G537" s="276">
        <f t="shared" si="142"/>
        <v>13.475093984962399</v>
      </c>
      <c r="H537" s="278">
        <f t="shared" si="142"/>
        <v>6.9903642149929226</v>
      </c>
    </row>
    <row r="538" spans="1:11" s="586" customFormat="1" ht="13.5" thickBot="1" x14ac:dyDescent="0.25">
      <c r="A538" s="226" t="s">
        <v>27</v>
      </c>
      <c r="B538" s="280">
        <f>B534-B520</f>
        <v>110.71428571428532</v>
      </c>
      <c r="C538" s="281">
        <f t="shared" ref="C538:G538" si="143">C534-C520</f>
        <v>205</v>
      </c>
      <c r="D538" s="281">
        <f t="shared" si="143"/>
        <v>397.5</v>
      </c>
      <c r="E538" s="281">
        <f t="shared" si="143"/>
        <v>284.78260869565202</v>
      </c>
      <c r="F538" s="281">
        <f t="shared" si="143"/>
        <v>359.4736842105267</v>
      </c>
      <c r="G538" s="281">
        <f t="shared" si="143"/>
        <v>623.68421052631584</v>
      </c>
      <c r="H538" s="283">
        <f>H534-H521</f>
        <v>61.223872387238771</v>
      </c>
    </row>
    <row r="539" spans="1:11" s="586" customFormat="1" x14ac:dyDescent="0.2">
      <c r="A539" s="324" t="s">
        <v>52</v>
      </c>
      <c r="B539" s="285">
        <v>52</v>
      </c>
      <c r="C539" s="286">
        <v>49</v>
      </c>
      <c r="D539" s="286">
        <v>12</v>
      </c>
      <c r="E539" s="286">
        <v>51</v>
      </c>
      <c r="F539" s="286">
        <v>50</v>
      </c>
      <c r="G539" s="286">
        <v>50</v>
      </c>
      <c r="H539" s="288">
        <f>SUM(B539:G539)</f>
        <v>264</v>
      </c>
      <c r="I539" s="586" t="s">
        <v>56</v>
      </c>
      <c r="J539" s="347">
        <f>H526-H539</f>
        <v>2</v>
      </c>
      <c r="K539" s="348">
        <f>J539/H526</f>
        <v>7.5187969924812026E-3</v>
      </c>
    </row>
    <row r="540" spans="1:11" s="586" customFormat="1" x14ac:dyDescent="0.2">
      <c r="A540" s="324" t="s">
        <v>28</v>
      </c>
      <c r="B540" s="555">
        <v>137.5</v>
      </c>
      <c r="C540" s="294">
        <v>136</v>
      </c>
      <c r="D540" s="294">
        <v>137.5</v>
      </c>
      <c r="E540" s="294">
        <v>137.5</v>
      </c>
      <c r="F540" s="294">
        <v>135.5</v>
      </c>
      <c r="G540" s="294">
        <v>132.5</v>
      </c>
      <c r="H540" s="235"/>
      <c r="I540" s="586" t="s">
        <v>57</v>
      </c>
      <c r="J540" s="586">
        <v>135.02000000000001</v>
      </c>
    </row>
    <row r="541" spans="1:11" s="586" customFormat="1" ht="13.5" thickBot="1" x14ac:dyDescent="0.25">
      <c r="A541" s="327" t="s">
        <v>26</v>
      </c>
      <c r="B541" s="490">
        <f>B540-B527</f>
        <v>1</v>
      </c>
      <c r="C541" s="243">
        <f t="shared" ref="C541:G541" si="144">C540-C527</f>
        <v>1</v>
      </c>
      <c r="D541" s="243">
        <f t="shared" si="144"/>
        <v>1</v>
      </c>
      <c r="E541" s="243">
        <f t="shared" si="144"/>
        <v>1</v>
      </c>
      <c r="F541" s="243">
        <f t="shared" si="144"/>
        <v>1</v>
      </c>
      <c r="G541" s="243">
        <f t="shared" si="144"/>
        <v>0.5</v>
      </c>
      <c r="H541" s="236"/>
      <c r="I541" s="586" t="s">
        <v>26</v>
      </c>
      <c r="J541" s="227">
        <f>J540-J527</f>
        <v>0</v>
      </c>
    </row>
    <row r="542" spans="1:11" x14ac:dyDescent="0.2">
      <c r="B542" s="241"/>
      <c r="C542" s="241"/>
      <c r="D542" s="241"/>
      <c r="E542" s="241"/>
      <c r="F542" s="241"/>
      <c r="G542" s="241"/>
    </row>
    <row r="543" spans="1:11" ht="13.5" thickBot="1" x14ac:dyDescent="0.25"/>
    <row r="544" spans="1:11" s="591" customFormat="1" ht="13.5" thickBot="1" x14ac:dyDescent="0.25">
      <c r="A544" s="300" t="s">
        <v>177</v>
      </c>
      <c r="B544" s="671" t="s">
        <v>53</v>
      </c>
      <c r="C544" s="672"/>
      <c r="D544" s="672"/>
      <c r="E544" s="672"/>
      <c r="F544" s="672"/>
      <c r="G544" s="673"/>
      <c r="H544" s="329" t="s">
        <v>0</v>
      </c>
    </row>
    <row r="545" spans="1:11" s="591" customFormat="1" x14ac:dyDescent="0.2">
      <c r="A545" s="226" t="s">
        <v>2</v>
      </c>
      <c r="B545" s="332">
        <v>1</v>
      </c>
      <c r="C545" s="238">
        <v>2</v>
      </c>
      <c r="D545" s="238">
        <v>3</v>
      </c>
      <c r="E545" s="238">
        <v>4</v>
      </c>
      <c r="F545" s="238">
        <v>5</v>
      </c>
      <c r="G545" s="365">
        <v>6</v>
      </c>
      <c r="H545" s="237"/>
    </row>
    <row r="546" spans="1:11" s="591" customFormat="1" x14ac:dyDescent="0.2">
      <c r="A546" s="307" t="s">
        <v>3</v>
      </c>
      <c r="B546" s="366">
        <v>4500</v>
      </c>
      <c r="C546" s="364">
        <v>4500</v>
      </c>
      <c r="D546" s="364">
        <v>4500</v>
      </c>
      <c r="E546" s="364">
        <v>4500</v>
      </c>
      <c r="F546" s="364">
        <v>4500</v>
      </c>
      <c r="G546" s="367">
        <v>4500</v>
      </c>
      <c r="H546" s="373">
        <v>4500</v>
      </c>
    </row>
    <row r="547" spans="1:11" s="591" customFormat="1" x14ac:dyDescent="0.2">
      <c r="A547" s="310" t="s">
        <v>6</v>
      </c>
      <c r="B547" s="337">
        <v>4551.1111111111113</v>
      </c>
      <c r="C547" s="338">
        <v>4686.363636363636</v>
      </c>
      <c r="D547" s="338">
        <v>4946</v>
      </c>
      <c r="E547" s="338">
        <v>4744.545454545455</v>
      </c>
      <c r="F547" s="338">
        <v>4591.818181818182</v>
      </c>
      <c r="G547" s="368">
        <v>5114.4444444444443</v>
      </c>
      <c r="H547" s="266">
        <v>4749.4642857142853</v>
      </c>
    </row>
    <row r="548" spans="1:11" s="591" customFormat="1" x14ac:dyDescent="0.2">
      <c r="A548" s="226" t="s">
        <v>7</v>
      </c>
      <c r="B548" s="339">
        <v>66.666666666666671</v>
      </c>
      <c r="C548" s="340">
        <v>100</v>
      </c>
      <c r="D548" s="538">
        <v>100</v>
      </c>
      <c r="E548" s="538">
        <v>100</v>
      </c>
      <c r="F548" s="538">
        <v>90.909090909090907</v>
      </c>
      <c r="G548" s="369">
        <v>77.777777777777771</v>
      </c>
      <c r="H548" s="342">
        <v>82.142857142857139</v>
      </c>
    </row>
    <row r="549" spans="1:11" s="591" customFormat="1" x14ac:dyDescent="0.2">
      <c r="A549" s="226" t="s">
        <v>8</v>
      </c>
      <c r="B549" s="271">
        <v>9.4340056967185532E-2</v>
      </c>
      <c r="C549" s="272">
        <v>4.7070396323315472E-2</v>
      </c>
      <c r="D549" s="343">
        <v>4.2786555815321627E-2</v>
      </c>
      <c r="E549" s="343">
        <v>2.8693836019220285E-2</v>
      </c>
      <c r="F549" s="343">
        <v>7.1802843811389128E-2</v>
      </c>
      <c r="G549" s="370">
        <v>7.071466781994222E-2</v>
      </c>
      <c r="H549" s="344">
        <v>7.4752070789417605E-2</v>
      </c>
    </row>
    <row r="550" spans="1:11" s="591" customFormat="1" x14ac:dyDescent="0.2">
      <c r="A550" s="310" t="s">
        <v>1</v>
      </c>
      <c r="B550" s="275">
        <f t="shared" ref="B550:H550" si="145">B547/B546*100-100</f>
        <v>1.1358024691358111</v>
      </c>
      <c r="C550" s="276">
        <f t="shared" si="145"/>
        <v>4.1414141414141312</v>
      </c>
      <c r="D550" s="276">
        <f t="shared" si="145"/>
        <v>9.9111111111111114</v>
      </c>
      <c r="E550" s="276">
        <f t="shared" si="145"/>
        <v>5.4343434343434325</v>
      </c>
      <c r="F550" s="276">
        <f t="shared" si="145"/>
        <v>2.0404040404040416</v>
      </c>
      <c r="G550" s="276">
        <f t="shared" si="145"/>
        <v>13.654320987654316</v>
      </c>
      <c r="H550" s="278">
        <f t="shared" si="145"/>
        <v>5.5436507936507837</v>
      </c>
    </row>
    <row r="551" spans="1:11" s="591" customFormat="1" ht="13.5" thickBot="1" x14ac:dyDescent="0.25">
      <c r="A551" s="226" t="s">
        <v>27</v>
      </c>
      <c r="B551" s="280">
        <f>B547-B533</f>
        <v>71.111111111111313</v>
      </c>
      <c r="C551" s="281">
        <f t="shared" ref="C551:G551" si="146">C547-C533</f>
        <v>206.36363636363603</v>
      </c>
      <c r="D551" s="281">
        <f t="shared" si="146"/>
        <v>466</v>
      </c>
      <c r="E551" s="281">
        <f t="shared" si="146"/>
        <v>264.54545454545496</v>
      </c>
      <c r="F551" s="281">
        <f t="shared" si="146"/>
        <v>111.81818181818198</v>
      </c>
      <c r="G551" s="281">
        <f t="shared" si="146"/>
        <v>634.44444444444434</v>
      </c>
      <c r="H551" s="283">
        <f>H547-H534</f>
        <v>-43.70403111739779</v>
      </c>
    </row>
    <row r="552" spans="1:11" s="591" customFormat="1" x14ac:dyDescent="0.2">
      <c r="A552" s="324" t="s">
        <v>52</v>
      </c>
      <c r="B552" s="285">
        <v>52</v>
      </c>
      <c r="C552" s="286">
        <v>49</v>
      </c>
      <c r="D552" s="286">
        <v>12</v>
      </c>
      <c r="E552" s="286">
        <v>51</v>
      </c>
      <c r="F552" s="286">
        <v>50</v>
      </c>
      <c r="G552" s="286">
        <v>50</v>
      </c>
      <c r="H552" s="288">
        <f>SUM(B552:G552)</f>
        <v>264</v>
      </c>
      <c r="I552" s="591" t="s">
        <v>56</v>
      </c>
      <c r="J552" s="347">
        <f>H539-H552</f>
        <v>0</v>
      </c>
      <c r="K552" s="348">
        <f>J552/H539</f>
        <v>0</v>
      </c>
    </row>
    <row r="553" spans="1:11" s="591" customFormat="1" x14ac:dyDescent="0.2">
      <c r="A553" s="324" t="s">
        <v>28</v>
      </c>
      <c r="B553" s="555">
        <v>137.5</v>
      </c>
      <c r="C553" s="294">
        <v>136</v>
      </c>
      <c r="D553" s="294">
        <v>137.5</v>
      </c>
      <c r="E553" s="294">
        <v>137.5</v>
      </c>
      <c r="F553" s="294">
        <v>135.5</v>
      </c>
      <c r="G553" s="294">
        <v>132.5</v>
      </c>
      <c r="H553" s="235"/>
      <c r="I553" s="591" t="s">
        <v>57</v>
      </c>
      <c r="J553" s="591">
        <v>135.88</v>
      </c>
    </row>
    <row r="554" spans="1:11" s="591" customFormat="1" ht="13.5" thickBot="1" x14ac:dyDescent="0.25">
      <c r="A554" s="327" t="s">
        <v>26</v>
      </c>
      <c r="B554" s="490">
        <f>B553-B540</f>
        <v>0</v>
      </c>
      <c r="C554" s="243">
        <f t="shared" ref="C554:G554" si="147">C553-C540</f>
        <v>0</v>
      </c>
      <c r="D554" s="243">
        <f t="shared" si="147"/>
        <v>0</v>
      </c>
      <c r="E554" s="243">
        <f t="shared" si="147"/>
        <v>0</v>
      </c>
      <c r="F554" s="243">
        <f t="shared" si="147"/>
        <v>0</v>
      </c>
      <c r="G554" s="243">
        <f t="shared" si="147"/>
        <v>0</v>
      </c>
      <c r="H554" s="236"/>
      <c r="I554" s="591" t="s">
        <v>26</v>
      </c>
      <c r="J554" s="227">
        <f>J553-J540</f>
        <v>0.85999999999998522</v>
      </c>
    </row>
    <row r="556" spans="1:11" ht="13.5" thickBot="1" x14ac:dyDescent="0.25"/>
    <row r="557" spans="1:11" s="595" customFormat="1" ht="13.5" thickBot="1" x14ac:dyDescent="0.25">
      <c r="A557" s="300" t="s">
        <v>178</v>
      </c>
      <c r="B557" s="671" t="s">
        <v>53</v>
      </c>
      <c r="C557" s="672"/>
      <c r="D557" s="672"/>
      <c r="E557" s="672"/>
      <c r="F557" s="672"/>
      <c r="G557" s="673"/>
      <c r="H557" s="329" t="s">
        <v>0</v>
      </c>
    </row>
    <row r="558" spans="1:11" s="595" customFormat="1" x14ac:dyDescent="0.2">
      <c r="A558" s="226" t="s">
        <v>2</v>
      </c>
      <c r="B558" s="332">
        <v>1</v>
      </c>
      <c r="C558" s="238">
        <v>2</v>
      </c>
      <c r="D558" s="238">
        <v>3</v>
      </c>
      <c r="E558" s="238">
        <v>4</v>
      </c>
      <c r="F558" s="238">
        <v>5</v>
      </c>
      <c r="G558" s="365">
        <v>6</v>
      </c>
      <c r="H558" s="237"/>
    </row>
    <row r="559" spans="1:11" s="595" customFormat="1" x14ac:dyDescent="0.2">
      <c r="A559" s="307" t="s">
        <v>3</v>
      </c>
      <c r="B559" s="366">
        <v>4520</v>
      </c>
      <c r="C559" s="364">
        <v>4520</v>
      </c>
      <c r="D559" s="364">
        <v>4520</v>
      </c>
      <c r="E559" s="364">
        <v>4520</v>
      </c>
      <c r="F559" s="364">
        <v>4520</v>
      </c>
      <c r="G559" s="367">
        <v>4520</v>
      </c>
      <c r="H559" s="373">
        <v>4520</v>
      </c>
    </row>
    <row r="560" spans="1:11" s="595" customFormat="1" x14ac:dyDescent="0.2">
      <c r="A560" s="310" t="s">
        <v>6</v>
      </c>
      <c r="B560" s="337">
        <v>4440</v>
      </c>
      <c r="C560" s="338">
        <v>4722.5</v>
      </c>
      <c r="D560" s="338">
        <v>4480</v>
      </c>
      <c r="E560" s="338">
        <v>4627.272727272727</v>
      </c>
      <c r="F560" s="338">
        <v>4874.166666666667</v>
      </c>
      <c r="G560" s="368">
        <v>5185.833333333333</v>
      </c>
      <c r="H560" s="266">
        <v>4754.4444444444443</v>
      </c>
    </row>
    <row r="561" spans="1:12" s="595" customFormat="1" x14ac:dyDescent="0.2">
      <c r="A561" s="226" t="s">
        <v>7</v>
      </c>
      <c r="B561" s="339">
        <v>100</v>
      </c>
      <c r="C561" s="340">
        <v>100</v>
      </c>
      <c r="D561" s="538">
        <v>100</v>
      </c>
      <c r="E561" s="538">
        <v>100</v>
      </c>
      <c r="F561" s="538">
        <v>100</v>
      </c>
      <c r="G561" s="369">
        <v>91.666666666666671</v>
      </c>
      <c r="H561" s="342">
        <v>84.126984126984127</v>
      </c>
    </row>
    <row r="562" spans="1:12" s="595" customFormat="1" x14ac:dyDescent="0.2">
      <c r="A562" s="226" t="s">
        <v>8</v>
      </c>
      <c r="B562" s="271">
        <v>3.8844303150632857E-2</v>
      </c>
      <c r="C562" s="272">
        <v>4.2781684828406247E-2</v>
      </c>
      <c r="D562" s="343">
        <v>3.4028283928856262E-2</v>
      </c>
      <c r="E562" s="343">
        <v>3.0200496194522738E-2</v>
      </c>
      <c r="F562" s="343">
        <v>4.06242138280331E-2</v>
      </c>
      <c r="G562" s="370">
        <v>3.9624400345013244E-2</v>
      </c>
      <c r="H562" s="344">
        <v>6.5900880604283313E-2</v>
      </c>
    </row>
    <row r="563" spans="1:12" s="595" customFormat="1" x14ac:dyDescent="0.2">
      <c r="A563" s="310" t="s">
        <v>1</v>
      </c>
      <c r="B563" s="275">
        <f t="shared" ref="B563:H563" si="148">B560/B559*100-100</f>
        <v>-1.7699115044247833</v>
      </c>
      <c r="C563" s="276">
        <f t="shared" si="148"/>
        <v>4.4800884955752167</v>
      </c>
      <c r="D563" s="276">
        <f t="shared" si="148"/>
        <v>-0.88495575221239164</v>
      </c>
      <c r="E563" s="276">
        <f t="shared" si="148"/>
        <v>2.3732904263877685</v>
      </c>
      <c r="F563" s="276">
        <f t="shared" si="148"/>
        <v>7.8355457227138743</v>
      </c>
      <c r="G563" s="276">
        <f t="shared" si="148"/>
        <v>14.730825958702056</v>
      </c>
      <c r="H563" s="278">
        <f t="shared" si="148"/>
        <v>5.1868239921337249</v>
      </c>
    </row>
    <row r="564" spans="1:12" s="595" customFormat="1" ht="13.5" thickBot="1" x14ac:dyDescent="0.25">
      <c r="A564" s="226" t="s">
        <v>27</v>
      </c>
      <c r="B564" s="280">
        <f>B560-B546</f>
        <v>-60</v>
      </c>
      <c r="C564" s="281">
        <f t="shared" ref="C564:G564" si="149">C560-C546</f>
        <v>222.5</v>
      </c>
      <c r="D564" s="281">
        <f t="shared" si="149"/>
        <v>-20</v>
      </c>
      <c r="E564" s="281">
        <f t="shared" si="149"/>
        <v>127.27272727272702</v>
      </c>
      <c r="F564" s="281">
        <f t="shared" si="149"/>
        <v>374.16666666666697</v>
      </c>
      <c r="G564" s="281">
        <f t="shared" si="149"/>
        <v>685.83333333333303</v>
      </c>
      <c r="H564" s="283">
        <f>H560-H547</f>
        <v>4.9801587301590189</v>
      </c>
    </row>
    <row r="565" spans="1:12" s="595" customFormat="1" x14ac:dyDescent="0.2">
      <c r="A565" s="324" t="s">
        <v>52</v>
      </c>
      <c r="B565" s="285">
        <v>46</v>
      </c>
      <c r="C565" s="286">
        <v>46</v>
      </c>
      <c r="D565" s="286">
        <v>12</v>
      </c>
      <c r="E565" s="286">
        <v>45</v>
      </c>
      <c r="F565" s="286">
        <v>44</v>
      </c>
      <c r="G565" s="286">
        <v>46</v>
      </c>
      <c r="H565" s="288">
        <f>SUM(B565:G565)</f>
        <v>239</v>
      </c>
      <c r="I565" s="595" t="s">
        <v>56</v>
      </c>
      <c r="J565" s="347">
        <f>H552-H565</f>
        <v>25</v>
      </c>
      <c r="K565" s="348">
        <f>J565/H552</f>
        <v>9.4696969696969696E-2</v>
      </c>
      <c r="L565" s="356" t="s">
        <v>179</v>
      </c>
    </row>
    <row r="566" spans="1:12" s="595" customFormat="1" x14ac:dyDescent="0.2">
      <c r="A566" s="324" t="s">
        <v>28</v>
      </c>
      <c r="B566" s="555">
        <v>137.5</v>
      </c>
      <c r="C566" s="294">
        <v>136.5</v>
      </c>
      <c r="D566" s="294">
        <v>137.5</v>
      </c>
      <c r="E566" s="294">
        <v>136.5</v>
      </c>
      <c r="F566" s="294">
        <v>135</v>
      </c>
      <c r="G566" s="294">
        <v>133.5</v>
      </c>
      <c r="H566" s="235"/>
      <c r="I566" s="595" t="s">
        <v>57</v>
      </c>
      <c r="J566" s="595">
        <v>135.88</v>
      </c>
      <c r="L566" s="378" t="s">
        <v>180</v>
      </c>
    </row>
    <row r="567" spans="1:12" s="595" customFormat="1" ht="13.5" thickBot="1" x14ac:dyDescent="0.25">
      <c r="A567" s="327" t="s">
        <v>26</v>
      </c>
      <c r="B567" s="490">
        <f>B566-B553</f>
        <v>0</v>
      </c>
      <c r="C567" s="243">
        <f t="shared" ref="C567:G567" si="150">C566-C553</f>
        <v>0.5</v>
      </c>
      <c r="D567" s="243">
        <f t="shared" si="150"/>
        <v>0</v>
      </c>
      <c r="E567" s="243">
        <f t="shared" si="150"/>
        <v>-1</v>
      </c>
      <c r="F567" s="243">
        <f t="shared" si="150"/>
        <v>-0.5</v>
      </c>
      <c r="G567" s="243">
        <f t="shared" si="150"/>
        <v>1</v>
      </c>
      <c r="H567" s="236"/>
      <c r="I567" s="595" t="s">
        <v>26</v>
      </c>
      <c r="J567" s="227">
        <f>J566-J553</f>
        <v>0</v>
      </c>
      <c r="L567" s="603" t="s">
        <v>181</v>
      </c>
    </row>
    <row r="569" spans="1:12" ht="13.5" thickBot="1" x14ac:dyDescent="0.25"/>
    <row r="570" spans="1:12" ht="13.5" thickBot="1" x14ac:dyDescent="0.25">
      <c r="A570" s="300" t="s">
        <v>182</v>
      </c>
      <c r="B570" s="671" t="s">
        <v>53</v>
      </c>
      <c r="C570" s="672"/>
      <c r="D570" s="672"/>
      <c r="E570" s="672"/>
      <c r="F570" s="672"/>
      <c r="G570" s="673"/>
      <c r="H570" s="329" t="s">
        <v>0</v>
      </c>
      <c r="I570" s="599"/>
      <c r="J570" s="599"/>
      <c r="K570" s="599"/>
    </row>
    <row r="571" spans="1:12" x14ac:dyDescent="0.2">
      <c r="A571" s="226" t="s">
        <v>2</v>
      </c>
      <c r="B571" s="332">
        <v>1</v>
      </c>
      <c r="C571" s="238">
        <v>2</v>
      </c>
      <c r="D571" s="238">
        <v>3</v>
      </c>
      <c r="E571" s="238">
        <v>4</v>
      </c>
      <c r="F571" s="238">
        <v>5</v>
      </c>
      <c r="G571" s="365">
        <v>6</v>
      </c>
      <c r="H571" s="237"/>
      <c r="I571" s="599"/>
      <c r="J571" s="599"/>
      <c r="K571" s="599"/>
    </row>
    <row r="572" spans="1:12" x14ac:dyDescent="0.2">
      <c r="A572" s="307" t="s">
        <v>3</v>
      </c>
      <c r="B572" s="366">
        <v>4540</v>
      </c>
      <c r="C572" s="364">
        <v>4540</v>
      </c>
      <c r="D572" s="364">
        <v>4540</v>
      </c>
      <c r="E572" s="364">
        <v>4540</v>
      </c>
      <c r="F572" s="364">
        <v>4540</v>
      </c>
      <c r="G572" s="367">
        <v>4540</v>
      </c>
      <c r="H572" s="373">
        <v>4540</v>
      </c>
      <c r="I572" s="599"/>
      <c r="J572" s="599"/>
      <c r="K572" s="599"/>
    </row>
    <row r="573" spans="1:12" x14ac:dyDescent="0.2">
      <c r="A573" s="310" t="s">
        <v>6</v>
      </c>
      <c r="B573" s="337">
        <v>4420.833333333333</v>
      </c>
      <c r="C573" s="338">
        <v>4632.727272727273</v>
      </c>
      <c r="D573" s="338">
        <v>4546.666666666667</v>
      </c>
      <c r="E573" s="338">
        <v>4730.909090909091</v>
      </c>
      <c r="F573" s="338">
        <v>4786.666666666667</v>
      </c>
      <c r="G573" s="368">
        <v>4969.166666666667</v>
      </c>
      <c r="H573" s="266">
        <v>4693.75</v>
      </c>
      <c r="I573" s="599"/>
      <c r="J573" s="599"/>
      <c r="K573" s="599"/>
    </row>
    <row r="574" spans="1:12" x14ac:dyDescent="0.2">
      <c r="A574" s="226" t="s">
        <v>7</v>
      </c>
      <c r="B574" s="339">
        <v>91.666666666666671</v>
      </c>
      <c r="C574" s="340">
        <v>100</v>
      </c>
      <c r="D574" s="538">
        <v>100</v>
      </c>
      <c r="E574" s="538">
        <v>100</v>
      </c>
      <c r="F574" s="538">
        <v>91.666666666666671</v>
      </c>
      <c r="G574" s="369">
        <v>100</v>
      </c>
      <c r="H574" s="342">
        <v>89.0625</v>
      </c>
      <c r="I574" s="599"/>
      <c r="J574" s="599"/>
      <c r="K574" s="599"/>
    </row>
    <row r="575" spans="1:12" x14ac:dyDescent="0.2">
      <c r="A575" s="226" t="s">
        <v>8</v>
      </c>
      <c r="B575" s="271">
        <v>5.5703044880989754E-2</v>
      </c>
      <c r="C575" s="272">
        <v>4.0801228943067862E-2</v>
      </c>
      <c r="D575" s="343">
        <v>3.5593067724158836E-2</v>
      </c>
      <c r="E575" s="343">
        <v>2.1677473878127917E-2</v>
      </c>
      <c r="F575" s="343">
        <v>5.2174995896965122E-2</v>
      </c>
      <c r="G575" s="370">
        <v>3.8878751019742482E-2</v>
      </c>
      <c r="H575" s="344">
        <v>5.763354332562913E-2</v>
      </c>
      <c r="I575" s="599"/>
      <c r="J575" s="599"/>
      <c r="K575" s="599"/>
    </row>
    <row r="576" spans="1:12" x14ac:dyDescent="0.2">
      <c r="A576" s="310" t="s">
        <v>1</v>
      </c>
      <c r="B576" s="275">
        <f t="shared" ref="B576:H576" si="151">B573/B572*100-100</f>
        <v>-2.6248164464023489</v>
      </c>
      <c r="C576" s="276">
        <f t="shared" si="151"/>
        <v>2.0424509411293599</v>
      </c>
      <c r="D576" s="276">
        <f t="shared" si="151"/>
        <v>0.14684287812040964</v>
      </c>
      <c r="E576" s="276">
        <f t="shared" si="151"/>
        <v>4.2050460552663225</v>
      </c>
      <c r="F576" s="276">
        <f t="shared" si="151"/>
        <v>5.4331864904552134</v>
      </c>
      <c r="G576" s="276">
        <f t="shared" si="151"/>
        <v>9.4530102790014752</v>
      </c>
      <c r="H576" s="278">
        <f t="shared" si="151"/>
        <v>3.3865638766519908</v>
      </c>
      <c r="I576" s="599"/>
      <c r="J576" s="599"/>
      <c r="K576" s="599"/>
    </row>
    <row r="577" spans="1:11" ht="13.5" thickBot="1" x14ac:dyDescent="0.25">
      <c r="A577" s="226" t="s">
        <v>27</v>
      </c>
      <c r="B577" s="280">
        <f>B573-B559</f>
        <v>-99.16666666666697</v>
      </c>
      <c r="C577" s="281">
        <f t="shared" ref="C577:G577" si="152">C573-C559</f>
        <v>112.72727272727298</v>
      </c>
      <c r="D577" s="281">
        <f t="shared" si="152"/>
        <v>26.66666666666697</v>
      </c>
      <c r="E577" s="281">
        <f t="shared" si="152"/>
        <v>210.90909090909099</v>
      </c>
      <c r="F577" s="281">
        <f t="shared" si="152"/>
        <v>266.66666666666697</v>
      </c>
      <c r="G577" s="281">
        <f t="shared" si="152"/>
        <v>449.16666666666697</v>
      </c>
      <c r="H577" s="283">
        <f>H573-H560</f>
        <v>-60.694444444444343</v>
      </c>
      <c r="I577" s="599"/>
      <c r="J577" s="599"/>
      <c r="K577" s="599"/>
    </row>
    <row r="578" spans="1:11" x14ac:dyDescent="0.2">
      <c r="A578" s="324" t="s">
        <v>52</v>
      </c>
      <c r="B578" s="285">
        <v>46</v>
      </c>
      <c r="C578" s="286">
        <v>45</v>
      </c>
      <c r="D578" s="286">
        <v>12</v>
      </c>
      <c r="E578" s="286">
        <v>45</v>
      </c>
      <c r="F578" s="286">
        <v>43</v>
      </c>
      <c r="G578" s="286">
        <v>46</v>
      </c>
      <c r="H578" s="288">
        <f>SUM(B578:G578)</f>
        <v>237</v>
      </c>
      <c r="I578" s="599" t="s">
        <v>56</v>
      </c>
      <c r="J578" s="347">
        <f>H565-H578</f>
        <v>2</v>
      </c>
      <c r="K578" s="348">
        <f>J578/H565</f>
        <v>8.368200836820083E-3</v>
      </c>
    </row>
    <row r="579" spans="1:11" x14ac:dyDescent="0.2">
      <c r="A579" s="324" t="s">
        <v>28</v>
      </c>
      <c r="B579" s="555">
        <v>138.5</v>
      </c>
      <c r="C579" s="294">
        <v>137.5</v>
      </c>
      <c r="D579" s="294">
        <v>138.5</v>
      </c>
      <c r="E579" s="294">
        <v>137.5</v>
      </c>
      <c r="F579" s="294">
        <v>136</v>
      </c>
      <c r="G579" s="294">
        <v>134.5</v>
      </c>
      <c r="H579" s="235"/>
      <c r="I579" s="599" t="s">
        <v>57</v>
      </c>
      <c r="J579" s="599">
        <v>135.86000000000001</v>
      </c>
      <c r="K579" s="599"/>
    </row>
    <row r="580" spans="1:11" ht="13.5" thickBot="1" x14ac:dyDescent="0.25">
      <c r="A580" s="327" t="s">
        <v>26</v>
      </c>
      <c r="B580" s="490">
        <f>B579-B566</f>
        <v>1</v>
      </c>
      <c r="C580" s="488">
        <f t="shared" ref="C580:G580" si="153">C579-C566</f>
        <v>1</v>
      </c>
      <c r="D580" s="488">
        <f t="shared" si="153"/>
        <v>1</v>
      </c>
      <c r="E580" s="488">
        <f t="shared" si="153"/>
        <v>1</v>
      </c>
      <c r="F580" s="488">
        <f t="shared" si="153"/>
        <v>1</v>
      </c>
      <c r="G580" s="488">
        <f t="shared" si="153"/>
        <v>1</v>
      </c>
      <c r="H580" s="236"/>
      <c r="I580" s="599" t="s">
        <v>26</v>
      </c>
      <c r="J580" s="227">
        <f>J579-J566</f>
        <v>-1.999999999998181E-2</v>
      </c>
      <c r="K580" s="599"/>
    </row>
    <row r="582" spans="1:11" ht="13.5" thickBot="1" x14ac:dyDescent="0.25"/>
    <row r="583" spans="1:11" s="604" customFormat="1" ht="12.75" customHeight="1" thickBot="1" x14ac:dyDescent="0.25">
      <c r="A583" s="300" t="s">
        <v>183</v>
      </c>
      <c r="B583" s="671" t="s">
        <v>53</v>
      </c>
      <c r="C583" s="672"/>
      <c r="D583" s="672"/>
      <c r="E583" s="672"/>
      <c r="F583" s="672"/>
      <c r="G583" s="673"/>
      <c r="H583" s="329" t="s">
        <v>0</v>
      </c>
    </row>
    <row r="584" spans="1:11" s="604" customFormat="1" ht="12.75" customHeight="1" x14ac:dyDescent="0.2">
      <c r="A584" s="226" t="s">
        <v>2</v>
      </c>
      <c r="B584" s="332">
        <v>1</v>
      </c>
      <c r="C584" s="238">
        <v>2</v>
      </c>
      <c r="D584" s="238">
        <v>3</v>
      </c>
      <c r="E584" s="238">
        <v>4</v>
      </c>
      <c r="F584" s="238">
        <v>5</v>
      </c>
      <c r="G584" s="365">
        <v>6</v>
      </c>
      <c r="H584" s="237"/>
    </row>
    <row r="585" spans="1:11" s="604" customFormat="1" ht="12.75" customHeight="1" x14ac:dyDescent="0.2">
      <c r="A585" s="307" t="s">
        <v>3</v>
      </c>
      <c r="B585" s="366">
        <v>4560</v>
      </c>
      <c r="C585" s="364">
        <v>4560</v>
      </c>
      <c r="D585" s="364">
        <v>4560</v>
      </c>
      <c r="E585" s="364">
        <v>4560</v>
      </c>
      <c r="F585" s="364">
        <v>4560</v>
      </c>
      <c r="G585" s="367">
        <v>4560</v>
      </c>
      <c r="H585" s="373">
        <v>4560</v>
      </c>
    </row>
    <row r="586" spans="1:11" s="604" customFormat="1" ht="12.75" customHeight="1" x14ac:dyDescent="0.2">
      <c r="A586" s="310" t="s">
        <v>6</v>
      </c>
      <c r="B586" s="337">
        <v>4530.909090909091</v>
      </c>
      <c r="C586" s="338">
        <v>4650</v>
      </c>
      <c r="D586" s="338">
        <v>4426</v>
      </c>
      <c r="E586" s="338">
        <v>4790.909090909091</v>
      </c>
      <c r="F586" s="338">
        <v>4719.166666666667</v>
      </c>
      <c r="G586" s="368">
        <v>5262.5</v>
      </c>
      <c r="H586" s="266">
        <v>4767.7419354838712</v>
      </c>
    </row>
    <row r="587" spans="1:11" s="604" customFormat="1" ht="12.75" customHeight="1" x14ac:dyDescent="0.2">
      <c r="A587" s="226" t="s">
        <v>7</v>
      </c>
      <c r="B587" s="339">
        <v>100</v>
      </c>
      <c r="C587" s="340">
        <v>100</v>
      </c>
      <c r="D587" s="538">
        <v>100</v>
      </c>
      <c r="E587" s="538">
        <v>90.909090909090907</v>
      </c>
      <c r="F587" s="538">
        <v>91.666666666666671</v>
      </c>
      <c r="G587" s="369">
        <v>100</v>
      </c>
      <c r="H587" s="342">
        <v>83.870967741935488</v>
      </c>
    </row>
    <row r="588" spans="1:11" s="604" customFormat="1" ht="12.75" customHeight="1" x14ac:dyDescent="0.2">
      <c r="A588" s="226" t="s">
        <v>8</v>
      </c>
      <c r="B588" s="271">
        <v>4.6823166991583808E-2</v>
      </c>
      <c r="C588" s="272">
        <v>3.465211971238244E-2</v>
      </c>
      <c r="D588" s="343">
        <v>3.2067230003091141E-2</v>
      </c>
      <c r="E588" s="343">
        <v>4.7275622293860287E-2</v>
      </c>
      <c r="F588" s="343">
        <v>4.8177253135941032E-2</v>
      </c>
      <c r="G588" s="370">
        <v>3.1446156226176004E-2</v>
      </c>
      <c r="H588" s="344">
        <v>6.9050342335847656E-2</v>
      </c>
    </row>
    <row r="589" spans="1:11" s="604" customFormat="1" ht="12.75" customHeight="1" x14ac:dyDescent="0.2">
      <c r="A589" s="310" t="s">
        <v>1</v>
      </c>
      <c r="B589" s="275">
        <f t="shared" ref="B589:H589" si="154">B586/B585*100-100</f>
        <v>-0.63795853269536451</v>
      </c>
      <c r="C589" s="276">
        <f t="shared" si="154"/>
        <v>1.9736842105263008</v>
      </c>
      <c r="D589" s="276">
        <f t="shared" si="154"/>
        <v>-2.9385964912280684</v>
      </c>
      <c r="E589" s="276">
        <f t="shared" si="154"/>
        <v>5.0637958532695535</v>
      </c>
      <c r="F589" s="276">
        <f t="shared" si="154"/>
        <v>3.4904970760234022</v>
      </c>
      <c r="G589" s="276">
        <f t="shared" si="154"/>
        <v>15.405701754385959</v>
      </c>
      <c r="H589" s="278">
        <f t="shared" si="154"/>
        <v>4.5557441992076946</v>
      </c>
    </row>
    <row r="590" spans="1:11" s="604" customFormat="1" ht="12.75" customHeight="1" thickBot="1" x14ac:dyDescent="0.25">
      <c r="A590" s="226" t="s">
        <v>27</v>
      </c>
      <c r="B590" s="280">
        <f>B586-B572</f>
        <v>-9.0909090909090082</v>
      </c>
      <c r="C590" s="281">
        <f t="shared" ref="C590:G590" si="155">C586-C572</f>
        <v>110</v>
      </c>
      <c r="D590" s="281">
        <f t="shared" si="155"/>
        <v>-114</v>
      </c>
      <c r="E590" s="281">
        <f t="shared" si="155"/>
        <v>250.90909090909099</v>
      </c>
      <c r="F590" s="281">
        <f t="shared" si="155"/>
        <v>179.16666666666697</v>
      </c>
      <c r="G590" s="281">
        <f t="shared" si="155"/>
        <v>722.5</v>
      </c>
      <c r="H590" s="283">
        <f>H586-H573</f>
        <v>73.991935483871202</v>
      </c>
    </row>
    <row r="591" spans="1:11" s="604" customFormat="1" ht="12.75" customHeight="1" x14ac:dyDescent="0.2">
      <c r="A591" s="324" t="s">
        <v>52</v>
      </c>
      <c r="B591" s="285">
        <v>46</v>
      </c>
      <c r="C591" s="286">
        <v>45</v>
      </c>
      <c r="D591" s="286">
        <v>12</v>
      </c>
      <c r="E591" s="286">
        <v>45</v>
      </c>
      <c r="F591" s="286">
        <v>43</v>
      </c>
      <c r="G591" s="286">
        <v>46</v>
      </c>
      <c r="H591" s="288">
        <f>SUM(B591:G591)</f>
        <v>237</v>
      </c>
      <c r="I591" s="604" t="s">
        <v>56</v>
      </c>
      <c r="J591" s="347">
        <f>H578-H591</f>
        <v>0</v>
      </c>
      <c r="K591" s="348">
        <f>J591/H578</f>
        <v>0</v>
      </c>
    </row>
    <row r="592" spans="1:11" s="604" customFormat="1" ht="12.75" customHeight="1" x14ac:dyDescent="0.2">
      <c r="A592" s="324" t="s">
        <v>28</v>
      </c>
      <c r="B592" s="555">
        <v>138.5</v>
      </c>
      <c r="C592" s="294">
        <v>137.5</v>
      </c>
      <c r="D592" s="294">
        <v>138.5</v>
      </c>
      <c r="E592" s="294">
        <v>137.5</v>
      </c>
      <c r="F592" s="294">
        <v>136</v>
      </c>
      <c r="G592" s="294">
        <v>134.5</v>
      </c>
      <c r="H592" s="235"/>
      <c r="I592" s="604" t="s">
        <v>57</v>
      </c>
      <c r="J592" s="604">
        <v>136.83000000000001</v>
      </c>
    </row>
    <row r="593" spans="1:12" s="604" customFormat="1" ht="12.75" customHeight="1" thickBot="1" x14ac:dyDescent="0.25">
      <c r="A593" s="327" t="s">
        <v>26</v>
      </c>
      <c r="B593" s="490">
        <f>B592-B579</f>
        <v>0</v>
      </c>
      <c r="C593" s="488">
        <f t="shared" ref="C593:G593" si="156">C592-C579</f>
        <v>0</v>
      </c>
      <c r="D593" s="488">
        <f t="shared" si="156"/>
        <v>0</v>
      </c>
      <c r="E593" s="488">
        <f t="shared" si="156"/>
        <v>0</v>
      </c>
      <c r="F593" s="488">
        <f t="shared" si="156"/>
        <v>0</v>
      </c>
      <c r="G593" s="488">
        <f t="shared" si="156"/>
        <v>0</v>
      </c>
      <c r="H593" s="236"/>
      <c r="I593" s="604" t="s">
        <v>26</v>
      </c>
      <c r="J593" s="227">
        <f>J592-J579</f>
        <v>0.96999999999999886</v>
      </c>
    </row>
    <row r="595" spans="1:12" ht="13.5" thickBot="1" x14ac:dyDescent="0.25"/>
    <row r="596" spans="1:12" s="608" customFormat="1" ht="12.75" customHeight="1" thickBot="1" x14ac:dyDescent="0.25">
      <c r="A596" s="300" t="s">
        <v>184</v>
      </c>
      <c r="B596" s="671" t="s">
        <v>53</v>
      </c>
      <c r="C596" s="672"/>
      <c r="D596" s="672"/>
      <c r="E596" s="672"/>
      <c r="F596" s="672"/>
      <c r="G596" s="673"/>
      <c r="H596" s="329" t="s">
        <v>0</v>
      </c>
    </row>
    <row r="597" spans="1:12" s="608" customFormat="1" ht="12.75" customHeight="1" x14ac:dyDescent="0.2">
      <c r="A597" s="226" t="s">
        <v>2</v>
      </c>
      <c r="B597" s="332">
        <v>1</v>
      </c>
      <c r="C597" s="238">
        <v>2</v>
      </c>
      <c r="D597" s="238">
        <v>3</v>
      </c>
      <c r="E597" s="238">
        <v>4</v>
      </c>
      <c r="F597" s="238">
        <v>5</v>
      </c>
      <c r="G597" s="365">
        <v>6</v>
      </c>
      <c r="H597" s="237"/>
    </row>
    <row r="598" spans="1:12" s="608" customFormat="1" ht="12.75" customHeight="1" x14ac:dyDescent="0.2">
      <c r="A598" s="307" t="s">
        <v>3</v>
      </c>
      <c r="B598" s="366">
        <v>4580</v>
      </c>
      <c r="C598" s="364">
        <v>4580</v>
      </c>
      <c r="D598" s="364">
        <v>4580</v>
      </c>
      <c r="E598" s="364">
        <v>4580</v>
      </c>
      <c r="F598" s="364">
        <v>4580</v>
      </c>
      <c r="G598" s="367">
        <v>4580</v>
      </c>
      <c r="H598" s="373">
        <v>4580</v>
      </c>
    </row>
    <row r="599" spans="1:12" s="608" customFormat="1" ht="12.75" customHeight="1" x14ac:dyDescent="0.2">
      <c r="A599" s="310" t="s">
        <v>6</v>
      </c>
      <c r="B599" s="337">
        <v>4610</v>
      </c>
      <c r="C599" s="338">
        <v>4599.166666666667</v>
      </c>
      <c r="D599" s="338">
        <v>4426.666666666667</v>
      </c>
      <c r="E599" s="338">
        <v>4604.166666666667</v>
      </c>
      <c r="F599" s="338">
        <v>4754</v>
      </c>
      <c r="G599" s="368">
        <v>4891.666666666667</v>
      </c>
      <c r="H599" s="266">
        <v>4665</v>
      </c>
    </row>
    <row r="600" spans="1:12" s="608" customFormat="1" ht="12.75" customHeight="1" x14ac:dyDescent="0.2">
      <c r="A600" s="226" t="s">
        <v>7</v>
      </c>
      <c r="B600" s="339">
        <v>91.666666666666671</v>
      </c>
      <c r="C600" s="340">
        <v>100</v>
      </c>
      <c r="D600" s="538">
        <v>83.333333333333329</v>
      </c>
      <c r="E600" s="538">
        <v>91.666666666666671</v>
      </c>
      <c r="F600" s="538">
        <v>100</v>
      </c>
      <c r="G600" s="369">
        <v>75</v>
      </c>
      <c r="H600" s="342">
        <v>93.75</v>
      </c>
    </row>
    <row r="601" spans="1:12" s="608" customFormat="1" ht="12.75" customHeight="1" x14ac:dyDescent="0.2">
      <c r="A601" s="226" t="s">
        <v>8</v>
      </c>
      <c r="B601" s="271">
        <v>6.3199011791098145E-2</v>
      </c>
      <c r="C601" s="272">
        <v>2.7680933241499794E-2</v>
      </c>
      <c r="D601" s="343">
        <v>6.4368216896962191E-2</v>
      </c>
      <c r="E601" s="343">
        <v>4.6214138597779814E-2</v>
      </c>
      <c r="F601" s="343">
        <v>3.9946411343606963E-2</v>
      </c>
      <c r="G601" s="370">
        <v>7.3109481003902244E-2</v>
      </c>
      <c r="H601" s="344">
        <v>6.1735078363428543E-2</v>
      </c>
    </row>
    <row r="602" spans="1:12" s="608" customFormat="1" ht="12.75" customHeight="1" x14ac:dyDescent="0.2">
      <c r="A602" s="310" t="s">
        <v>1</v>
      </c>
      <c r="B602" s="275">
        <f t="shared" ref="B602:H602" si="157">B599/B598*100-100</f>
        <v>0.65502183406114511</v>
      </c>
      <c r="C602" s="276">
        <f t="shared" si="157"/>
        <v>0.41848617176127334</v>
      </c>
      <c r="D602" s="276">
        <f t="shared" si="157"/>
        <v>-3.3478893740902436</v>
      </c>
      <c r="E602" s="276">
        <f t="shared" si="157"/>
        <v>0.52765647743815691</v>
      </c>
      <c r="F602" s="276">
        <f t="shared" si="157"/>
        <v>3.7991266375545933</v>
      </c>
      <c r="G602" s="276">
        <f t="shared" si="157"/>
        <v>6.8049490538573565</v>
      </c>
      <c r="H602" s="278">
        <f t="shared" si="157"/>
        <v>1.8558951965065518</v>
      </c>
    </row>
    <row r="603" spans="1:12" s="608" customFormat="1" ht="12.75" customHeight="1" thickBot="1" x14ac:dyDescent="0.25">
      <c r="A603" s="226" t="s">
        <v>27</v>
      </c>
      <c r="B603" s="280">
        <f t="shared" ref="B603:F603" si="158">B599-B586</f>
        <v>79.090909090909008</v>
      </c>
      <c r="C603" s="281">
        <f t="shared" si="158"/>
        <v>-50.83333333333303</v>
      </c>
      <c r="D603" s="281">
        <f t="shared" si="158"/>
        <v>0.66666666666696983</v>
      </c>
      <c r="E603" s="281">
        <f t="shared" si="158"/>
        <v>-186.74242424242402</v>
      </c>
      <c r="F603" s="281">
        <f t="shared" si="158"/>
        <v>34.83333333333303</v>
      </c>
      <c r="G603" s="281">
        <f>G599-G586</f>
        <v>-370.83333333333303</v>
      </c>
      <c r="H603" s="283">
        <f>H599-H586</f>
        <v>-102.7419354838712</v>
      </c>
    </row>
    <row r="604" spans="1:12" s="608" customFormat="1" ht="12.75" customHeight="1" x14ac:dyDescent="0.2">
      <c r="A604" s="324" t="s">
        <v>52</v>
      </c>
      <c r="B604" s="285">
        <v>46</v>
      </c>
      <c r="C604" s="286">
        <v>45</v>
      </c>
      <c r="D604" s="286">
        <v>11</v>
      </c>
      <c r="E604" s="286">
        <v>45</v>
      </c>
      <c r="F604" s="286">
        <v>43</v>
      </c>
      <c r="G604" s="286">
        <v>46</v>
      </c>
      <c r="H604" s="288">
        <f>SUM(B604:G604)</f>
        <v>236</v>
      </c>
      <c r="I604" s="608" t="s">
        <v>56</v>
      </c>
      <c r="J604" s="347">
        <f>H591-H604</f>
        <v>1</v>
      </c>
      <c r="K604" s="348">
        <f>J604/H591</f>
        <v>4.2194092827004216E-3</v>
      </c>
      <c r="L604" s="616" t="s">
        <v>185</v>
      </c>
    </row>
    <row r="605" spans="1:12" s="608" customFormat="1" ht="12.75" customHeight="1" x14ac:dyDescent="0.2">
      <c r="A605" s="324" t="s">
        <v>28</v>
      </c>
      <c r="B605" s="555">
        <v>160</v>
      </c>
      <c r="C605" s="294">
        <v>137.5</v>
      </c>
      <c r="D605" s="294">
        <v>138.5</v>
      </c>
      <c r="E605" s="294">
        <v>137.5</v>
      </c>
      <c r="F605" s="294">
        <v>136</v>
      </c>
      <c r="G605" s="294">
        <v>134.5</v>
      </c>
      <c r="H605" s="235"/>
      <c r="I605" s="608" t="s">
        <v>57</v>
      </c>
      <c r="J605" s="608">
        <v>136.83000000000001</v>
      </c>
      <c r="L605" s="617" t="s">
        <v>186</v>
      </c>
    </row>
    <row r="606" spans="1:12" s="608" customFormat="1" ht="12.75" customHeight="1" thickBot="1" x14ac:dyDescent="0.25">
      <c r="A606" s="327" t="s">
        <v>26</v>
      </c>
      <c r="B606" s="490">
        <f>B605-B592</f>
        <v>21.5</v>
      </c>
      <c r="C606" s="488">
        <f t="shared" ref="C606:G606" si="159">C605-C592</f>
        <v>0</v>
      </c>
      <c r="D606" s="488">
        <f t="shared" si="159"/>
        <v>0</v>
      </c>
      <c r="E606" s="488">
        <f t="shared" si="159"/>
        <v>0</v>
      </c>
      <c r="F606" s="488">
        <f t="shared" si="159"/>
        <v>0</v>
      </c>
      <c r="G606" s="488">
        <f t="shared" si="159"/>
        <v>0</v>
      </c>
      <c r="H606" s="236"/>
      <c r="I606" s="608" t="s">
        <v>26</v>
      </c>
      <c r="J606" s="227">
        <f>J605-J592</f>
        <v>0</v>
      </c>
    </row>
    <row r="608" spans="1:12" ht="13.5" thickBot="1" x14ac:dyDescent="0.25"/>
    <row r="609" spans="1:11" ht="13.5" thickBot="1" x14ac:dyDescent="0.25">
      <c r="A609" s="300" t="s">
        <v>187</v>
      </c>
      <c r="B609" s="671" t="s">
        <v>53</v>
      </c>
      <c r="C609" s="672"/>
      <c r="D609" s="672"/>
      <c r="E609" s="672"/>
      <c r="F609" s="672"/>
      <c r="G609" s="673"/>
      <c r="H609" s="329" t="s">
        <v>0</v>
      </c>
      <c r="I609" s="612"/>
      <c r="J609" s="612"/>
      <c r="K609" s="612"/>
    </row>
    <row r="610" spans="1:11" x14ac:dyDescent="0.2">
      <c r="A610" s="226" t="s">
        <v>2</v>
      </c>
      <c r="B610" s="332">
        <v>1</v>
      </c>
      <c r="C610" s="238">
        <v>2</v>
      </c>
      <c r="D610" s="238">
        <v>3</v>
      </c>
      <c r="E610" s="238">
        <v>4</v>
      </c>
      <c r="F610" s="238">
        <v>5</v>
      </c>
      <c r="G610" s="365">
        <v>6</v>
      </c>
      <c r="H610" s="237"/>
      <c r="I610" s="612"/>
      <c r="J610" s="612"/>
      <c r="K610" s="612"/>
    </row>
    <row r="611" spans="1:11" x14ac:dyDescent="0.2">
      <c r="A611" s="307" t="s">
        <v>3</v>
      </c>
      <c r="B611" s="366">
        <v>4600</v>
      </c>
      <c r="C611" s="364">
        <v>4600</v>
      </c>
      <c r="D611" s="364">
        <v>4600</v>
      </c>
      <c r="E611" s="364">
        <v>4600</v>
      </c>
      <c r="F611" s="364">
        <v>4600</v>
      </c>
      <c r="G611" s="367">
        <v>4600</v>
      </c>
      <c r="H611" s="373">
        <v>4600</v>
      </c>
      <c r="I611" s="612"/>
      <c r="J611" s="612"/>
      <c r="K611" s="612"/>
    </row>
    <row r="612" spans="1:11" x14ac:dyDescent="0.2">
      <c r="A612" s="310" t="s">
        <v>6</v>
      </c>
      <c r="B612" s="337">
        <v>4656.666666666667</v>
      </c>
      <c r="C612" s="338">
        <v>4734.166666666667</v>
      </c>
      <c r="D612" s="338">
        <v>4680</v>
      </c>
      <c r="E612" s="338">
        <v>4782.5</v>
      </c>
      <c r="F612" s="338">
        <v>4840</v>
      </c>
      <c r="G612" s="368">
        <v>5170.833333333333</v>
      </c>
      <c r="H612" s="266">
        <v>4822.575757575758</v>
      </c>
      <c r="I612" s="612"/>
      <c r="J612" s="612"/>
      <c r="K612" s="612"/>
    </row>
    <row r="613" spans="1:11" x14ac:dyDescent="0.2">
      <c r="A613" s="226" t="s">
        <v>7</v>
      </c>
      <c r="B613" s="339">
        <v>75</v>
      </c>
      <c r="C613" s="340">
        <v>91.666666666666671</v>
      </c>
      <c r="D613" s="538">
        <v>100</v>
      </c>
      <c r="E613" s="538">
        <v>100</v>
      </c>
      <c r="F613" s="538">
        <v>100</v>
      </c>
      <c r="G613" s="369">
        <v>91.666666666666671</v>
      </c>
      <c r="H613" s="342">
        <v>83.333333333333329</v>
      </c>
      <c r="I613" s="612"/>
      <c r="J613" s="612"/>
      <c r="K613" s="612"/>
    </row>
    <row r="614" spans="1:11" x14ac:dyDescent="0.2">
      <c r="A614" s="226" t="s">
        <v>8</v>
      </c>
      <c r="B614" s="271">
        <v>8.2546137810312586E-2</v>
      </c>
      <c r="C614" s="272">
        <v>6.6615536396038372E-2</v>
      </c>
      <c r="D614" s="343">
        <v>4.500725720222102E-2</v>
      </c>
      <c r="E614" s="343">
        <v>3.4549591375175256E-2</v>
      </c>
      <c r="F614" s="343">
        <v>4.5037847061825592E-2</v>
      </c>
      <c r="G614" s="370">
        <v>5.8218606489893597E-2</v>
      </c>
      <c r="H614" s="344">
        <v>6.8689774365106454E-2</v>
      </c>
      <c r="I614" s="612"/>
      <c r="J614" s="612"/>
      <c r="K614" s="612"/>
    </row>
    <row r="615" spans="1:11" x14ac:dyDescent="0.2">
      <c r="A615" s="310" t="s">
        <v>1</v>
      </c>
      <c r="B615" s="275">
        <f t="shared" ref="B615:H615" si="160">B612/B611*100-100</f>
        <v>1.2318840579710155</v>
      </c>
      <c r="C615" s="276">
        <f t="shared" si="160"/>
        <v>2.9166666666666856</v>
      </c>
      <c r="D615" s="276">
        <f t="shared" si="160"/>
        <v>1.7391304347825951</v>
      </c>
      <c r="E615" s="276">
        <f t="shared" si="160"/>
        <v>3.9673913043478279</v>
      </c>
      <c r="F615" s="276">
        <f t="shared" si="160"/>
        <v>5.2173913043478137</v>
      </c>
      <c r="G615" s="276">
        <f t="shared" si="160"/>
        <v>12.409420289855049</v>
      </c>
      <c r="H615" s="278">
        <f t="shared" si="160"/>
        <v>4.8386034255599526</v>
      </c>
      <c r="I615" s="612"/>
      <c r="J615" s="612"/>
      <c r="K615" s="612"/>
    </row>
    <row r="616" spans="1:11" ht="13.5" thickBot="1" x14ac:dyDescent="0.25">
      <c r="A616" s="226" t="s">
        <v>27</v>
      </c>
      <c r="B616" s="280">
        <f t="shared" ref="B616:F616" si="161">B612-B599</f>
        <v>46.66666666666697</v>
      </c>
      <c r="C616" s="281">
        <f t="shared" si="161"/>
        <v>135</v>
      </c>
      <c r="D616" s="281">
        <f t="shared" si="161"/>
        <v>253.33333333333303</v>
      </c>
      <c r="E616" s="281">
        <f t="shared" si="161"/>
        <v>178.33333333333303</v>
      </c>
      <c r="F616" s="281">
        <f t="shared" si="161"/>
        <v>86</v>
      </c>
      <c r="G616" s="281">
        <f>G612-G599</f>
        <v>279.16666666666606</v>
      </c>
      <c r="H616" s="283">
        <f>H612-H599</f>
        <v>157.57575757575796</v>
      </c>
      <c r="I616" s="612"/>
      <c r="J616" s="612"/>
      <c r="K616" s="612"/>
    </row>
    <row r="617" spans="1:11" x14ac:dyDescent="0.2">
      <c r="A617" s="324" t="s">
        <v>52</v>
      </c>
      <c r="B617" s="285">
        <v>46</v>
      </c>
      <c r="C617" s="286">
        <v>45</v>
      </c>
      <c r="D617" s="286">
        <v>10</v>
      </c>
      <c r="E617" s="286">
        <v>45</v>
      </c>
      <c r="F617" s="286">
        <v>43</v>
      </c>
      <c r="G617" s="286">
        <v>46</v>
      </c>
      <c r="H617" s="288">
        <f>SUM(B617:G617)</f>
        <v>235</v>
      </c>
      <c r="I617" s="612" t="s">
        <v>56</v>
      </c>
      <c r="J617" s="347">
        <f>H604-H617</f>
        <v>1</v>
      </c>
      <c r="K617" s="348">
        <f>J617/H604</f>
        <v>4.2372881355932203E-3</v>
      </c>
    </row>
    <row r="618" spans="1:11" x14ac:dyDescent="0.2">
      <c r="A618" s="324" t="s">
        <v>28</v>
      </c>
      <c r="B618" s="555">
        <v>139.5</v>
      </c>
      <c r="C618" s="294">
        <v>138.5</v>
      </c>
      <c r="D618" s="294">
        <v>139.5</v>
      </c>
      <c r="E618" s="294">
        <v>138.5</v>
      </c>
      <c r="F618" s="294">
        <v>137</v>
      </c>
      <c r="G618" s="294">
        <v>135.5</v>
      </c>
      <c r="H618" s="235"/>
      <c r="I618" s="612" t="s">
        <v>57</v>
      </c>
      <c r="J618" s="612">
        <v>140.62</v>
      </c>
      <c r="K618" s="612"/>
    </row>
    <row r="619" spans="1:11" ht="13.5" thickBot="1" x14ac:dyDescent="0.25">
      <c r="A619" s="327" t="s">
        <v>26</v>
      </c>
      <c r="B619" s="490">
        <f>B618-B605</f>
        <v>-20.5</v>
      </c>
      <c r="C619" s="488">
        <f t="shared" ref="C619:G619" si="162">C618-C605</f>
        <v>1</v>
      </c>
      <c r="D619" s="488">
        <f t="shared" si="162"/>
        <v>1</v>
      </c>
      <c r="E619" s="488">
        <f t="shared" si="162"/>
        <v>1</v>
      </c>
      <c r="F619" s="488">
        <f t="shared" si="162"/>
        <v>1</v>
      </c>
      <c r="G619" s="488">
        <f t="shared" si="162"/>
        <v>1</v>
      </c>
      <c r="H619" s="236"/>
      <c r="I619" s="612" t="s">
        <v>26</v>
      </c>
      <c r="J619" s="227">
        <f>J618-J605</f>
        <v>3.789999999999992</v>
      </c>
      <c r="K619" s="612"/>
    </row>
    <row r="620" spans="1:11" x14ac:dyDescent="0.2">
      <c r="B620" s="241"/>
      <c r="C620" s="241"/>
      <c r="D620" s="241"/>
      <c r="E620" s="241"/>
      <c r="F620" s="241"/>
      <c r="G620" s="241"/>
    </row>
    <row r="621" spans="1:11" ht="13.5" thickBot="1" x14ac:dyDescent="0.25"/>
    <row r="622" spans="1:11" s="618" customFormat="1" ht="13.5" thickBot="1" x14ac:dyDescent="0.25">
      <c r="A622" s="300" t="s">
        <v>188</v>
      </c>
      <c r="B622" s="671" t="s">
        <v>53</v>
      </c>
      <c r="C622" s="672"/>
      <c r="D622" s="672"/>
      <c r="E622" s="672"/>
      <c r="F622" s="672"/>
      <c r="G622" s="673"/>
      <c r="H622" s="329" t="s">
        <v>0</v>
      </c>
    </row>
    <row r="623" spans="1:11" s="618" customFormat="1" x14ac:dyDescent="0.2">
      <c r="A623" s="226" t="s">
        <v>2</v>
      </c>
      <c r="B623" s="332">
        <v>1</v>
      </c>
      <c r="C623" s="238">
        <v>2</v>
      </c>
      <c r="D623" s="238">
        <v>3</v>
      </c>
      <c r="E623" s="238">
        <v>4</v>
      </c>
      <c r="F623" s="238">
        <v>5</v>
      </c>
      <c r="G623" s="365">
        <v>6</v>
      </c>
      <c r="H623" s="237"/>
    </row>
    <row r="624" spans="1:11" s="618" customFormat="1" x14ac:dyDescent="0.2">
      <c r="A624" s="307" t="s">
        <v>3</v>
      </c>
      <c r="B624" s="366">
        <v>4620</v>
      </c>
      <c r="C624" s="364">
        <v>4620</v>
      </c>
      <c r="D624" s="364">
        <v>4620</v>
      </c>
      <c r="E624" s="364">
        <v>4620</v>
      </c>
      <c r="F624" s="364">
        <v>4620</v>
      </c>
      <c r="G624" s="367">
        <v>4620</v>
      </c>
      <c r="H624" s="373">
        <v>4620</v>
      </c>
    </row>
    <row r="625" spans="1:11" s="618" customFormat="1" x14ac:dyDescent="0.2">
      <c r="A625" s="310" t="s">
        <v>6</v>
      </c>
      <c r="B625" s="337">
        <v>4572.3076923076924</v>
      </c>
      <c r="C625" s="338">
        <v>4658.333333333333</v>
      </c>
      <c r="D625" s="338">
        <v>4690</v>
      </c>
      <c r="E625" s="338">
        <v>4611.666666666667</v>
      </c>
      <c r="F625" s="338">
        <v>4687.5</v>
      </c>
      <c r="G625" s="368">
        <v>4910</v>
      </c>
      <c r="H625" s="266">
        <v>4683.030303030303</v>
      </c>
    </row>
    <row r="626" spans="1:11" s="618" customFormat="1" x14ac:dyDescent="0.2">
      <c r="A626" s="226" t="s">
        <v>7</v>
      </c>
      <c r="B626" s="339">
        <v>100</v>
      </c>
      <c r="C626" s="340">
        <v>100</v>
      </c>
      <c r="D626" s="538">
        <v>100</v>
      </c>
      <c r="E626" s="538">
        <v>100</v>
      </c>
      <c r="F626" s="538">
        <v>91.666666666666671</v>
      </c>
      <c r="G626" s="369">
        <v>90.909090909090907</v>
      </c>
      <c r="H626" s="342">
        <v>90.909090909090907</v>
      </c>
    </row>
    <row r="627" spans="1:11" s="618" customFormat="1" x14ac:dyDescent="0.2">
      <c r="A627" s="226" t="s">
        <v>8</v>
      </c>
      <c r="B627" s="271">
        <v>4.1578000781112838E-2</v>
      </c>
      <c r="C627" s="272">
        <v>3.6670448034935632E-2</v>
      </c>
      <c r="D627" s="343">
        <v>2.139291676374188E-2</v>
      </c>
      <c r="E627" s="343">
        <v>5.2115907334865062E-2</v>
      </c>
      <c r="F627" s="343">
        <v>5.2416112874658007E-2</v>
      </c>
      <c r="G627" s="370">
        <v>6.1890824672276176E-2</v>
      </c>
      <c r="H627" s="344">
        <v>5.3279267443327394E-2</v>
      </c>
    </row>
    <row r="628" spans="1:11" s="618" customFormat="1" x14ac:dyDescent="0.2">
      <c r="A628" s="310" t="s">
        <v>1</v>
      </c>
      <c r="B628" s="275">
        <f t="shared" ref="B628:H628" si="163">B625/B624*100-100</f>
        <v>-1.0323010323010351</v>
      </c>
      <c r="C628" s="276">
        <f t="shared" si="163"/>
        <v>0.82972582972583098</v>
      </c>
      <c r="D628" s="276">
        <f t="shared" si="163"/>
        <v>1.5151515151515156</v>
      </c>
      <c r="E628" s="276">
        <f t="shared" si="163"/>
        <v>-0.1803751803751652</v>
      </c>
      <c r="F628" s="276">
        <f t="shared" si="163"/>
        <v>1.4610389610389518</v>
      </c>
      <c r="G628" s="276">
        <f t="shared" si="163"/>
        <v>6.2770562770562748</v>
      </c>
      <c r="H628" s="278">
        <f t="shared" si="163"/>
        <v>1.3642922733831711</v>
      </c>
    </row>
    <row r="629" spans="1:11" s="618" customFormat="1" ht="13.5" thickBot="1" x14ac:dyDescent="0.25">
      <c r="A629" s="226" t="s">
        <v>27</v>
      </c>
      <c r="B629" s="280">
        <f t="shared" ref="B629:F629" si="164">B625-B612</f>
        <v>-84.358974358974592</v>
      </c>
      <c r="C629" s="281">
        <f t="shared" si="164"/>
        <v>-75.83333333333394</v>
      </c>
      <c r="D629" s="281">
        <f t="shared" si="164"/>
        <v>10</v>
      </c>
      <c r="E629" s="281">
        <f t="shared" si="164"/>
        <v>-170.83333333333303</v>
      </c>
      <c r="F629" s="281">
        <f t="shared" si="164"/>
        <v>-152.5</v>
      </c>
      <c r="G629" s="281">
        <f>G625-G612</f>
        <v>-260.83333333333303</v>
      </c>
      <c r="H629" s="283">
        <f>H625-H612</f>
        <v>-139.54545454545496</v>
      </c>
    </row>
    <row r="630" spans="1:11" s="618" customFormat="1" x14ac:dyDescent="0.2">
      <c r="A630" s="324" t="s">
        <v>52</v>
      </c>
      <c r="B630" s="285">
        <v>46</v>
      </c>
      <c r="C630" s="286">
        <v>45</v>
      </c>
      <c r="D630" s="286">
        <v>10</v>
      </c>
      <c r="E630" s="286">
        <v>45</v>
      </c>
      <c r="F630" s="286">
        <v>43</v>
      </c>
      <c r="G630" s="286">
        <v>46</v>
      </c>
      <c r="H630" s="288">
        <f>SUM(B630:G630)</f>
        <v>235</v>
      </c>
      <c r="I630" s="618" t="s">
        <v>56</v>
      </c>
      <c r="J630" s="347">
        <f>H617-H630</f>
        <v>0</v>
      </c>
      <c r="K630" s="348">
        <f>J630/H617</f>
        <v>0</v>
      </c>
    </row>
    <row r="631" spans="1:11" s="618" customFormat="1" x14ac:dyDescent="0.2">
      <c r="A631" s="324" t="s">
        <v>28</v>
      </c>
      <c r="B631" s="555">
        <v>142.5</v>
      </c>
      <c r="C631" s="294">
        <v>138.5</v>
      </c>
      <c r="D631" s="294">
        <v>139.5</v>
      </c>
      <c r="E631" s="294">
        <v>138.5</v>
      </c>
      <c r="F631" s="294">
        <v>137</v>
      </c>
      <c r="G631" s="294">
        <v>135.5</v>
      </c>
      <c r="H631" s="235"/>
      <c r="I631" s="618" t="s">
        <v>57</v>
      </c>
      <c r="J631" s="618">
        <v>138.97</v>
      </c>
    </row>
    <row r="632" spans="1:11" s="618" customFormat="1" ht="13.5" thickBot="1" x14ac:dyDescent="0.25">
      <c r="A632" s="327" t="s">
        <v>26</v>
      </c>
      <c r="B632" s="490">
        <f>B631-B618</f>
        <v>3</v>
      </c>
      <c r="C632" s="488">
        <f t="shared" ref="C632:G632" si="165">C631-C618</f>
        <v>0</v>
      </c>
      <c r="D632" s="488">
        <f t="shared" si="165"/>
        <v>0</v>
      </c>
      <c r="E632" s="488">
        <f t="shared" si="165"/>
        <v>0</v>
      </c>
      <c r="F632" s="488">
        <f t="shared" si="165"/>
        <v>0</v>
      </c>
      <c r="G632" s="488">
        <f t="shared" si="165"/>
        <v>0</v>
      </c>
      <c r="H632" s="236"/>
      <c r="I632" s="618" t="s">
        <v>26</v>
      </c>
      <c r="J632" s="227">
        <f>J631-J618</f>
        <v>-1.6500000000000057</v>
      </c>
    </row>
    <row r="634" spans="1:11" ht="13.5" thickBot="1" x14ac:dyDescent="0.25"/>
    <row r="635" spans="1:11" s="622" customFormat="1" ht="13.5" thickBot="1" x14ac:dyDescent="0.25">
      <c r="A635" s="300" t="s">
        <v>189</v>
      </c>
      <c r="B635" s="671" t="s">
        <v>53</v>
      </c>
      <c r="C635" s="672"/>
      <c r="D635" s="672"/>
      <c r="E635" s="672"/>
      <c r="F635" s="672"/>
      <c r="G635" s="673"/>
      <c r="H635" s="329" t="s">
        <v>0</v>
      </c>
    </row>
    <row r="636" spans="1:11" s="622" customFormat="1" x14ac:dyDescent="0.2">
      <c r="A636" s="226" t="s">
        <v>2</v>
      </c>
      <c r="B636" s="332">
        <v>1</v>
      </c>
      <c r="C636" s="238">
        <v>2</v>
      </c>
      <c r="D636" s="238">
        <v>3</v>
      </c>
      <c r="E636" s="238">
        <v>4</v>
      </c>
      <c r="F636" s="238">
        <v>5</v>
      </c>
      <c r="G636" s="365">
        <v>6</v>
      </c>
      <c r="H636" s="237"/>
    </row>
    <row r="637" spans="1:11" s="622" customFormat="1" x14ac:dyDescent="0.2">
      <c r="A637" s="307" t="s">
        <v>3</v>
      </c>
      <c r="B637" s="366">
        <v>4640</v>
      </c>
      <c r="C637" s="364">
        <v>4640</v>
      </c>
      <c r="D637" s="364">
        <v>4640</v>
      </c>
      <c r="E637" s="364">
        <v>4640</v>
      </c>
      <c r="F637" s="364">
        <v>4640</v>
      </c>
      <c r="G637" s="367">
        <v>4640</v>
      </c>
      <c r="H637" s="373">
        <v>4640</v>
      </c>
    </row>
    <row r="638" spans="1:11" s="622" customFormat="1" x14ac:dyDescent="0.2">
      <c r="A638" s="310" t="s">
        <v>6</v>
      </c>
      <c r="B638" s="337">
        <v>4894.166666666667</v>
      </c>
      <c r="C638" s="338">
        <v>4712.5</v>
      </c>
      <c r="D638" s="338">
        <v>5026.666666666667</v>
      </c>
      <c r="E638" s="338">
        <v>4699</v>
      </c>
      <c r="F638" s="338">
        <v>4880</v>
      </c>
      <c r="G638" s="368">
        <v>5133.333333333333</v>
      </c>
      <c r="H638" s="266">
        <v>4884.21875</v>
      </c>
    </row>
    <row r="639" spans="1:11" s="622" customFormat="1" x14ac:dyDescent="0.2">
      <c r="A639" s="226" t="s">
        <v>7</v>
      </c>
      <c r="B639" s="339">
        <v>75</v>
      </c>
      <c r="C639" s="340">
        <v>100</v>
      </c>
      <c r="D639" s="538">
        <v>100</v>
      </c>
      <c r="E639" s="538">
        <v>90</v>
      </c>
      <c r="F639" s="538">
        <v>100</v>
      </c>
      <c r="G639" s="369">
        <v>91.666666666666671</v>
      </c>
      <c r="H639" s="342">
        <v>89.0625</v>
      </c>
    </row>
    <row r="640" spans="1:11" s="622" customFormat="1" x14ac:dyDescent="0.2">
      <c r="A640" s="226" t="s">
        <v>8</v>
      </c>
      <c r="B640" s="271">
        <v>7.2702810529997969E-2</v>
      </c>
      <c r="C640" s="272">
        <v>3.9368256686794487E-2</v>
      </c>
      <c r="D640" s="343">
        <v>3.6205924919679146E-2</v>
      </c>
      <c r="E640" s="343">
        <v>5.0570774322823427E-2</v>
      </c>
      <c r="F640" s="343">
        <v>3.2357156509090192E-2</v>
      </c>
      <c r="G640" s="370">
        <v>5.8837045662724144E-2</v>
      </c>
      <c r="H640" s="344">
        <v>6.085645779985531E-2</v>
      </c>
    </row>
    <row r="641" spans="1:11" s="622" customFormat="1" x14ac:dyDescent="0.2">
      <c r="A641" s="310" t="s">
        <v>1</v>
      </c>
      <c r="B641" s="275">
        <f t="shared" ref="B641:H641" si="166">B638/B637*100-100</f>
        <v>5.4777298850574851</v>
      </c>
      <c r="C641" s="276">
        <f t="shared" si="166"/>
        <v>1.5625</v>
      </c>
      <c r="D641" s="276">
        <f t="shared" si="166"/>
        <v>8.3333333333333428</v>
      </c>
      <c r="E641" s="276">
        <f t="shared" si="166"/>
        <v>1.2715517241379359</v>
      </c>
      <c r="F641" s="276">
        <f t="shared" si="166"/>
        <v>5.1724137931034448</v>
      </c>
      <c r="G641" s="276">
        <f t="shared" si="166"/>
        <v>10.63218390804596</v>
      </c>
      <c r="H641" s="278">
        <f t="shared" si="166"/>
        <v>5.2633351293103487</v>
      </c>
    </row>
    <row r="642" spans="1:11" s="622" customFormat="1" ht="13.5" thickBot="1" x14ac:dyDescent="0.25">
      <c r="A642" s="226" t="s">
        <v>27</v>
      </c>
      <c r="B642" s="280">
        <f t="shared" ref="B642:F642" si="167">B638-B625</f>
        <v>321.85897435897459</v>
      </c>
      <c r="C642" s="281">
        <f t="shared" si="167"/>
        <v>54.16666666666697</v>
      </c>
      <c r="D642" s="281">
        <f t="shared" si="167"/>
        <v>336.66666666666697</v>
      </c>
      <c r="E642" s="281">
        <f t="shared" si="167"/>
        <v>87.33333333333303</v>
      </c>
      <c r="F642" s="281">
        <f t="shared" si="167"/>
        <v>192.5</v>
      </c>
      <c r="G642" s="281">
        <f>G638-G625</f>
        <v>223.33333333333303</v>
      </c>
      <c r="H642" s="283">
        <f>H638-H625</f>
        <v>201.188446969697</v>
      </c>
    </row>
    <row r="643" spans="1:11" s="622" customFormat="1" x14ac:dyDescent="0.2">
      <c r="A643" s="324" t="s">
        <v>52</v>
      </c>
      <c r="B643" s="285">
        <v>46</v>
      </c>
      <c r="C643" s="286">
        <v>45</v>
      </c>
      <c r="D643" s="286">
        <v>10</v>
      </c>
      <c r="E643" s="286">
        <v>45</v>
      </c>
      <c r="F643" s="286">
        <v>43</v>
      </c>
      <c r="G643" s="286">
        <v>46</v>
      </c>
      <c r="H643" s="288">
        <f>SUM(B643:G643)</f>
        <v>235</v>
      </c>
      <c r="I643" s="622" t="s">
        <v>56</v>
      </c>
      <c r="J643" s="347">
        <f>H630-H643</f>
        <v>0</v>
      </c>
      <c r="K643" s="348">
        <f>J643/H630</f>
        <v>0</v>
      </c>
    </row>
    <row r="644" spans="1:11" s="622" customFormat="1" x14ac:dyDescent="0.2">
      <c r="A644" s="324" t="s">
        <v>28</v>
      </c>
      <c r="B644" s="555">
        <v>142.5</v>
      </c>
      <c r="C644" s="294">
        <v>138.5</v>
      </c>
      <c r="D644" s="294">
        <v>139.5</v>
      </c>
      <c r="E644" s="294">
        <v>138.5</v>
      </c>
      <c r="F644" s="294">
        <v>137</v>
      </c>
      <c r="G644" s="294">
        <v>135.5</v>
      </c>
      <c r="H644" s="235"/>
      <c r="I644" s="622" t="s">
        <v>57</v>
      </c>
      <c r="J644" s="622">
        <v>138.41999999999999</v>
      </c>
    </row>
    <row r="645" spans="1:11" s="622" customFormat="1" ht="13.5" thickBot="1" x14ac:dyDescent="0.25">
      <c r="A645" s="327" t="s">
        <v>26</v>
      </c>
      <c r="B645" s="490">
        <f>B644-B631</f>
        <v>0</v>
      </c>
      <c r="C645" s="488">
        <f t="shared" ref="C645:G645" si="168">C644-C631</f>
        <v>0</v>
      </c>
      <c r="D645" s="488">
        <f t="shared" si="168"/>
        <v>0</v>
      </c>
      <c r="E645" s="488">
        <f t="shared" si="168"/>
        <v>0</v>
      </c>
      <c r="F645" s="488">
        <f t="shared" si="168"/>
        <v>0</v>
      </c>
      <c r="G645" s="488">
        <f t="shared" si="168"/>
        <v>0</v>
      </c>
      <c r="H645" s="236"/>
      <c r="I645" s="622" t="s">
        <v>26</v>
      </c>
      <c r="J645" s="227">
        <f>J644-J631</f>
        <v>-0.55000000000001137</v>
      </c>
    </row>
    <row r="647" spans="1:11" ht="13.5" thickBot="1" x14ac:dyDescent="0.25"/>
    <row r="648" spans="1:11" s="626" customFormat="1" ht="13.5" thickBot="1" x14ac:dyDescent="0.25">
      <c r="A648" s="300" t="s">
        <v>190</v>
      </c>
      <c r="B648" s="671" t="s">
        <v>53</v>
      </c>
      <c r="C648" s="672"/>
      <c r="D648" s="672"/>
      <c r="E648" s="672"/>
      <c r="F648" s="672"/>
      <c r="G648" s="673"/>
      <c r="H648" s="329" t="s">
        <v>0</v>
      </c>
    </row>
    <row r="649" spans="1:11" s="626" customFormat="1" x14ac:dyDescent="0.2">
      <c r="A649" s="226" t="s">
        <v>2</v>
      </c>
      <c r="B649" s="332">
        <v>1</v>
      </c>
      <c r="C649" s="238">
        <v>2</v>
      </c>
      <c r="D649" s="238">
        <v>3</v>
      </c>
      <c r="E649" s="238">
        <v>4</v>
      </c>
      <c r="F649" s="238">
        <v>5</v>
      </c>
      <c r="G649" s="365">
        <v>6</v>
      </c>
      <c r="H649" s="237"/>
    </row>
    <row r="650" spans="1:11" s="626" customFormat="1" x14ac:dyDescent="0.2">
      <c r="A650" s="307" t="s">
        <v>3</v>
      </c>
      <c r="B650" s="366">
        <v>4660</v>
      </c>
      <c r="C650" s="364">
        <v>4660</v>
      </c>
      <c r="D650" s="364">
        <v>4660</v>
      </c>
      <c r="E650" s="364">
        <v>4660</v>
      </c>
      <c r="F650" s="364">
        <v>4660</v>
      </c>
      <c r="G650" s="367">
        <v>4660</v>
      </c>
      <c r="H650" s="373">
        <v>4660</v>
      </c>
    </row>
    <row r="651" spans="1:11" s="626" customFormat="1" x14ac:dyDescent="0.2">
      <c r="A651" s="310" t="s">
        <v>6</v>
      </c>
      <c r="B651" s="337">
        <v>4808.181818181818</v>
      </c>
      <c r="C651" s="338">
        <v>4721.818181818182</v>
      </c>
      <c r="D651" s="338">
        <v>4370</v>
      </c>
      <c r="E651" s="338">
        <v>4644.166666666667</v>
      </c>
      <c r="F651" s="338">
        <v>4867.5</v>
      </c>
      <c r="G651" s="368">
        <v>5064.6153846153848</v>
      </c>
      <c r="H651" s="266">
        <v>4785.0769230769229</v>
      </c>
    </row>
    <row r="652" spans="1:11" s="626" customFormat="1" x14ac:dyDescent="0.2">
      <c r="A652" s="226" t="s">
        <v>7</v>
      </c>
      <c r="B652" s="339">
        <v>36.363636363636367</v>
      </c>
      <c r="C652" s="340">
        <v>90.909090909090907</v>
      </c>
      <c r="D652" s="538">
        <v>100</v>
      </c>
      <c r="E652" s="538">
        <v>91.666666666666671</v>
      </c>
      <c r="F652" s="538">
        <v>100</v>
      </c>
      <c r="G652" s="369">
        <v>92.307692307692307</v>
      </c>
      <c r="H652" s="342">
        <v>80</v>
      </c>
    </row>
    <row r="653" spans="1:11" s="626" customFormat="1" x14ac:dyDescent="0.2">
      <c r="A653" s="226" t="s">
        <v>8</v>
      </c>
      <c r="B653" s="271">
        <v>0.12840847285656298</v>
      </c>
      <c r="C653" s="272">
        <v>4.7517831610800074E-2</v>
      </c>
      <c r="D653" s="343">
        <v>4.4135701423308721E-2</v>
      </c>
      <c r="E653" s="343">
        <v>5.2783333977597685E-2</v>
      </c>
      <c r="F653" s="343">
        <v>5.2820391212220444E-2</v>
      </c>
      <c r="G653" s="370">
        <v>4.7137702894947175E-2</v>
      </c>
      <c r="H653" s="344">
        <v>8.0500219096591774E-2</v>
      </c>
    </row>
    <row r="654" spans="1:11" s="626" customFormat="1" x14ac:dyDescent="0.2">
      <c r="A654" s="310" t="s">
        <v>1</v>
      </c>
      <c r="B654" s="275">
        <f t="shared" ref="B654:H654" si="169">B651/B650*100-100</f>
        <v>3.1798673429574791</v>
      </c>
      <c r="C654" s="276">
        <f t="shared" si="169"/>
        <v>1.3265704252828812</v>
      </c>
      <c r="D654" s="276">
        <f t="shared" si="169"/>
        <v>-6.2231759656652343</v>
      </c>
      <c r="E654" s="276">
        <f t="shared" si="169"/>
        <v>-0.33977110157367463</v>
      </c>
      <c r="F654" s="276">
        <f t="shared" si="169"/>
        <v>4.4527896995708147</v>
      </c>
      <c r="G654" s="276">
        <f t="shared" si="169"/>
        <v>8.6827335754374531</v>
      </c>
      <c r="H654" s="278">
        <f t="shared" si="169"/>
        <v>2.6840541432816138</v>
      </c>
    </row>
    <row r="655" spans="1:11" s="626" customFormat="1" ht="13.5" thickBot="1" x14ac:dyDescent="0.25">
      <c r="A655" s="226" t="s">
        <v>27</v>
      </c>
      <c r="B655" s="280">
        <f t="shared" ref="B655:F655" si="170">B651-B638</f>
        <v>-85.984848484848953</v>
      </c>
      <c r="C655" s="281">
        <f t="shared" si="170"/>
        <v>9.3181818181819835</v>
      </c>
      <c r="D655" s="281">
        <f t="shared" si="170"/>
        <v>-656.66666666666697</v>
      </c>
      <c r="E655" s="281">
        <f t="shared" si="170"/>
        <v>-54.83333333333303</v>
      </c>
      <c r="F655" s="281">
        <f t="shared" si="170"/>
        <v>-12.5</v>
      </c>
      <c r="G655" s="281">
        <f>G651-G638</f>
        <v>-68.717948717948275</v>
      </c>
      <c r="H655" s="283">
        <f>H651-H638</f>
        <v>-99.141826923077133</v>
      </c>
    </row>
    <row r="656" spans="1:11" s="626" customFormat="1" x14ac:dyDescent="0.2">
      <c r="A656" s="324" t="s">
        <v>52</v>
      </c>
      <c r="B656" s="285">
        <v>46</v>
      </c>
      <c r="C656" s="286">
        <v>45</v>
      </c>
      <c r="D656" s="286">
        <v>10</v>
      </c>
      <c r="E656" s="286">
        <v>44</v>
      </c>
      <c r="F656" s="286">
        <v>43</v>
      </c>
      <c r="G656" s="286">
        <v>46</v>
      </c>
      <c r="H656" s="288">
        <f>SUM(B656:G656)</f>
        <v>234</v>
      </c>
      <c r="I656" s="626" t="s">
        <v>56</v>
      </c>
      <c r="J656" s="347">
        <f>H643-H656</f>
        <v>1</v>
      </c>
      <c r="K656" s="348">
        <f>J656/H643</f>
        <v>4.2553191489361703E-3</v>
      </c>
    </row>
    <row r="657" spans="1:11" s="626" customFormat="1" x14ac:dyDescent="0.2">
      <c r="A657" s="324" t="s">
        <v>28</v>
      </c>
      <c r="B657" s="555">
        <v>143.5</v>
      </c>
      <c r="C657" s="294">
        <v>140</v>
      </c>
      <c r="D657" s="294">
        <v>141</v>
      </c>
      <c r="E657" s="294">
        <v>140</v>
      </c>
      <c r="F657" s="294">
        <v>138</v>
      </c>
      <c r="G657" s="294">
        <v>136.5</v>
      </c>
      <c r="H657" s="235"/>
      <c r="I657" s="626" t="s">
        <v>57</v>
      </c>
      <c r="J657" s="626">
        <v>138.41999999999999</v>
      </c>
    </row>
    <row r="658" spans="1:11" s="626" customFormat="1" ht="13.5" thickBot="1" x14ac:dyDescent="0.25">
      <c r="A658" s="327" t="s">
        <v>26</v>
      </c>
      <c r="B658" s="490">
        <f>B657-B644</f>
        <v>1</v>
      </c>
      <c r="C658" s="488">
        <f t="shared" ref="C658:G658" si="171">C657-C644</f>
        <v>1.5</v>
      </c>
      <c r="D658" s="488">
        <f t="shared" si="171"/>
        <v>1.5</v>
      </c>
      <c r="E658" s="488">
        <f t="shared" si="171"/>
        <v>1.5</v>
      </c>
      <c r="F658" s="488">
        <f t="shared" si="171"/>
        <v>1</v>
      </c>
      <c r="G658" s="488">
        <f t="shared" si="171"/>
        <v>1</v>
      </c>
      <c r="H658" s="236"/>
      <c r="I658" s="626" t="s">
        <v>26</v>
      </c>
      <c r="J658" s="227">
        <f>J657-J644</f>
        <v>0</v>
      </c>
    </row>
    <row r="659" spans="1:11" x14ac:dyDescent="0.2">
      <c r="B659" s="241"/>
      <c r="C659" s="241"/>
      <c r="D659" s="241"/>
      <c r="E659" s="241"/>
      <c r="F659" s="241"/>
      <c r="G659" s="241"/>
    </row>
    <row r="660" spans="1:11" ht="13.5" thickBot="1" x14ac:dyDescent="0.25"/>
    <row r="661" spans="1:11" s="630" customFormat="1" ht="13.5" thickBot="1" x14ac:dyDescent="0.25">
      <c r="A661" s="300" t="s">
        <v>191</v>
      </c>
      <c r="B661" s="671" t="s">
        <v>53</v>
      </c>
      <c r="C661" s="672"/>
      <c r="D661" s="672"/>
      <c r="E661" s="672"/>
      <c r="F661" s="672"/>
      <c r="G661" s="673"/>
      <c r="H661" s="329" t="s">
        <v>0</v>
      </c>
    </row>
    <row r="662" spans="1:11" s="630" customFormat="1" x14ac:dyDescent="0.2">
      <c r="A662" s="226" t="s">
        <v>2</v>
      </c>
      <c r="B662" s="332">
        <v>1</v>
      </c>
      <c r="C662" s="238">
        <v>2</v>
      </c>
      <c r="D662" s="238">
        <v>3</v>
      </c>
      <c r="E662" s="238">
        <v>4</v>
      </c>
      <c r="F662" s="238">
        <v>5</v>
      </c>
      <c r="G662" s="365">
        <v>6</v>
      </c>
      <c r="H662" s="237"/>
    </row>
    <row r="663" spans="1:11" s="630" customFormat="1" x14ac:dyDescent="0.2">
      <c r="A663" s="307" t="s">
        <v>3</v>
      </c>
      <c r="B663" s="366">
        <v>4680</v>
      </c>
      <c r="C663" s="364">
        <v>4680</v>
      </c>
      <c r="D663" s="364">
        <v>4680</v>
      </c>
      <c r="E663" s="364">
        <v>4680</v>
      </c>
      <c r="F663" s="364">
        <v>4680</v>
      </c>
      <c r="G663" s="367">
        <v>4680</v>
      </c>
      <c r="H663" s="373">
        <v>4680</v>
      </c>
    </row>
    <row r="664" spans="1:11" s="630" customFormat="1" x14ac:dyDescent="0.2">
      <c r="A664" s="310" t="s">
        <v>6</v>
      </c>
      <c r="B664" s="337">
        <v>4689.166666666667</v>
      </c>
      <c r="C664" s="338">
        <v>4717.5</v>
      </c>
      <c r="D664" s="338">
        <v>4648.333333333333</v>
      </c>
      <c r="E664" s="338">
        <v>4916.666666666667</v>
      </c>
      <c r="F664" s="338">
        <v>4823.0769230769229</v>
      </c>
      <c r="G664" s="368">
        <v>5200.833333333333</v>
      </c>
      <c r="H664" s="266">
        <v>4848.9552238805973</v>
      </c>
    </row>
    <row r="665" spans="1:11" s="630" customFormat="1" x14ac:dyDescent="0.2">
      <c r="A665" s="226" t="s">
        <v>7</v>
      </c>
      <c r="B665" s="339">
        <v>91.666666666666671</v>
      </c>
      <c r="C665" s="340">
        <v>100</v>
      </c>
      <c r="D665" s="538">
        <v>100</v>
      </c>
      <c r="E665" s="538">
        <v>91.666666666666671</v>
      </c>
      <c r="F665" s="538">
        <v>92.307692307692307</v>
      </c>
      <c r="G665" s="369">
        <v>100</v>
      </c>
      <c r="H665" s="342">
        <v>86.567164179104481</v>
      </c>
    </row>
    <row r="666" spans="1:11" s="630" customFormat="1" x14ac:dyDescent="0.2">
      <c r="A666" s="226" t="s">
        <v>8</v>
      </c>
      <c r="B666" s="271">
        <v>7.4835147665191309E-2</v>
      </c>
      <c r="C666" s="272">
        <v>2.5497852090555186E-2</v>
      </c>
      <c r="D666" s="343">
        <v>3.5051957685044967E-2</v>
      </c>
      <c r="E666" s="343">
        <v>5.1556636398034962E-2</v>
      </c>
      <c r="F666" s="343">
        <v>5.6608710376310885E-2</v>
      </c>
      <c r="G666" s="370">
        <v>3.586413379419872E-2</v>
      </c>
      <c r="H666" s="344">
        <v>6.3103434732398198E-2</v>
      </c>
    </row>
    <row r="667" spans="1:11" s="630" customFormat="1" x14ac:dyDescent="0.2">
      <c r="A667" s="310" t="s">
        <v>1</v>
      </c>
      <c r="B667" s="275">
        <f t="shared" ref="B667:H667" si="172">B664/B663*100-100</f>
        <v>0.19586894586896619</v>
      </c>
      <c r="C667" s="276">
        <f t="shared" si="172"/>
        <v>0.80128205128204399</v>
      </c>
      <c r="D667" s="276">
        <f t="shared" si="172"/>
        <v>-0.67663817663817838</v>
      </c>
      <c r="E667" s="276">
        <f t="shared" si="172"/>
        <v>5.056980056980052</v>
      </c>
      <c r="F667" s="276">
        <f t="shared" si="172"/>
        <v>3.0571992110453721</v>
      </c>
      <c r="G667" s="276">
        <f t="shared" si="172"/>
        <v>11.128917378917365</v>
      </c>
      <c r="H667" s="278">
        <f t="shared" si="172"/>
        <v>3.6101543564230241</v>
      </c>
    </row>
    <row r="668" spans="1:11" s="630" customFormat="1" ht="13.5" thickBot="1" x14ac:dyDescent="0.25">
      <c r="A668" s="226" t="s">
        <v>27</v>
      </c>
      <c r="B668" s="280">
        <f t="shared" ref="B668:F668" si="173">B664-B651</f>
        <v>-119.01515151515105</v>
      </c>
      <c r="C668" s="281">
        <f t="shared" si="173"/>
        <v>-4.3181818181819835</v>
      </c>
      <c r="D668" s="281">
        <f t="shared" si="173"/>
        <v>278.33333333333303</v>
      </c>
      <c r="E668" s="281">
        <f t="shared" si="173"/>
        <v>272.5</v>
      </c>
      <c r="F668" s="281">
        <f t="shared" si="173"/>
        <v>-44.423076923077133</v>
      </c>
      <c r="G668" s="281">
        <f>G664-G651</f>
        <v>136.21794871794827</v>
      </c>
      <c r="H668" s="283">
        <f>H664-H651</f>
        <v>63.878300803674392</v>
      </c>
    </row>
    <row r="669" spans="1:11" s="630" customFormat="1" x14ac:dyDescent="0.2">
      <c r="A669" s="324" t="s">
        <v>52</v>
      </c>
      <c r="B669" s="285">
        <v>46</v>
      </c>
      <c r="C669" s="286">
        <v>45</v>
      </c>
      <c r="D669" s="286">
        <v>10</v>
      </c>
      <c r="E669" s="286">
        <v>44</v>
      </c>
      <c r="F669" s="286">
        <v>43</v>
      </c>
      <c r="G669" s="286">
        <v>46</v>
      </c>
      <c r="H669" s="288">
        <f>SUM(B669:G669)</f>
        <v>234</v>
      </c>
      <c r="I669" s="630" t="s">
        <v>56</v>
      </c>
      <c r="J669" s="347">
        <f>H656-H669</f>
        <v>0</v>
      </c>
      <c r="K669" s="348">
        <f>J669/H656</f>
        <v>0</v>
      </c>
    </row>
    <row r="670" spans="1:11" s="630" customFormat="1" x14ac:dyDescent="0.2">
      <c r="A670" s="324" t="s">
        <v>28</v>
      </c>
      <c r="B670" s="555">
        <v>143.5</v>
      </c>
      <c r="C670" s="294">
        <v>140</v>
      </c>
      <c r="D670" s="294">
        <v>141</v>
      </c>
      <c r="E670" s="294">
        <v>140</v>
      </c>
      <c r="F670" s="294">
        <v>138</v>
      </c>
      <c r="G670" s="294">
        <v>136.5</v>
      </c>
      <c r="H670" s="235"/>
      <c r="I670" s="630" t="s">
        <v>57</v>
      </c>
      <c r="J670" s="630">
        <v>139.44</v>
      </c>
    </row>
    <row r="671" spans="1:11" s="630" customFormat="1" ht="13.5" thickBot="1" x14ac:dyDescent="0.25">
      <c r="A671" s="327" t="s">
        <v>26</v>
      </c>
      <c r="B671" s="490">
        <f>B670-B657</f>
        <v>0</v>
      </c>
      <c r="C671" s="488">
        <f t="shared" ref="C671:G671" si="174">C670-C657</f>
        <v>0</v>
      </c>
      <c r="D671" s="488">
        <f t="shared" si="174"/>
        <v>0</v>
      </c>
      <c r="E671" s="488">
        <f t="shared" si="174"/>
        <v>0</v>
      </c>
      <c r="F671" s="488">
        <f t="shared" si="174"/>
        <v>0</v>
      </c>
      <c r="G671" s="488">
        <f t="shared" si="174"/>
        <v>0</v>
      </c>
      <c r="H671" s="236"/>
      <c r="I671" s="630" t="s">
        <v>26</v>
      </c>
      <c r="J671" s="227">
        <f>J670-J657</f>
        <v>1.0200000000000102</v>
      </c>
    </row>
    <row r="673" spans="1:11" ht="13.5" thickBot="1" x14ac:dyDescent="0.25"/>
    <row r="674" spans="1:11" ht="13.5" thickBot="1" x14ac:dyDescent="0.25">
      <c r="A674" s="300" t="s">
        <v>192</v>
      </c>
      <c r="B674" s="671" t="s">
        <v>53</v>
      </c>
      <c r="C674" s="672"/>
      <c r="D674" s="672"/>
      <c r="E674" s="672"/>
      <c r="F674" s="672"/>
      <c r="G674" s="673"/>
      <c r="H674" s="329" t="s">
        <v>0</v>
      </c>
      <c r="I674" s="634"/>
      <c r="J674" s="634"/>
      <c r="K674" s="634"/>
    </row>
    <row r="675" spans="1:11" x14ac:dyDescent="0.2">
      <c r="A675" s="226" t="s">
        <v>2</v>
      </c>
      <c r="B675" s="332">
        <v>1</v>
      </c>
      <c r="C675" s="238">
        <v>2</v>
      </c>
      <c r="D675" s="238">
        <v>3</v>
      </c>
      <c r="E675" s="238">
        <v>4</v>
      </c>
      <c r="F675" s="238">
        <v>5</v>
      </c>
      <c r="G675" s="365">
        <v>6</v>
      </c>
      <c r="H675" s="237"/>
      <c r="I675" s="634"/>
      <c r="J675" s="634"/>
      <c r="K675" s="634"/>
    </row>
    <row r="676" spans="1:11" x14ac:dyDescent="0.2">
      <c r="A676" s="307" t="s">
        <v>3</v>
      </c>
      <c r="B676" s="366">
        <v>4700</v>
      </c>
      <c r="C676" s="364">
        <v>4700</v>
      </c>
      <c r="D676" s="364">
        <v>4700</v>
      </c>
      <c r="E676" s="364">
        <v>4700</v>
      </c>
      <c r="F676" s="364">
        <v>4700</v>
      </c>
      <c r="G676" s="367">
        <v>4700</v>
      </c>
      <c r="H676" s="373">
        <v>4700</v>
      </c>
      <c r="I676" s="634"/>
      <c r="J676" s="634"/>
      <c r="K676" s="634"/>
    </row>
    <row r="677" spans="1:11" x14ac:dyDescent="0.2">
      <c r="A677" s="310" t="s">
        <v>6</v>
      </c>
      <c r="B677" s="337">
        <v>4704.545454545455</v>
      </c>
      <c r="C677" s="338">
        <v>4890.909090909091</v>
      </c>
      <c r="D677" s="338">
        <v>4951.666666666667</v>
      </c>
      <c r="E677" s="338">
        <v>5052.5</v>
      </c>
      <c r="F677" s="338">
        <v>5198.333333333333</v>
      </c>
      <c r="G677" s="368">
        <v>5425.833333333333</v>
      </c>
      <c r="H677" s="266">
        <v>5052.8125</v>
      </c>
      <c r="I677" s="634"/>
      <c r="J677" s="634"/>
      <c r="K677" s="634"/>
    </row>
    <row r="678" spans="1:11" x14ac:dyDescent="0.2">
      <c r="A678" s="226" t="s">
        <v>7</v>
      </c>
      <c r="B678" s="339">
        <v>90.909090909090907</v>
      </c>
      <c r="C678" s="340">
        <v>100</v>
      </c>
      <c r="D678" s="538">
        <v>100</v>
      </c>
      <c r="E678" s="538">
        <v>83.333333333333329</v>
      </c>
      <c r="F678" s="538">
        <v>75</v>
      </c>
      <c r="G678" s="369">
        <v>83.333333333333329</v>
      </c>
      <c r="H678" s="342">
        <v>76.5625</v>
      </c>
      <c r="I678" s="634"/>
      <c r="J678" s="634"/>
      <c r="K678" s="634"/>
    </row>
    <row r="679" spans="1:11" x14ac:dyDescent="0.2">
      <c r="A679" s="226" t="s">
        <v>8</v>
      </c>
      <c r="B679" s="271">
        <v>6.6172783774167007E-2</v>
      </c>
      <c r="C679" s="272">
        <v>3.4062067322566059E-2</v>
      </c>
      <c r="D679" s="343">
        <v>2.9941112361503767E-2</v>
      </c>
      <c r="E679" s="343">
        <v>6.3433480435003117E-2</v>
      </c>
      <c r="F679" s="343">
        <v>7.1279845714437046E-2</v>
      </c>
      <c r="G679" s="370">
        <v>7.8440778974986428E-2</v>
      </c>
      <c r="H679" s="344">
        <v>7.8872980410592472E-2</v>
      </c>
      <c r="I679" s="634"/>
      <c r="J679" s="634"/>
      <c r="K679" s="634"/>
    </row>
    <row r="680" spans="1:11" x14ac:dyDescent="0.2">
      <c r="A680" s="310" t="s">
        <v>1</v>
      </c>
      <c r="B680" s="275">
        <f t="shared" ref="B680:H680" si="175">B677/B676*100-100</f>
        <v>9.6711798839479002E-2</v>
      </c>
      <c r="C680" s="276">
        <f t="shared" si="175"/>
        <v>4.061895551257237</v>
      </c>
      <c r="D680" s="276">
        <f t="shared" si="175"/>
        <v>5.3546099290780091</v>
      </c>
      <c r="E680" s="276">
        <f t="shared" si="175"/>
        <v>7.5</v>
      </c>
      <c r="F680" s="276">
        <f t="shared" si="175"/>
        <v>10.602836879432616</v>
      </c>
      <c r="G680" s="276">
        <f t="shared" si="175"/>
        <v>15.443262411347504</v>
      </c>
      <c r="H680" s="278">
        <f t="shared" si="175"/>
        <v>7.5066489361702082</v>
      </c>
      <c r="I680" s="634"/>
      <c r="J680" s="634"/>
      <c r="K680" s="634"/>
    </row>
    <row r="681" spans="1:11" ht="13.5" thickBot="1" x14ac:dyDescent="0.25">
      <c r="A681" s="226" t="s">
        <v>27</v>
      </c>
      <c r="B681" s="280">
        <f t="shared" ref="B681:F681" si="176">B677-B664</f>
        <v>15.378787878787989</v>
      </c>
      <c r="C681" s="281">
        <f t="shared" si="176"/>
        <v>173.40909090909099</v>
      </c>
      <c r="D681" s="281">
        <f t="shared" si="176"/>
        <v>303.33333333333394</v>
      </c>
      <c r="E681" s="281">
        <f t="shared" si="176"/>
        <v>135.83333333333303</v>
      </c>
      <c r="F681" s="281">
        <f t="shared" si="176"/>
        <v>375.25641025641016</v>
      </c>
      <c r="G681" s="281">
        <f>G677-G664</f>
        <v>225</v>
      </c>
      <c r="H681" s="283">
        <f>H677-H664</f>
        <v>203.85727611940274</v>
      </c>
      <c r="I681" s="634"/>
      <c r="J681" s="634"/>
      <c r="K681" s="634"/>
    </row>
    <row r="682" spans="1:11" x14ac:dyDescent="0.2">
      <c r="A682" s="324" t="s">
        <v>52</v>
      </c>
      <c r="B682" s="285">
        <v>46</v>
      </c>
      <c r="C682" s="286">
        <v>45</v>
      </c>
      <c r="D682" s="286">
        <v>9</v>
      </c>
      <c r="E682" s="286">
        <v>43</v>
      </c>
      <c r="F682" s="286">
        <v>43</v>
      </c>
      <c r="G682" s="286">
        <v>45</v>
      </c>
      <c r="H682" s="288">
        <f>SUM(B682:G682)</f>
        <v>231</v>
      </c>
      <c r="I682" s="634" t="s">
        <v>56</v>
      </c>
      <c r="J682" s="347">
        <f>H669-H682</f>
        <v>3</v>
      </c>
      <c r="K682" s="348">
        <f>J682/H669</f>
        <v>1.282051282051282E-2</v>
      </c>
    </row>
    <row r="683" spans="1:11" x14ac:dyDescent="0.2">
      <c r="A683" s="324" t="s">
        <v>28</v>
      </c>
      <c r="B683" s="555">
        <v>143.5</v>
      </c>
      <c r="C683" s="294">
        <v>140</v>
      </c>
      <c r="D683" s="294">
        <v>141</v>
      </c>
      <c r="E683" s="294">
        <v>140</v>
      </c>
      <c r="F683" s="294">
        <v>138</v>
      </c>
      <c r="G683" s="294">
        <v>136.5</v>
      </c>
      <c r="H683" s="235"/>
      <c r="I683" s="634" t="s">
        <v>57</v>
      </c>
      <c r="J683" s="634">
        <v>139.44</v>
      </c>
      <c r="K683" s="634"/>
    </row>
    <row r="684" spans="1:11" ht="13.5" thickBot="1" x14ac:dyDescent="0.25">
      <c r="A684" s="327" t="s">
        <v>26</v>
      </c>
      <c r="B684" s="490">
        <f>B683-B670</f>
        <v>0</v>
      </c>
      <c r="C684" s="488">
        <f t="shared" ref="C684:G684" si="177">C683-C670</f>
        <v>0</v>
      </c>
      <c r="D684" s="488">
        <f t="shared" si="177"/>
        <v>0</v>
      </c>
      <c r="E684" s="488">
        <f t="shared" si="177"/>
        <v>0</v>
      </c>
      <c r="F684" s="488">
        <f t="shared" si="177"/>
        <v>0</v>
      </c>
      <c r="G684" s="488">
        <f t="shared" si="177"/>
        <v>0</v>
      </c>
      <c r="H684" s="236"/>
      <c r="I684" s="634" t="s">
        <v>26</v>
      </c>
      <c r="J684" s="227">
        <f>J683-J670</f>
        <v>0</v>
      </c>
      <c r="K684" s="634"/>
    </row>
    <row r="685" spans="1:11" x14ac:dyDescent="0.2">
      <c r="A685" s="634"/>
      <c r="B685" s="634"/>
      <c r="C685" s="634"/>
      <c r="D685" s="634"/>
      <c r="E685" s="634"/>
      <c r="F685" s="634"/>
      <c r="G685" s="634"/>
      <c r="H685" s="634"/>
      <c r="I685" s="634"/>
      <c r="J685" s="634"/>
      <c r="K685" s="634"/>
    </row>
    <row r="686" spans="1:11" ht="13.5" thickBot="1" x14ac:dyDescent="0.25"/>
    <row r="687" spans="1:11" s="642" customFormat="1" ht="13.5" thickBot="1" x14ac:dyDescent="0.25">
      <c r="A687" s="300" t="s">
        <v>193</v>
      </c>
      <c r="B687" s="671" t="s">
        <v>53</v>
      </c>
      <c r="C687" s="672"/>
      <c r="D687" s="672"/>
      <c r="E687" s="672"/>
      <c r="F687" s="672"/>
      <c r="G687" s="673"/>
      <c r="H687" s="329" t="s">
        <v>0</v>
      </c>
    </row>
    <row r="688" spans="1:11" s="642" customFormat="1" x14ac:dyDescent="0.2">
      <c r="A688" s="226" t="s">
        <v>2</v>
      </c>
      <c r="B688" s="332">
        <v>1</v>
      </c>
      <c r="C688" s="238">
        <v>2</v>
      </c>
      <c r="D688" s="238">
        <v>3</v>
      </c>
      <c r="E688" s="238">
        <v>4</v>
      </c>
      <c r="F688" s="238">
        <v>5</v>
      </c>
      <c r="G688" s="365">
        <v>6</v>
      </c>
      <c r="H688" s="237"/>
    </row>
    <row r="689" spans="1:11" s="642" customFormat="1" x14ac:dyDescent="0.2">
      <c r="A689" s="307" t="s">
        <v>3</v>
      </c>
      <c r="B689" s="366">
        <v>4720</v>
      </c>
      <c r="C689" s="364">
        <v>4720</v>
      </c>
      <c r="D689" s="364">
        <v>4720</v>
      </c>
      <c r="E689" s="364">
        <v>4720</v>
      </c>
      <c r="F689" s="364">
        <v>4720</v>
      </c>
      <c r="G689" s="367">
        <v>4720</v>
      </c>
      <c r="H689" s="373">
        <v>4720</v>
      </c>
    </row>
    <row r="690" spans="1:11" s="642" customFormat="1" x14ac:dyDescent="0.2">
      <c r="A690" s="310" t="s">
        <v>6</v>
      </c>
      <c r="B690" s="337">
        <v>4798.4615384615381</v>
      </c>
      <c r="C690" s="338">
        <v>4713.5714285714284</v>
      </c>
      <c r="D690" s="338">
        <v>4842</v>
      </c>
      <c r="E690" s="338">
        <v>4986</v>
      </c>
      <c r="F690" s="338">
        <v>4923.5714285714284</v>
      </c>
      <c r="G690" s="368">
        <v>5348.5714285714284</v>
      </c>
      <c r="H690" s="266">
        <v>4946.4285714285716</v>
      </c>
    </row>
    <row r="691" spans="1:11" s="642" customFormat="1" x14ac:dyDescent="0.2">
      <c r="A691" s="226" t="s">
        <v>7</v>
      </c>
      <c r="B691" s="339">
        <v>84.615384615384613</v>
      </c>
      <c r="C691" s="340">
        <v>92.857142857142861</v>
      </c>
      <c r="D691" s="538">
        <v>100</v>
      </c>
      <c r="E691" s="538">
        <v>90</v>
      </c>
      <c r="F691" s="538">
        <v>92.857142857142861</v>
      </c>
      <c r="G691" s="369">
        <v>92.857142857142861</v>
      </c>
      <c r="H691" s="342">
        <v>77.142857142857139</v>
      </c>
    </row>
    <row r="692" spans="1:11" s="642" customFormat="1" x14ac:dyDescent="0.2">
      <c r="A692" s="226" t="s">
        <v>8</v>
      </c>
      <c r="B692" s="271">
        <v>8.1051086438645323E-2</v>
      </c>
      <c r="C692" s="272">
        <v>5.3326130212975685E-2</v>
      </c>
      <c r="D692" s="343">
        <v>4.2029990406988849E-2</v>
      </c>
      <c r="E692" s="343">
        <v>5.9800990378413375E-2</v>
      </c>
      <c r="F692" s="343">
        <v>6.3352484591628636E-2</v>
      </c>
      <c r="G692" s="370">
        <v>4.805762908197992E-2</v>
      </c>
      <c r="H692" s="344">
        <v>7.4943399861229026E-2</v>
      </c>
    </row>
    <row r="693" spans="1:11" s="642" customFormat="1" x14ac:dyDescent="0.2">
      <c r="A693" s="310" t="s">
        <v>1</v>
      </c>
      <c r="B693" s="275">
        <f t="shared" ref="B693:H693" si="178">B690/B689*100-100</f>
        <v>1.6623207301173437</v>
      </c>
      <c r="C693" s="276">
        <f t="shared" si="178"/>
        <v>-0.13619854721549984</v>
      </c>
      <c r="D693" s="276">
        <f t="shared" si="178"/>
        <v>2.5847457627118615</v>
      </c>
      <c r="E693" s="276">
        <f t="shared" si="178"/>
        <v>5.6355932203389756</v>
      </c>
      <c r="F693" s="276">
        <f t="shared" si="178"/>
        <v>4.3129539951573861</v>
      </c>
      <c r="G693" s="276">
        <f t="shared" si="178"/>
        <v>13.317191283292985</v>
      </c>
      <c r="H693" s="278">
        <f t="shared" si="178"/>
        <v>4.7972154963680396</v>
      </c>
    </row>
    <row r="694" spans="1:11" s="642" customFormat="1" ht="13.5" thickBot="1" x14ac:dyDescent="0.25">
      <c r="A694" s="226" t="s">
        <v>27</v>
      </c>
      <c r="B694" s="280">
        <f t="shared" ref="B694:F694" si="179">B690-B677</f>
        <v>93.916083916083153</v>
      </c>
      <c r="C694" s="281">
        <f t="shared" si="179"/>
        <v>-177.33766233766255</v>
      </c>
      <c r="D694" s="281">
        <f t="shared" si="179"/>
        <v>-109.66666666666697</v>
      </c>
      <c r="E694" s="281">
        <f t="shared" si="179"/>
        <v>-66.5</v>
      </c>
      <c r="F694" s="281">
        <f t="shared" si="179"/>
        <v>-274.76190476190459</v>
      </c>
      <c r="G694" s="281">
        <f>G690-G677</f>
        <v>-77.261904761904589</v>
      </c>
      <c r="H694" s="283">
        <f>H690-H677</f>
        <v>-106.38392857142844</v>
      </c>
    </row>
    <row r="695" spans="1:11" s="642" customFormat="1" x14ac:dyDescent="0.2">
      <c r="A695" s="324" t="s">
        <v>52</v>
      </c>
      <c r="B695" s="285">
        <v>46</v>
      </c>
      <c r="C695" s="286">
        <v>45</v>
      </c>
      <c r="D695" s="286">
        <v>9</v>
      </c>
      <c r="E695" s="286">
        <v>42</v>
      </c>
      <c r="F695" s="286">
        <v>43</v>
      </c>
      <c r="G695" s="286">
        <v>45</v>
      </c>
      <c r="H695" s="288">
        <f>SUM(B695:G695)</f>
        <v>230</v>
      </c>
      <c r="I695" s="642" t="s">
        <v>56</v>
      </c>
      <c r="J695" s="347">
        <f>H682-H695</f>
        <v>1</v>
      </c>
      <c r="K695" s="348">
        <f>J695/H682</f>
        <v>4.329004329004329E-3</v>
      </c>
    </row>
    <row r="696" spans="1:11" s="642" customFormat="1" x14ac:dyDescent="0.2">
      <c r="A696" s="324" t="s">
        <v>28</v>
      </c>
      <c r="B696" s="555">
        <v>145</v>
      </c>
      <c r="C696" s="294">
        <v>141.5</v>
      </c>
      <c r="D696" s="294">
        <v>142.5</v>
      </c>
      <c r="E696" s="294">
        <v>141.5</v>
      </c>
      <c r="F696" s="294">
        <v>139.5</v>
      </c>
      <c r="G696" s="294">
        <v>138</v>
      </c>
      <c r="H696" s="235"/>
      <c r="I696" s="642" t="s">
        <v>57</v>
      </c>
      <c r="J696" s="642">
        <v>139.58000000000001</v>
      </c>
    </row>
    <row r="697" spans="1:11" s="642" customFormat="1" ht="13.5" thickBot="1" x14ac:dyDescent="0.25">
      <c r="A697" s="327" t="s">
        <v>26</v>
      </c>
      <c r="B697" s="490">
        <f>B696-B683</f>
        <v>1.5</v>
      </c>
      <c r="C697" s="488">
        <f t="shared" ref="C697:G697" si="180">C696-C683</f>
        <v>1.5</v>
      </c>
      <c r="D697" s="488">
        <f t="shared" si="180"/>
        <v>1.5</v>
      </c>
      <c r="E697" s="488">
        <f t="shared" si="180"/>
        <v>1.5</v>
      </c>
      <c r="F697" s="488">
        <f t="shared" si="180"/>
        <v>1.5</v>
      </c>
      <c r="G697" s="488">
        <f t="shared" si="180"/>
        <v>1.5</v>
      </c>
      <c r="H697" s="236"/>
      <c r="I697" s="642" t="s">
        <v>26</v>
      </c>
      <c r="J697" s="227">
        <f>J696-J683</f>
        <v>0.14000000000001478</v>
      </c>
    </row>
    <row r="698" spans="1:11" x14ac:dyDescent="0.2">
      <c r="B698" s="638"/>
      <c r="C698" s="638"/>
      <c r="D698" s="638"/>
      <c r="E698" s="638"/>
      <c r="F698" s="638"/>
      <c r="G698" s="638"/>
    </row>
    <row r="699" spans="1:11" ht="13.5" thickBot="1" x14ac:dyDescent="0.25"/>
    <row r="700" spans="1:11" s="642" customFormat="1" ht="13.5" thickBot="1" x14ac:dyDescent="0.25">
      <c r="A700" s="300" t="s">
        <v>194</v>
      </c>
      <c r="B700" s="671" t="s">
        <v>53</v>
      </c>
      <c r="C700" s="672"/>
      <c r="D700" s="672"/>
      <c r="E700" s="672"/>
      <c r="F700" s="672"/>
      <c r="G700" s="673"/>
      <c r="H700" s="329" t="s">
        <v>0</v>
      </c>
    </row>
    <row r="701" spans="1:11" s="642" customFormat="1" x14ac:dyDescent="0.2">
      <c r="A701" s="226" t="s">
        <v>2</v>
      </c>
      <c r="B701" s="332">
        <v>1</v>
      </c>
      <c r="C701" s="238">
        <v>2</v>
      </c>
      <c r="D701" s="238">
        <v>3</v>
      </c>
      <c r="E701" s="238">
        <v>4</v>
      </c>
      <c r="F701" s="238">
        <v>5</v>
      </c>
      <c r="G701" s="365">
        <v>6</v>
      </c>
      <c r="H701" s="237"/>
    </row>
    <row r="702" spans="1:11" s="642" customFormat="1" x14ac:dyDescent="0.2">
      <c r="A702" s="307" t="s">
        <v>3</v>
      </c>
      <c r="B702" s="366">
        <v>4740</v>
      </c>
      <c r="C702" s="364">
        <v>4740</v>
      </c>
      <c r="D702" s="364">
        <v>4740</v>
      </c>
      <c r="E702" s="364">
        <v>4740</v>
      </c>
      <c r="F702" s="364">
        <v>4740</v>
      </c>
      <c r="G702" s="367">
        <v>4740</v>
      </c>
      <c r="H702" s="373">
        <v>4740</v>
      </c>
    </row>
    <row r="703" spans="1:11" s="642" customFormat="1" x14ac:dyDescent="0.2">
      <c r="A703" s="310" t="s">
        <v>6</v>
      </c>
      <c r="B703" s="337">
        <v>4671.4285714285716</v>
      </c>
      <c r="C703" s="338">
        <v>4676.875</v>
      </c>
      <c r="D703" s="338">
        <v>4415.7142857142853</v>
      </c>
      <c r="E703" s="338">
        <v>4920</v>
      </c>
      <c r="F703" s="338">
        <v>5116.666666666667</v>
      </c>
      <c r="G703" s="368">
        <v>5546</v>
      </c>
      <c r="H703" s="266">
        <v>4897.1621621621625</v>
      </c>
    </row>
    <row r="704" spans="1:11" s="642" customFormat="1" x14ac:dyDescent="0.2">
      <c r="A704" s="226" t="s">
        <v>7</v>
      </c>
      <c r="B704" s="339">
        <v>100</v>
      </c>
      <c r="C704" s="340">
        <v>100</v>
      </c>
      <c r="D704" s="538">
        <v>100</v>
      </c>
      <c r="E704" s="538">
        <v>100</v>
      </c>
      <c r="F704" s="538">
        <v>93.333333333333329</v>
      </c>
      <c r="G704" s="369">
        <v>100</v>
      </c>
      <c r="H704" s="342">
        <v>79.729729729729726</v>
      </c>
    </row>
    <row r="705" spans="1:11" s="642" customFormat="1" x14ac:dyDescent="0.2">
      <c r="A705" s="226" t="s">
        <v>8</v>
      </c>
      <c r="B705" s="271">
        <v>4.4799918570725711E-2</v>
      </c>
      <c r="C705" s="272">
        <v>2.868389171174664E-2</v>
      </c>
      <c r="D705" s="343">
        <v>3.0905888051939671E-2</v>
      </c>
      <c r="E705" s="343">
        <v>4.2561771527178709E-2</v>
      </c>
      <c r="F705" s="343">
        <v>4.6985093589543843E-2</v>
      </c>
      <c r="G705" s="370">
        <v>4.5050117880253183E-2</v>
      </c>
      <c r="H705" s="344">
        <v>7.9086650003659539E-2</v>
      </c>
    </row>
    <row r="706" spans="1:11" s="642" customFormat="1" x14ac:dyDescent="0.2">
      <c r="A706" s="310" t="s">
        <v>1</v>
      </c>
      <c r="B706" s="275">
        <f t="shared" ref="B706:H706" si="181">B703/B702*100-100</f>
        <v>-1.4466546112115708</v>
      </c>
      <c r="C706" s="276">
        <f t="shared" si="181"/>
        <v>-1.331751054852333</v>
      </c>
      <c r="D706" s="276">
        <f t="shared" si="181"/>
        <v>-6.8414707655214073</v>
      </c>
      <c r="E706" s="276">
        <f t="shared" si="181"/>
        <v>3.7974683544303787</v>
      </c>
      <c r="F706" s="276">
        <f t="shared" si="181"/>
        <v>7.9465541490857987</v>
      </c>
      <c r="G706" s="276">
        <f t="shared" si="181"/>
        <v>17.004219409282697</v>
      </c>
      <c r="H706" s="278">
        <f t="shared" si="181"/>
        <v>3.315657429581492</v>
      </c>
    </row>
    <row r="707" spans="1:11" s="642" customFormat="1" ht="13.5" thickBot="1" x14ac:dyDescent="0.25">
      <c r="A707" s="226" t="s">
        <v>27</v>
      </c>
      <c r="B707" s="280">
        <f t="shared" ref="B707:F707" si="182">B703-B690</f>
        <v>-127.03296703296655</v>
      </c>
      <c r="C707" s="281">
        <f t="shared" si="182"/>
        <v>-36.696428571428442</v>
      </c>
      <c r="D707" s="281">
        <f t="shared" si="182"/>
        <v>-426.28571428571468</v>
      </c>
      <c r="E707" s="281">
        <f t="shared" si="182"/>
        <v>-66</v>
      </c>
      <c r="F707" s="281">
        <f t="shared" si="182"/>
        <v>193.09523809523853</v>
      </c>
      <c r="G707" s="281">
        <f>G703-G690</f>
        <v>197.42857142857156</v>
      </c>
      <c r="H707" s="283">
        <f>H703-H690</f>
        <v>-49.266409266409028</v>
      </c>
    </row>
    <row r="708" spans="1:11" s="642" customFormat="1" x14ac:dyDescent="0.2">
      <c r="A708" s="324" t="s">
        <v>52</v>
      </c>
      <c r="B708" s="285">
        <v>44</v>
      </c>
      <c r="C708" s="286">
        <v>44</v>
      </c>
      <c r="D708" s="286">
        <v>11</v>
      </c>
      <c r="E708" s="286">
        <v>43</v>
      </c>
      <c r="F708" s="286">
        <v>42</v>
      </c>
      <c r="G708" s="286">
        <v>44</v>
      </c>
      <c r="H708" s="288">
        <f>SUM(B708:G708)</f>
        <v>228</v>
      </c>
      <c r="I708" s="642" t="s">
        <v>56</v>
      </c>
      <c r="J708" s="347">
        <f>H695-H708</f>
        <v>2</v>
      </c>
      <c r="K708" s="348">
        <f>J708/H695</f>
        <v>8.6956521739130436E-3</v>
      </c>
    </row>
    <row r="709" spans="1:11" s="642" customFormat="1" x14ac:dyDescent="0.2">
      <c r="A709" s="324" t="s">
        <v>28</v>
      </c>
      <c r="B709" s="555">
        <v>145</v>
      </c>
      <c r="C709" s="294">
        <v>141.5</v>
      </c>
      <c r="D709" s="294">
        <v>142.5</v>
      </c>
      <c r="E709" s="294">
        <v>141.5</v>
      </c>
      <c r="F709" s="294">
        <v>139.5</v>
      </c>
      <c r="G709" s="294">
        <v>138</v>
      </c>
      <c r="H709" s="235"/>
      <c r="I709" s="642" t="s">
        <v>57</v>
      </c>
      <c r="J709" s="642">
        <v>141.24</v>
      </c>
    </row>
    <row r="710" spans="1:11" s="642" customFormat="1" ht="13.5" thickBot="1" x14ac:dyDescent="0.25">
      <c r="A710" s="327" t="s">
        <v>26</v>
      </c>
      <c r="B710" s="490">
        <f>B709-B696</f>
        <v>0</v>
      </c>
      <c r="C710" s="488">
        <f t="shared" ref="C710:G710" si="183">C709-C696</f>
        <v>0</v>
      </c>
      <c r="D710" s="488">
        <f t="shared" si="183"/>
        <v>0</v>
      </c>
      <c r="E710" s="488">
        <f t="shared" si="183"/>
        <v>0</v>
      </c>
      <c r="F710" s="488">
        <f t="shared" si="183"/>
        <v>0</v>
      </c>
      <c r="G710" s="488">
        <f t="shared" si="183"/>
        <v>0</v>
      </c>
      <c r="H710" s="236"/>
      <c r="I710" s="642" t="s">
        <v>26</v>
      </c>
      <c r="J710" s="227">
        <f>J709-J696</f>
        <v>1.6599999999999966</v>
      </c>
    </row>
    <row r="712" spans="1:11" ht="13.5" thickBot="1" x14ac:dyDescent="0.25"/>
    <row r="713" spans="1:11" s="646" customFormat="1" ht="13.5" thickBot="1" x14ac:dyDescent="0.25">
      <c r="A713" s="300" t="s">
        <v>195</v>
      </c>
      <c r="B713" s="671" t="s">
        <v>53</v>
      </c>
      <c r="C713" s="672"/>
      <c r="D713" s="672"/>
      <c r="E713" s="672"/>
      <c r="F713" s="672"/>
      <c r="G713" s="673"/>
      <c r="H713" s="329" t="s">
        <v>0</v>
      </c>
    </row>
    <row r="714" spans="1:11" s="646" customFormat="1" x14ac:dyDescent="0.2">
      <c r="A714" s="226" t="s">
        <v>2</v>
      </c>
      <c r="B714" s="332">
        <v>1</v>
      </c>
      <c r="C714" s="238">
        <v>2</v>
      </c>
      <c r="D714" s="238">
        <v>3</v>
      </c>
      <c r="E714" s="238">
        <v>4</v>
      </c>
      <c r="F714" s="238">
        <v>5</v>
      </c>
      <c r="G714" s="365">
        <v>6</v>
      </c>
      <c r="H714" s="237"/>
    </row>
    <row r="715" spans="1:11" s="646" customFormat="1" x14ac:dyDescent="0.2">
      <c r="A715" s="307" t="s">
        <v>3</v>
      </c>
      <c r="B715" s="366">
        <v>4760</v>
      </c>
      <c r="C715" s="364">
        <v>4760</v>
      </c>
      <c r="D715" s="364">
        <v>4760</v>
      </c>
      <c r="E715" s="364">
        <v>4760</v>
      </c>
      <c r="F715" s="364">
        <v>4760</v>
      </c>
      <c r="G715" s="367">
        <v>4760</v>
      </c>
      <c r="H715" s="373">
        <v>4760</v>
      </c>
    </row>
    <row r="716" spans="1:11" s="646" customFormat="1" x14ac:dyDescent="0.2">
      <c r="A716" s="310" t="s">
        <v>6</v>
      </c>
      <c r="B716" s="337">
        <v>4926.666666666667</v>
      </c>
      <c r="C716" s="338">
        <v>4875.833333333333</v>
      </c>
      <c r="D716" s="338">
        <v>4401.666666666667</v>
      </c>
      <c r="E716" s="338">
        <v>4925.833333333333</v>
      </c>
      <c r="F716" s="338">
        <v>5231.666666666667</v>
      </c>
      <c r="G716" s="368">
        <v>5535.833333333333</v>
      </c>
      <c r="H716" s="266">
        <v>5035.757575757576</v>
      </c>
    </row>
    <row r="717" spans="1:11" s="646" customFormat="1" x14ac:dyDescent="0.2">
      <c r="A717" s="226" t="s">
        <v>7</v>
      </c>
      <c r="B717" s="339">
        <v>100</v>
      </c>
      <c r="C717" s="340">
        <v>100</v>
      </c>
      <c r="D717" s="538">
        <v>100</v>
      </c>
      <c r="E717" s="538">
        <v>91.666666666666671</v>
      </c>
      <c r="F717" s="538">
        <v>100</v>
      </c>
      <c r="G717" s="369">
        <v>100</v>
      </c>
      <c r="H717" s="342">
        <v>77.272727272727266</v>
      </c>
    </row>
    <row r="718" spans="1:11" s="646" customFormat="1" x14ac:dyDescent="0.2">
      <c r="A718" s="226" t="s">
        <v>8</v>
      </c>
      <c r="B718" s="271">
        <v>4.204395722099008E-2</v>
      </c>
      <c r="C718" s="272">
        <v>2.91306680975216E-2</v>
      </c>
      <c r="D718" s="343">
        <v>2.5683707507930434E-2</v>
      </c>
      <c r="E718" s="343">
        <v>5.9933965707283911E-2</v>
      </c>
      <c r="F718" s="343">
        <v>5.127636695344559E-2</v>
      </c>
      <c r="G718" s="370">
        <v>3.9421334460239939E-2</v>
      </c>
      <c r="H718" s="344">
        <v>7.6454658451487453E-2</v>
      </c>
    </row>
    <row r="719" spans="1:11" s="646" customFormat="1" x14ac:dyDescent="0.2">
      <c r="A719" s="310" t="s">
        <v>1</v>
      </c>
      <c r="B719" s="275">
        <f t="shared" ref="B719:H719" si="184">B716/B715*100-100</f>
        <v>3.5014005602240985</v>
      </c>
      <c r="C719" s="276">
        <f t="shared" si="184"/>
        <v>2.4334733893557399</v>
      </c>
      <c r="D719" s="276">
        <f t="shared" si="184"/>
        <v>-7.5280112044817855</v>
      </c>
      <c r="E719" s="276">
        <f t="shared" si="184"/>
        <v>3.4838935574229595</v>
      </c>
      <c r="F719" s="276">
        <f t="shared" si="184"/>
        <v>9.9089635854341793</v>
      </c>
      <c r="G719" s="276">
        <f t="shared" si="184"/>
        <v>16.299019607843121</v>
      </c>
      <c r="H719" s="278">
        <f t="shared" si="184"/>
        <v>5.7932263814616647</v>
      </c>
    </row>
    <row r="720" spans="1:11" s="646" customFormat="1" ht="13.5" thickBot="1" x14ac:dyDescent="0.25">
      <c r="A720" s="226" t="s">
        <v>27</v>
      </c>
      <c r="B720" s="280">
        <f t="shared" ref="B720:F720" si="185">B716-B703</f>
        <v>255.23809523809541</v>
      </c>
      <c r="C720" s="281">
        <f t="shared" si="185"/>
        <v>198.95833333333303</v>
      </c>
      <c r="D720" s="281">
        <f t="shared" si="185"/>
        <v>-14.047619047618355</v>
      </c>
      <c r="E720" s="281">
        <f t="shared" si="185"/>
        <v>5.8333333333330302</v>
      </c>
      <c r="F720" s="281">
        <f t="shared" si="185"/>
        <v>115</v>
      </c>
      <c r="G720" s="281">
        <f>G716-G703</f>
        <v>-10.16666666666697</v>
      </c>
      <c r="H720" s="283">
        <f>H716-H703</f>
        <v>138.59541359541345</v>
      </c>
    </row>
    <row r="721" spans="1:11" s="646" customFormat="1" x14ac:dyDescent="0.2">
      <c r="A721" s="324" t="s">
        <v>52</v>
      </c>
      <c r="B721" s="285">
        <v>44</v>
      </c>
      <c r="C721" s="286">
        <v>44</v>
      </c>
      <c r="D721" s="286">
        <v>11</v>
      </c>
      <c r="E721" s="286">
        <v>43</v>
      </c>
      <c r="F721" s="286">
        <v>42</v>
      </c>
      <c r="G721" s="286">
        <v>44</v>
      </c>
      <c r="H721" s="288">
        <f>SUM(B721:G721)</f>
        <v>228</v>
      </c>
      <c r="I721" s="646" t="s">
        <v>56</v>
      </c>
      <c r="J721" s="347">
        <f>H708-H721</f>
        <v>0</v>
      </c>
      <c r="K721" s="348">
        <f>J721/H708</f>
        <v>0</v>
      </c>
    </row>
    <row r="722" spans="1:11" s="646" customFormat="1" x14ac:dyDescent="0.2">
      <c r="A722" s="324" t="s">
        <v>28</v>
      </c>
      <c r="B722" s="555">
        <v>145</v>
      </c>
      <c r="C722" s="294">
        <v>141.5</v>
      </c>
      <c r="D722" s="294">
        <v>142.5</v>
      </c>
      <c r="E722" s="294">
        <v>141.5</v>
      </c>
      <c r="F722" s="294">
        <v>139.5</v>
      </c>
      <c r="G722" s="294">
        <v>138</v>
      </c>
      <c r="H722" s="235"/>
      <c r="I722" s="646" t="s">
        <v>57</v>
      </c>
      <c r="J722" s="646">
        <v>141.22999999999999</v>
      </c>
    </row>
    <row r="723" spans="1:11" s="646" customFormat="1" ht="13.5" thickBot="1" x14ac:dyDescent="0.25">
      <c r="A723" s="327" t="s">
        <v>26</v>
      </c>
      <c r="B723" s="490">
        <f>B722-B709</f>
        <v>0</v>
      </c>
      <c r="C723" s="488">
        <f t="shared" ref="C723:G723" si="186">C722-C709</f>
        <v>0</v>
      </c>
      <c r="D723" s="488">
        <f t="shared" si="186"/>
        <v>0</v>
      </c>
      <c r="E723" s="488">
        <f t="shared" si="186"/>
        <v>0</v>
      </c>
      <c r="F723" s="488">
        <f t="shared" si="186"/>
        <v>0</v>
      </c>
      <c r="G723" s="488">
        <f t="shared" si="186"/>
        <v>0</v>
      </c>
      <c r="H723" s="236"/>
      <c r="I723" s="646" t="s">
        <v>26</v>
      </c>
      <c r="J723" s="227">
        <f>J722-J709</f>
        <v>-1.0000000000019327E-2</v>
      </c>
    </row>
    <row r="725" spans="1:11" ht="13.5" thickBot="1" x14ac:dyDescent="0.25"/>
    <row r="726" spans="1:11" s="650" customFormat="1" ht="13.5" thickBot="1" x14ac:dyDescent="0.25">
      <c r="A726" s="300" t="s">
        <v>196</v>
      </c>
      <c r="B726" s="671" t="s">
        <v>53</v>
      </c>
      <c r="C726" s="672"/>
      <c r="D726" s="672"/>
      <c r="E726" s="672"/>
      <c r="F726" s="672"/>
      <c r="G726" s="673"/>
      <c r="H726" s="329" t="s">
        <v>0</v>
      </c>
    </row>
    <row r="727" spans="1:11" s="650" customFormat="1" x14ac:dyDescent="0.2">
      <c r="A727" s="226" t="s">
        <v>2</v>
      </c>
      <c r="B727" s="332">
        <v>1</v>
      </c>
      <c r="C727" s="238">
        <v>2</v>
      </c>
      <c r="D727" s="238">
        <v>3</v>
      </c>
      <c r="E727" s="238">
        <v>4</v>
      </c>
      <c r="F727" s="238">
        <v>5</v>
      </c>
      <c r="G727" s="365">
        <v>6</v>
      </c>
      <c r="H727" s="237"/>
    </row>
    <row r="728" spans="1:11" s="650" customFormat="1" x14ac:dyDescent="0.2">
      <c r="A728" s="307" t="s">
        <v>3</v>
      </c>
      <c r="B728" s="366">
        <v>4780</v>
      </c>
      <c r="C728" s="364">
        <v>4780</v>
      </c>
      <c r="D728" s="364">
        <v>4780</v>
      </c>
      <c r="E728" s="364">
        <v>4780</v>
      </c>
      <c r="F728" s="364">
        <v>4780</v>
      </c>
      <c r="G728" s="367">
        <v>4780</v>
      </c>
      <c r="H728" s="373">
        <v>4780</v>
      </c>
    </row>
    <row r="729" spans="1:11" s="650" customFormat="1" x14ac:dyDescent="0.2">
      <c r="A729" s="310" t="s">
        <v>6</v>
      </c>
      <c r="B729" s="337">
        <v>4873.8500000000004</v>
      </c>
      <c r="C729" s="338">
        <v>4745</v>
      </c>
      <c r="D729" s="338">
        <v>4508.57</v>
      </c>
      <c r="E729" s="338">
        <v>5017.8599999999997</v>
      </c>
      <c r="F729" s="338">
        <v>5087.1400000000003</v>
      </c>
      <c r="G729" s="368">
        <v>5395.38</v>
      </c>
      <c r="H729" s="266">
        <v>4992.6099999999997</v>
      </c>
    </row>
    <row r="730" spans="1:11" s="650" customFormat="1" x14ac:dyDescent="0.2">
      <c r="A730" s="226" t="s">
        <v>7</v>
      </c>
      <c r="B730" s="339">
        <v>92.3</v>
      </c>
      <c r="C730" s="340">
        <v>100</v>
      </c>
      <c r="D730" s="538">
        <v>57.1</v>
      </c>
      <c r="E730" s="538">
        <v>85.7</v>
      </c>
      <c r="F730" s="538">
        <v>85.71</v>
      </c>
      <c r="G730" s="369">
        <v>100</v>
      </c>
      <c r="H730" s="342">
        <v>84.06</v>
      </c>
    </row>
    <row r="731" spans="1:11" s="650" customFormat="1" x14ac:dyDescent="0.2">
      <c r="A731" s="226" t="s">
        <v>8</v>
      </c>
      <c r="B731" s="271">
        <v>5.7799999999999997E-2</v>
      </c>
      <c r="C731" s="272">
        <v>3.49E-2</v>
      </c>
      <c r="D731" s="343">
        <v>8.6499999999999994E-2</v>
      </c>
      <c r="E731" s="343">
        <v>6.2899999999999998E-2</v>
      </c>
      <c r="F731" s="343">
        <v>6.13E-2</v>
      </c>
      <c r="G731" s="370">
        <v>4.3999999999999997E-2</v>
      </c>
      <c r="H731" s="344">
        <v>7.7600000000000002E-2</v>
      </c>
    </row>
    <row r="732" spans="1:11" s="650" customFormat="1" x14ac:dyDescent="0.2">
      <c r="A732" s="310" t="s">
        <v>1</v>
      </c>
      <c r="B732" s="275">
        <f t="shared" ref="B732:H732" si="187">B729/B728*100-100</f>
        <v>1.9633891213389063</v>
      </c>
      <c r="C732" s="276">
        <f t="shared" si="187"/>
        <v>-0.73221757322176018</v>
      </c>
      <c r="D732" s="276">
        <f t="shared" si="187"/>
        <v>-5.6784518828451951</v>
      </c>
      <c r="E732" s="276">
        <f t="shared" si="187"/>
        <v>4.9761506276150556</v>
      </c>
      <c r="F732" s="276">
        <f t="shared" si="187"/>
        <v>6.4255230125523042</v>
      </c>
      <c r="G732" s="276">
        <f t="shared" si="187"/>
        <v>12.874058577405862</v>
      </c>
      <c r="H732" s="278">
        <f t="shared" si="187"/>
        <v>4.4479079497908032</v>
      </c>
    </row>
    <row r="733" spans="1:11" s="650" customFormat="1" ht="13.5" thickBot="1" x14ac:dyDescent="0.25">
      <c r="A733" s="226" t="s">
        <v>27</v>
      </c>
      <c r="B733" s="280">
        <f t="shared" ref="B733:F733" si="188">B729-B716</f>
        <v>-52.816666666666606</v>
      </c>
      <c r="C733" s="281">
        <f t="shared" si="188"/>
        <v>-130.83333333333303</v>
      </c>
      <c r="D733" s="281">
        <f t="shared" si="188"/>
        <v>106.90333333333274</v>
      </c>
      <c r="E733" s="281">
        <f t="shared" si="188"/>
        <v>92.026666666666642</v>
      </c>
      <c r="F733" s="281">
        <f t="shared" si="188"/>
        <v>-144.52666666666664</v>
      </c>
      <c r="G733" s="281">
        <f>G729-G716</f>
        <v>-140.45333333333292</v>
      </c>
      <c r="H733" s="283">
        <f>H729-H716</f>
        <v>-43.147575757576305</v>
      </c>
    </row>
    <row r="734" spans="1:11" s="650" customFormat="1" x14ac:dyDescent="0.2">
      <c r="A734" s="324" t="s">
        <v>52</v>
      </c>
      <c r="B734" s="285">
        <v>44</v>
      </c>
      <c r="C734" s="286">
        <v>44</v>
      </c>
      <c r="D734" s="286">
        <v>11</v>
      </c>
      <c r="E734" s="286">
        <v>43</v>
      </c>
      <c r="F734" s="286">
        <v>42</v>
      </c>
      <c r="G734" s="286">
        <v>44</v>
      </c>
      <c r="H734" s="288">
        <f>SUM(B734:G734)</f>
        <v>228</v>
      </c>
      <c r="I734" s="650" t="s">
        <v>56</v>
      </c>
      <c r="J734" s="347">
        <f>H721-H734</f>
        <v>0</v>
      </c>
      <c r="K734" s="348">
        <f>J734/H721</f>
        <v>0</v>
      </c>
    </row>
    <row r="735" spans="1:11" s="650" customFormat="1" x14ac:dyDescent="0.2">
      <c r="A735" s="324" t="s">
        <v>28</v>
      </c>
      <c r="B735" s="555">
        <v>146.5</v>
      </c>
      <c r="C735" s="294">
        <v>143</v>
      </c>
      <c r="D735" s="294">
        <v>144</v>
      </c>
      <c r="E735" s="294">
        <v>142.5</v>
      </c>
      <c r="F735" s="294">
        <v>141</v>
      </c>
      <c r="G735" s="294">
        <v>140</v>
      </c>
      <c r="H735" s="235"/>
      <c r="I735" s="650" t="s">
        <v>57</v>
      </c>
      <c r="J735" s="650">
        <v>141.22999999999999</v>
      </c>
    </row>
    <row r="736" spans="1:11" s="650" customFormat="1" ht="13.5" thickBot="1" x14ac:dyDescent="0.25">
      <c r="A736" s="327" t="s">
        <v>26</v>
      </c>
      <c r="B736" s="490">
        <f>B735-B722</f>
        <v>1.5</v>
      </c>
      <c r="C736" s="488">
        <f t="shared" ref="C736:G736" si="189">C735-C722</f>
        <v>1.5</v>
      </c>
      <c r="D736" s="488">
        <f t="shared" si="189"/>
        <v>1.5</v>
      </c>
      <c r="E736" s="488">
        <f t="shared" si="189"/>
        <v>1</v>
      </c>
      <c r="F736" s="488">
        <f t="shared" si="189"/>
        <v>1.5</v>
      </c>
      <c r="G736" s="488">
        <f t="shared" si="189"/>
        <v>2</v>
      </c>
      <c r="H736" s="236"/>
      <c r="I736" s="650" t="s">
        <v>26</v>
      </c>
      <c r="J736" s="227">
        <f>J735-J722</f>
        <v>0</v>
      </c>
    </row>
    <row r="737" spans="1:11" x14ac:dyDescent="0.2">
      <c r="B737" s="241"/>
      <c r="C737" s="241"/>
      <c r="D737" s="241"/>
      <c r="E737" s="241"/>
      <c r="F737" s="241"/>
      <c r="G737" s="241"/>
    </row>
    <row r="738" spans="1:11" ht="13.5" thickBot="1" x14ac:dyDescent="0.25"/>
    <row r="739" spans="1:11" s="654" customFormat="1" ht="13.5" thickBot="1" x14ac:dyDescent="0.25">
      <c r="A739" s="300" t="s">
        <v>197</v>
      </c>
      <c r="B739" s="671" t="s">
        <v>53</v>
      </c>
      <c r="C739" s="672"/>
      <c r="D739" s="672"/>
      <c r="E739" s="672"/>
      <c r="F739" s="672"/>
      <c r="G739" s="673"/>
      <c r="H739" s="329" t="s">
        <v>0</v>
      </c>
    </row>
    <row r="740" spans="1:11" s="654" customFormat="1" x14ac:dyDescent="0.2">
      <c r="A740" s="226" t="s">
        <v>2</v>
      </c>
      <c r="B740" s="332">
        <v>1</v>
      </c>
      <c r="C740" s="238">
        <v>2</v>
      </c>
      <c r="D740" s="238">
        <v>3</v>
      </c>
      <c r="E740" s="238">
        <v>4</v>
      </c>
      <c r="F740" s="238">
        <v>5</v>
      </c>
      <c r="G740" s="365">
        <v>6</v>
      </c>
      <c r="H740" s="237"/>
    </row>
    <row r="741" spans="1:11" s="654" customFormat="1" x14ac:dyDescent="0.2">
      <c r="A741" s="307" t="s">
        <v>3</v>
      </c>
      <c r="B741" s="366">
        <v>4800</v>
      </c>
      <c r="C741" s="364">
        <v>4800</v>
      </c>
      <c r="D741" s="364">
        <v>4800</v>
      </c>
      <c r="E741" s="364">
        <v>4800</v>
      </c>
      <c r="F741" s="364">
        <v>4800</v>
      </c>
      <c r="G741" s="367">
        <v>4800</v>
      </c>
      <c r="H741" s="373">
        <v>4800</v>
      </c>
    </row>
    <row r="742" spans="1:11" s="654" customFormat="1" x14ac:dyDescent="0.2">
      <c r="A742" s="310" t="s">
        <v>6</v>
      </c>
      <c r="B742" s="337">
        <v>4942.3076923076924</v>
      </c>
      <c r="C742" s="338">
        <v>4744</v>
      </c>
      <c r="D742" s="338">
        <v>4707.5</v>
      </c>
      <c r="E742" s="338">
        <v>4867.6923076923076</v>
      </c>
      <c r="F742" s="338">
        <v>4982.5</v>
      </c>
      <c r="G742" s="368">
        <v>5301.5384615384619</v>
      </c>
      <c r="H742" s="266">
        <v>4946.95652173913</v>
      </c>
    </row>
    <row r="743" spans="1:11" s="654" customFormat="1" x14ac:dyDescent="0.2">
      <c r="A743" s="226" t="s">
        <v>7</v>
      </c>
      <c r="B743" s="339">
        <v>92.307692307692307</v>
      </c>
      <c r="C743" s="340">
        <v>100</v>
      </c>
      <c r="D743" s="538">
        <v>100</v>
      </c>
      <c r="E743" s="538">
        <v>100</v>
      </c>
      <c r="F743" s="538">
        <v>100</v>
      </c>
      <c r="G743" s="369">
        <v>84.615384615384613</v>
      </c>
      <c r="H743" s="342">
        <v>89.85507246376811</v>
      </c>
    </row>
    <row r="744" spans="1:11" s="654" customFormat="1" x14ac:dyDescent="0.2">
      <c r="A744" s="226" t="s">
        <v>8</v>
      </c>
      <c r="B744" s="271">
        <v>5.1206462218417355E-2</v>
      </c>
      <c r="C744" s="272">
        <v>6.1203944161752129E-2</v>
      </c>
      <c r="D744" s="343">
        <v>2.5441401098254879E-2</v>
      </c>
      <c r="E744" s="343">
        <v>3.1468571634531851E-2</v>
      </c>
      <c r="F744" s="343">
        <v>4.5110640215404986E-2</v>
      </c>
      <c r="G744" s="370">
        <v>7.0031218282139776E-2</v>
      </c>
      <c r="H744" s="344">
        <v>6.482460916035955E-2</v>
      </c>
    </row>
    <row r="745" spans="1:11" s="654" customFormat="1" x14ac:dyDescent="0.2">
      <c r="A745" s="310" t="s">
        <v>1</v>
      </c>
      <c r="B745" s="275">
        <f t="shared" ref="B745:H745" si="190">B742/B741*100-100</f>
        <v>2.9647435897435912</v>
      </c>
      <c r="C745" s="276">
        <f t="shared" si="190"/>
        <v>-1.1666666666666714</v>
      </c>
      <c r="D745" s="276">
        <f t="shared" si="190"/>
        <v>-1.9270833333333286</v>
      </c>
      <c r="E745" s="276">
        <f t="shared" si="190"/>
        <v>1.4102564102564088</v>
      </c>
      <c r="F745" s="276">
        <f t="shared" si="190"/>
        <v>3.8020833333333428</v>
      </c>
      <c r="G745" s="276">
        <f t="shared" si="190"/>
        <v>10.448717948717956</v>
      </c>
      <c r="H745" s="278">
        <f t="shared" si="190"/>
        <v>3.061594202898533</v>
      </c>
    </row>
    <row r="746" spans="1:11" s="654" customFormat="1" ht="13.5" thickBot="1" x14ac:dyDescent="0.25">
      <c r="A746" s="226" t="s">
        <v>27</v>
      </c>
      <c r="B746" s="280">
        <f t="shared" ref="B746:F746" si="191">B742-B729</f>
        <v>68.457692307692014</v>
      </c>
      <c r="C746" s="281">
        <f t="shared" si="191"/>
        <v>-1</v>
      </c>
      <c r="D746" s="281">
        <f t="shared" si="191"/>
        <v>198.93000000000029</v>
      </c>
      <c r="E746" s="281">
        <f t="shared" si="191"/>
        <v>-150.16769230769205</v>
      </c>
      <c r="F746" s="281">
        <f t="shared" si="191"/>
        <v>-104.64000000000033</v>
      </c>
      <c r="G746" s="281">
        <f>G742-G729</f>
        <v>-93.841538461538221</v>
      </c>
      <c r="H746" s="283">
        <f>H742-H729</f>
        <v>-45.653478260869633</v>
      </c>
    </row>
    <row r="747" spans="1:11" s="654" customFormat="1" x14ac:dyDescent="0.2">
      <c r="A747" s="324" t="s">
        <v>52</v>
      </c>
      <c r="B747" s="285">
        <v>44</v>
      </c>
      <c r="C747" s="286">
        <v>44</v>
      </c>
      <c r="D747" s="286">
        <v>11</v>
      </c>
      <c r="E747" s="286">
        <v>43</v>
      </c>
      <c r="F747" s="286">
        <v>42</v>
      </c>
      <c r="G747" s="286">
        <v>44</v>
      </c>
      <c r="H747" s="288">
        <f>SUM(B747:G747)</f>
        <v>228</v>
      </c>
      <c r="I747" s="654" t="s">
        <v>56</v>
      </c>
      <c r="J747" s="347">
        <f>H734-H747</f>
        <v>0</v>
      </c>
      <c r="K747" s="348">
        <f>J747/H734</f>
        <v>0</v>
      </c>
    </row>
    <row r="748" spans="1:11" s="654" customFormat="1" x14ac:dyDescent="0.2">
      <c r="A748" s="324" t="s">
        <v>28</v>
      </c>
      <c r="B748" s="555">
        <v>146.5</v>
      </c>
      <c r="C748" s="294">
        <v>143</v>
      </c>
      <c r="D748" s="294">
        <v>144</v>
      </c>
      <c r="E748" s="294">
        <v>142.5</v>
      </c>
      <c r="F748" s="294">
        <v>141</v>
      </c>
      <c r="G748" s="294">
        <v>140</v>
      </c>
      <c r="H748" s="235"/>
      <c r="I748" s="654" t="s">
        <v>57</v>
      </c>
      <c r="J748" s="654">
        <v>142.66999999999999</v>
      </c>
    </row>
    <row r="749" spans="1:11" s="654" customFormat="1" ht="13.5" thickBot="1" x14ac:dyDescent="0.25">
      <c r="A749" s="327" t="s">
        <v>26</v>
      </c>
      <c r="B749" s="490">
        <f>B748-B735</f>
        <v>0</v>
      </c>
      <c r="C749" s="488">
        <f t="shared" ref="C749:G749" si="192">C748-C735</f>
        <v>0</v>
      </c>
      <c r="D749" s="488">
        <f t="shared" si="192"/>
        <v>0</v>
      </c>
      <c r="E749" s="488">
        <f t="shared" si="192"/>
        <v>0</v>
      </c>
      <c r="F749" s="488">
        <f t="shared" si="192"/>
        <v>0</v>
      </c>
      <c r="G749" s="488">
        <f t="shared" si="192"/>
        <v>0</v>
      </c>
      <c r="H749" s="236"/>
      <c r="I749" s="654" t="s">
        <v>26</v>
      </c>
      <c r="J749" s="227">
        <f>J748-J735</f>
        <v>1.4399999999999977</v>
      </c>
    </row>
  </sheetData>
  <mergeCells count="58">
    <mergeCell ref="B217:F217"/>
    <mergeCell ref="B295:F295"/>
    <mergeCell ref="B492:G492"/>
    <mergeCell ref="B361:G361"/>
    <mergeCell ref="B348:G348"/>
    <mergeCell ref="B401:G401"/>
    <mergeCell ref="B399:H399"/>
    <mergeCell ref="B414:G414"/>
    <mergeCell ref="B388:G388"/>
    <mergeCell ref="B375:G375"/>
    <mergeCell ref="B479:G479"/>
    <mergeCell ref="B466:G466"/>
    <mergeCell ref="B230:F230"/>
    <mergeCell ref="B74:F74"/>
    <mergeCell ref="B9:F9"/>
    <mergeCell ref="B22:F22"/>
    <mergeCell ref="B35:F35"/>
    <mergeCell ref="B48:F48"/>
    <mergeCell ref="B61:F61"/>
    <mergeCell ref="B126:F126"/>
    <mergeCell ref="B113:F113"/>
    <mergeCell ref="B100:F100"/>
    <mergeCell ref="B87:F87"/>
    <mergeCell ref="B178:F178"/>
    <mergeCell ref="B165:F165"/>
    <mergeCell ref="B152:F152"/>
    <mergeCell ref="B139:F139"/>
    <mergeCell ref="B191:F191"/>
    <mergeCell ref="B256:F256"/>
    <mergeCell ref="B243:F243"/>
    <mergeCell ref="B505:G505"/>
    <mergeCell ref="B609:G609"/>
    <mergeCell ref="B596:G596"/>
    <mergeCell ref="B583:G583"/>
    <mergeCell ref="B570:G570"/>
    <mergeCell ref="B557:G557"/>
    <mergeCell ref="B282:F282"/>
    <mergeCell ref="B269:F269"/>
    <mergeCell ref="B308:F308"/>
    <mergeCell ref="B518:G518"/>
    <mergeCell ref="B322:G322"/>
    <mergeCell ref="B335:G335"/>
    <mergeCell ref="B204:F204"/>
    <mergeCell ref="B739:G739"/>
    <mergeCell ref="B700:G700"/>
    <mergeCell ref="B453:G453"/>
    <mergeCell ref="B427:G427"/>
    <mergeCell ref="B440:G440"/>
    <mergeCell ref="B674:G674"/>
    <mergeCell ref="B622:G622"/>
    <mergeCell ref="B687:G687"/>
    <mergeCell ref="B661:G661"/>
    <mergeCell ref="B648:G648"/>
    <mergeCell ref="B635:G635"/>
    <mergeCell ref="B544:G544"/>
    <mergeCell ref="B531:G531"/>
    <mergeCell ref="B726:G726"/>
    <mergeCell ref="B713:G713"/>
  </mergeCell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48"/>
  <sheetViews>
    <sheetView showGridLines="0" view="pageBreakPreview" zoomScale="80" zoomScaleNormal="100" zoomScaleSheetLayoutView="80" workbookViewId="0">
      <selection activeCell="C4" sqref="C4"/>
    </sheetView>
  </sheetViews>
  <sheetFormatPr baseColWidth="10" defaultRowHeight="14.25" x14ac:dyDescent="0.2"/>
  <cols>
    <col min="1" max="10" width="11.42578125" style="477"/>
  </cols>
  <sheetData>
    <row r="1" spans="1:10" ht="17.25" customHeight="1" thickBot="1" x14ac:dyDescent="0.25">
      <c r="A1" s="678" t="s">
        <v>110</v>
      </c>
      <c r="B1" s="679"/>
      <c r="C1" s="679"/>
      <c r="D1" s="679"/>
      <c r="E1" s="679"/>
      <c r="F1" s="679"/>
      <c r="G1" s="679"/>
      <c r="H1" s="679"/>
      <c r="I1" s="679"/>
      <c r="J1" s="680"/>
    </row>
    <row r="2" spans="1:10" ht="17.25" customHeight="1" x14ac:dyDescent="0.2">
      <c r="A2" s="465"/>
      <c r="B2" s="466" t="s">
        <v>54</v>
      </c>
      <c r="C2" s="466" t="s">
        <v>51</v>
      </c>
      <c r="D2" s="466" t="s">
        <v>70</v>
      </c>
      <c r="E2" s="466" t="s">
        <v>122</v>
      </c>
      <c r="F2" s="466" t="s">
        <v>123</v>
      </c>
      <c r="G2" s="466" t="s">
        <v>124</v>
      </c>
      <c r="H2" s="466" t="s">
        <v>125</v>
      </c>
      <c r="I2" s="466" t="s">
        <v>80</v>
      </c>
      <c r="J2" s="467" t="s">
        <v>126</v>
      </c>
    </row>
    <row r="3" spans="1:10" ht="17.25" customHeight="1" x14ac:dyDescent="0.2">
      <c r="A3" s="667">
        <v>1</v>
      </c>
      <c r="B3" s="242">
        <v>1</v>
      </c>
      <c r="C3" s="242">
        <v>276</v>
      </c>
      <c r="D3" s="242">
        <v>115.5</v>
      </c>
      <c r="E3" s="242" t="s">
        <v>129</v>
      </c>
      <c r="F3" s="663">
        <v>762</v>
      </c>
      <c r="G3" s="663">
        <v>114.5</v>
      </c>
      <c r="H3" s="663">
        <v>65</v>
      </c>
      <c r="I3" s="663">
        <v>1</v>
      </c>
      <c r="J3" s="245"/>
    </row>
    <row r="4" spans="1:10" ht="17.25" customHeight="1" x14ac:dyDescent="0.2">
      <c r="A4" s="669"/>
      <c r="B4" s="242">
        <v>2</v>
      </c>
      <c r="C4" s="242">
        <v>448</v>
      </c>
      <c r="D4" s="242">
        <v>113.5</v>
      </c>
      <c r="E4" s="242" t="s">
        <v>129</v>
      </c>
      <c r="F4" s="665"/>
      <c r="G4" s="665"/>
      <c r="H4" s="665"/>
      <c r="I4" s="665"/>
      <c r="J4" s="245"/>
    </row>
    <row r="5" spans="1:10" ht="17.25" customHeight="1" x14ac:dyDescent="0.2">
      <c r="A5" s="668"/>
      <c r="B5" s="242">
        <v>13</v>
      </c>
      <c r="C5" s="242">
        <v>38</v>
      </c>
      <c r="D5" s="242">
        <v>115.5</v>
      </c>
      <c r="E5" s="242" t="s">
        <v>130</v>
      </c>
      <c r="F5" s="664"/>
      <c r="G5" s="664"/>
      <c r="H5" s="664"/>
      <c r="I5" s="664"/>
      <c r="J5" s="245"/>
    </row>
    <row r="6" spans="1:10" ht="17.25" customHeight="1" x14ac:dyDescent="0.2">
      <c r="A6" s="667">
        <v>2</v>
      </c>
      <c r="B6" s="242">
        <v>12</v>
      </c>
      <c r="C6" s="242">
        <v>356</v>
      </c>
      <c r="D6" s="242">
        <v>116.5</v>
      </c>
      <c r="E6" s="242" t="s">
        <v>129</v>
      </c>
      <c r="F6" s="663">
        <v>763</v>
      </c>
      <c r="G6" s="663">
        <v>116</v>
      </c>
      <c r="H6" s="663">
        <v>65</v>
      </c>
      <c r="I6" s="663">
        <v>1</v>
      </c>
      <c r="J6" s="245"/>
    </row>
    <row r="7" spans="1:10" ht="17.25" customHeight="1" x14ac:dyDescent="0.2">
      <c r="A7" s="668"/>
      <c r="B7" s="242">
        <v>13</v>
      </c>
      <c r="C7" s="242">
        <v>407</v>
      </c>
      <c r="D7" s="242">
        <v>115.5</v>
      </c>
      <c r="E7" s="242" t="s">
        <v>127</v>
      </c>
      <c r="F7" s="665"/>
      <c r="G7" s="664"/>
      <c r="H7" s="664"/>
      <c r="I7" s="664"/>
      <c r="J7" s="245"/>
    </row>
    <row r="8" spans="1:10" ht="17.25" customHeight="1" x14ac:dyDescent="0.2">
      <c r="A8" s="244" t="s">
        <v>131</v>
      </c>
      <c r="B8" s="242" t="s">
        <v>121</v>
      </c>
      <c r="C8" s="242">
        <v>221</v>
      </c>
      <c r="D8" s="242">
        <v>115.5</v>
      </c>
      <c r="E8" s="242" t="s">
        <v>129</v>
      </c>
      <c r="F8" s="242">
        <v>221</v>
      </c>
      <c r="G8" s="242">
        <v>115.5</v>
      </c>
      <c r="H8" s="242">
        <v>18</v>
      </c>
      <c r="I8" s="242">
        <v>1</v>
      </c>
      <c r="J8" s="245"/>
    </row>
    <row r="9" spans="1:10" ht="17.25" customHeight="1" x14ac:dyDescent="0.2">
      <c r="A9" s="667">
        <v>4</v>
      </c>
      <c r="B9" s="242">
        <v>5</v>
      </c>
      <c r="C9" s="242">
        <v>691</v>
      </c>
      <c r="D9" s="242">
        <v>112</v>
      </c>
      <c r="E9" s="481" t="s">
        <v>134</v>
      </c>
      <c r="F9" s="663">
        <v>763</v>
      </c>
      <c r="G9" s="663">
        <v>112.5</v>
      </c>
      <c r="H9" s="663">
        <v>65</v>
      </c>
      <c r="I9" s="663">
        <v>1</v>
      </c>
      <c r="J9" s="245"/>
    </row>
    <row r="10" spans="1:10" ht="17.25" customHeight="1" x14ac:dyDescent="0.2">
      <c r="A10" s="668"/>
      <c r="B10" s="242">
        <v>14</v>
      </c>
      <c r="C10" s="242">
        <v>72</v>
      </c>
      <c r="D10" s="242">
        <v>113</v>
      </c>
      <c r="E10" s="481" t="s">
        <v>130</v>
      </c>
      <c r="F10" s="664"/>
      <c r="G10" s="664"/>
      <c r="H10" s="664"/>
      <c r="I10" s="664"/>
      <c r="J10" s="245"/>
    </row>
    <row r="11" spans="1:10" ht="17.25" customHeight="1" x14ac:dyDescent="0.2">
      <c r="A11" s="667">
        <v>5</v>
      </c>
      <c r="B11" s="242">
        <v>14</v>
      </c>
      <c r="C11" s="242">
        <v>352</v>
      </c>
      <c r="D11" s="242">
        <v>112</v>
      </c>
      <c r="E11" s="481" t="s">
        <v>128</v>
      </c>
      <c r="F11" s="663">
        <v>763</v>
      </c>
      <c r="G11" s="663">
        <v>111.5</v>
      </c>
      <c r="H11" s="663">
        <v>65</v>
      </c>
      <c r="I11" s="663">
        <v>1</v>
      </c>
      <c r="J11" s="245"/>
    </row>
    <row r="12" spans="1:10" ht="17.25" customHeight="1" x14ac:dyDescent="0.2">
      <c r="A12" s="668"/>
      <c r="B12" s="242">
        <v>4</v>
      </c>
      <c r="C12" s="242">
        <v>411</v>
      </c>
      <c r="D12" s="242">
        <v>111</v>
      </c>
      <c r="E12" s="481" t="s">
        <v>127</v>
      </c>
      <c r="F12" s="664"/>
      <c r="G12" s="664"/>
      <c r="H12" s="664"/>
      <c r="I12" s="664"/>
      <c r="J12" s="245"/>
    </row>
    <row r="13" spans="1:10" ht="17.25" customHeight="1" x14ac:dyDescent="0.2">
      <c r="A13" s="667">
        <v>6</v>
      </c>
      <c r="B13" s="242">
        <v>4</v>
      </c>
      <c r="C13" s="242">
        <v>188</v>
      </c>
      <c r="D13" s="242">
        <v>111</v>
      </c>
      <c r="E13" s="481" t="s">
        <v>130</v>
      </c>
      <c r="F13" s="663">
        <v>763</v>
      </c>
      <c r="G13" s="663">
        <v>112.5</v>
      </c>
      <c r="H13" s="663">
        <v>65</v>
      </c>
      <c r="I13" s="663">
        <v>2</v>
      </c>
      <c r="J13" s="245"/>
    </row>
    <row r="14" spans="1:10" ht="17.25" customHeight="1" x14ac:dyDescent="0.2">
      <c r="A14" s="669"/>
      <c r="B14" s="242">
        <v>3</v>
      </c>
      <c r="C14" s="242">
        <v>544</v>
      </c>
      <c r="D14" s="242">
        <v>112.5</v>
      </c>
      <c r="E14" s="481" t="s">
        <v>135</v>
      </c>
      <c r="F14" s="665"/>
      <c r="G14" s="665"/>
      <c r="H14" s="665"/>
      <c r="I14" s="665"/>
      <c r="J14" s="245"/>
    </row>
    <row r="15" spans="1:10" ht="17.25" customHeight="1" thickBot="1" x14ac:dyDescent="0.25">
      <c r="A15" s="670"/>
      <c r="B15" s="243">
        <v>6</v>
      </c>
      <c r="C15" s="243">
        <v>31</v>
      </c>
      <c r="D15" s="243">
        <v>111</v>
      </c>
      <c r="E15" s="243" t="s">
        <v>128</v>
      </c>
      <c r="F15" s="666"/>
      <c r="G15" s="666"/>
      <c r="H15" s="666"/>
      <c r="I15" s="666"/>
      <c r="J15" s="247"/>
    </row>
    <row r="16" spans="1:10" ht="17.25" customHeight="1" x14ac:dyDescent="0.2">
      <c r="A16" s="480"/>
      <c r="B16" s="480"/>
      <c r="C16" s="480"/>
      <c r="D16" s="480"/>
      <c r="E16" s="480"/>
      <c r="F16" s="480">
        <f>SUM(F3:F15)</f>
        <v>4035</v>
      </c>
      <c r="G16" s="480"/>
      <c r="H16" s="480">
        <f>SUM(H3:H15)</f>
        <v>343</v>
      </c>
      <c r="I16" s="480"/>
      <c r="J16" s="480"/>
    </row>
    <row r="17" spans="1:10" ht="17.25" customHeight="1" thickBot="1" x14ac:dyDescent="0.25">
      <c r="A17" s="476"/>
      <c r="B17" s="476"/>
      <c r="C17" s="476"/>
      <c r="D17" s="476"/>
      <c r="E17" s="476"/>
      <c r="F17" s="476"/>
      <c r="G17" s="476"/>
      <c r="H17" s="476"/>
      <c r="I17" s="476"/>
      <c r="J17" s="476"/>
    </row>
    <row r="18" spans="1:10" ht="17.25" customHeight="1" thickBot="1" x14ac:dyDescent="0.25">
      <c r="A18" s="675" t="s">
        <v>111</v>
      </c>
      <c r="B18" s="676"/>
      <c r="C18" s="676"/>
      <c r="D18" s="676"/>
      <c r="E18" s="676"/>
      <c r="F18" s="676"/>
      <c r="G18" s="676"/>
      <c r="H18" s="676"/>
      <c r="I18" s="676"/>
      <c r="J18" s="677"/>
    </row>
    <row r="19" spans="1:10" ht="17.25" customHeight="1" x14ac:dyDescent="0.2">
      <c r="A19" s="465"/>
      <c r="B19" s="466" t="s">
        <v>54</v>
      </c>
      <c r="C19" s="466" t="s">
        <v>51</v>
      </c>
      <c r="D19" s="466" t="s">
        <v>70</v>
      </c>
      <c r="E19" s="466" t="s">
        <v>122</v>
      </c>
      <c r="F19" s="466" t="s">
        <v>123</v>
      </c>
      <c r="G19" s="466" t="s">
        <v>124</v>
      </c>
      <c r="H19" s="466" t="s">
        <v>125</v>
      </c>
      <c r="I19" s="466" t="s">
        <v>80</v>
      </c>
      <c r="J19" s="467" t="s">
        <v>126</v>
      </c>
    </row>
    <row r="20" spans="1:10" ht="17.25" customHeight="1" x14ac:dyDescent="0.2">
      <c r="A20" s="479">
        <v>1</v>
      </c>
      <c r="B20" s="242">
        <v>6</v>
      </c>
      <c r="C20" s="242">
        <v>763</v>
      </c>
      <c r="D20" s="242">
        <v>111</v>
      </c>
      <c r="E20" s="242" t="s">
        <v>127</v>
      </c>
      <c r="F20" s="478">
        <v>763</v>
      </c>
      <c r="G20" s="478">
        <v>111</v>
      </c>
      <c r="H20" s="478">
        <v>65</v>
      </c>
      <c r="I20" s="478" t="s">
        <v>133</v>
      </c>
      <c r="J20" s="245"/>
    </row>
    <row r="21" spans="1:10" ht="17.25" customHeight="1" x14ac:dyDescent="0.2">
      <c r="A21" s="667">
        <v>2</v>
      </c>
      <c r="B21" s="242">
        <v>6</v>
      </c>
      <c r="C21" s="242">
        <v>6</v>
      </c>
      <c r="D21" s="242">
        <v>111</v>
      </c>
      <c r="E21" s="481" t="s">
        <v>128</v>
      </c>
      <c r="F21" s="663">
        <v>763</v>
      </c>
      <c r="G21" s="663">
        <v>110.5</v>
      </c>
      <c r="H21" s="663">
        <v>65</v>
      </c>
      <c r="I21" s="663">
        <v>2</v>
      </c>
      <c r="J21" s="245"/>
    </row>
    <row r="22" spans="1:10" ht="17.25" customHeight="1" x14ac:dyDescent="0.2">
      <c r="A22" s="668"/>
      <c r="B22" s="242">
        <v>7</v>
      </c>
      <c r="C22" s="242">
        <v>757</v>
      </c>
      <c r="D22" s="242">
        <v>110.5</v>
      </c>
      <c r="E22" s="242" t="s">
        <v>127</v>
      </c>
      <c r="F22" s="664"/>
      <c r="G22" s="664"/>
      <c r="H22" s="664"/>
      <c r="I22" s="664"/>
      <c r="J22" s="245"/>
    </row>
    <row r="23" spans="1:10" ht="17.25" customHeight="1" x14ac:dyDescent="0.2">
      <c r="A23" s="244">
        <v>3</v>
      </c>
      <c r="B23" s="242">
        <v>8</v>
      </c>
      <c r="C23" s="242">
        <v>220</v>
      </c>
      <c r="D23" s="242">
        <v>110</v>
      </c>
      <c r="E23" s="242" t="s">
        <v>130</v>
      </c>
      <c r="F23" s="242">
        <v>220</v>
      </c>
      <c r="G23" s="242">
        <v>110</v>
      </c>
      <c r="H23" s="242">
        <v>18</v>
      </c>
      <c r="I23" s="242">
        <v>1</v>
      </c>
      <c r="J23" s="245"/>
    </row>
    <row r="24" spans="1:10" ht="17.25" customHeight="1" x14ac:dyDescent="0.2">
      <c r="A24" s="667">
        <v>4</v>
      </c>
      <c r="B24" s="242">
        <v>7</v>
      </c>
      <c r="C24" s="242">
        <v>110</v>
      </c>
      <c r="D24" s="242">
        <v>110.5</v>
      </c>
      <c r="E24" s="242" t="s">
        <v>128</v>
      </c>
      <c r="F24" s="663">
        <v>763</v>
      </c>
      <c r="G24" s="663">
        <v>110</v>
      </c>
      <c r="H24" s="663">
        <v>65</v>
      </c>
      <c r="I24" s="663">
        <v>2</v>
      </c>
      <c r="J24" s="245"/>
    </row>
    <row r="25" spans="1:10" ht="17.25" customHeight="1" x14ac:dyDescent="0.2">
      <c r="A25" s="669"/>
      <c r="B25" s="242">
        <v>8</v>
      </c>
      <c r="C25" s="242">
        <v>505</v>
      </c>
      <c r="D25" s="242">
        <v>110</v>
      </c>
      <c r="E25" s="242" t="s">
        <v>127</v>
      </c>
      <c r="F25" s="665"/>
      <c r="G25" s="665"/>
      <c r="H25" s="665"/>
      <c r="I25" s="665"/>
      <c r="J25" s="245"/>
    </row>
    <row r="26" spans="1:10" ht="17.25" customHeight="1" x14ac:dyDescent="0.2">
      <c r="A26" s="668"/>
      <c r="B26" s="242">
        <v>9</v>
      </c>
      <c r="C26" s="242">
        <v>148</v>
      </c>
      <c r="D26" s="242">
        <v>109.5</v>
      </c>
      <c r="E26" s="242" t="s">
        <v>130</v>
      </c>
      <c r="F26" s="664"/>
      <c r="G26" s="664"/>
      <c r="H26" s="664"/>
      <c r="I26" s="664"/>
      <c r="J26" s="245"/>
    </row>
    <row r="27" spans="1:10" ht="17.25" customHeight="1" x14ac:dyDescent="0.2">
      <c r="A27" s="667">
        <v>5</v>
      </c>
      <c r="B27" s="242">
        <v>9</v>
      </c>
      <c r="C27" s="242">
        <v>458</v>
      </c>
      <c r="D27" s="242">
        <v>109.5</v>
      </c>
      <c r="E27" s="242" t="s">
        <v>127</v>
      </c>
      <c r="F27" s="663">
        <v>763</v>
      </c>
      <c r="G27" s="663">
        <v>109</v>
      </c>
      <c r="H27" s="663">
        <v>65</v>
      </c>
      <c r="I27" s="663">
        <v>3</v>
      </c>
      <c r="J27" s="245"/>
    </row>
    <row r="28" spans="1:10" ht="17.25" customHeight="1" x14ac:dyDescent="0.2">
      <c r="A28" s="668"/>
      <c r="B28" s="242">
        <v>10</v>
      </c>
      <c r="C28" s="242">
        <v>305</v>
      </c>
      <c r="D28" s="242">
        <v>108.5</v>
      </c>
      <c r="E28" s="242" t="s">
        <v>127</v>
      </c>
      <c r="F28" s="664"/>
      <c r="G28" s="664"/>
      <c r="H28" s="664"/>
      <c r="I28" s="664"/>
      <c r="J28" s="245"/>
    </row>
    <row r="29" spans="1:10" ht="17.25" customHeight="1" x14ac:dyDescent="0.2">
      <c r="A29" s="667">
        <v>6</v>
      </c>
      <c r="B29" s="242">
        <v>10</v>
      </c>
      <c r="C29" s="242">
        <v>295</v>
      </c>
      <c r="D29" s="242">
        <v>108.5</v>
      </c>
      <c r="E29" s="242" t="s">
        <v>128</v>
      </c>
      <c r="F29" s="663">
        <v>763</v>
      </c>
      <c r="G29" s="663">
        <v>108</v>
      </c>
      <c r="H29" s="663">
        <v>65</v>
      </c>
      <c r="I29" s="663">
        <v>3</v>
      </c>
      <c r="J29" s="245"/>
    </row>
    <row r="30" spans="1:10" ht="17.25" customHeight="1" thickBot="1" x14ac:dyDescent="0.25">
      <c r="A30" s="670"/>
      <c r="B30" s="243">
        <v>11</v>
      </c>
      <c r="C30" s="243">
        <v>468</v>
      </c>
      <c r="D30" s="243">
        <v>108</v>
      </c>
      <c r="E30" s="482" t="s">
        <v>127</v>
      </c>
      <c r="F30" s="666"/>
      <c r="G30" s="666"/>
      <c r="H30" s="666"/>
      <c r="I30" s="666"/>
      <c r="J30" s="247"/>
    </row>
    <row r="31" spans="1:10" ht="17.25" customHeight="1" x14ac:dyDescent="0.2">
      <c r="A31" s="480"/>
      <c r="B31" s="480"/>
      <c r="C31" s="480"/>
      <c r="D31" s="480"/>
      <c r="E31" s="480"/>
      <c r="F31" s="480">
        <f>SUM(F20:F30)</f>
        <v>4035</v>
      </c>
      <c r="G31" s="480"/>
      <c r="H31" s="480">
        <f>SUM(H20:H30)</f>
        <v>343</v>
      </c>
      <c r="I31" s="480"/>
      <c r="J31" s="480"/>
    </row>
    <row r="32" spans="1:10" ht="17.25" customHeight="1" thickBot="1" x14ac:dyDescent="0.25"/>
    <row r="33" spans="1:10" ht="17.25" customHeight="1" thickBot="1" x14ac:dyDescent="0.25">
      <c r="A33" s="681" t="s">
        <v>53</v>
      </c>
      <c r="B33" s="682"/>
      <c r="C33" s="682"/>
      <c r="D33" s="682"/>
      <c r="E33" s="682"/>
      <c r="F33" s="682"/>
      <c r="G33" s="682"/>
      <c r="H33" s="682"/>
      <c r="I33" s="682"/>
      <c r="J33" s="683"/>
    </row>
    <row r="34" spans="1:10" ht="17.25" customHeight="1" x14ac:dyDescent="0.2">
      <c r="A34" s="465"/>
      <c r="B34" s="466" t="s">
        <v>54</v>
      </c>
      <c r="C34" s="466" t="s">
        <v>51</v>
      </c>
      <c r="D34" s="466" t="s">
        <v>70</v>
      </c>
      <c r="E34" s="466" t="s">
        <v>122</v>
      </c>
      <c r="F34" s="466" t="s">
        <v>123</v>
      </c>
      <c r="G34" s="466" t="s">
        <v>124</v>
      </c>
      <c r="H34" s="466" t="s">
        <v>125</v>
      </c>
      <c r="I34" s="466" t="s">
        <v>80</v>
      </c>
      <c r="J34" s="467" t="s">
        <v>126</v>
      </c>
    </row>
    <row r="35" spans="1:10" ht="17.25" customHeight="1" x14ac:dyDescent="0.2">
      <c r="A35" s="667">
        <v>1</v>
      </c>
      <c r="B35" s="242">
        <v>14</v>
      </c>
      <c r="C35" s="242">
        <v>412</v>
      </c>
      <c r="D35" s="242">
        <v>113</v>
      </c>
      <c r="E35" s="242" t="s">
        <v>127</v>
      </c>
      <c r="F35" s="663">
        <v>763</v>
      </c>
      <c r="G35" s="663">
        <v>113</v>
      </c>
      <c r="H35" s="663">
        <v>65</v>
      </c>
      <c r="I35" s="663">
        <v>2</v>
      </c>
      <c r="J35" s="245"/>
    </row>
    <row r="36" spans="1:10" ht="17.25" customHeight="1" x14ac:dyDescent="0.2">
      <c r="A36" s="668"/>
      <c r="B36" s="242">
        <v>15</v>
      </c>
      <c r="C36" s="242">
        <v>351</v>
      </c>
      <c r="D36" s="242">
        <v>112.5</v>
      </c>
      <c r="E36" s="242" t="s">
        <v>130</v>
      </c>
      <c r="F36" s="664"/>
      <c r="G36" s="664"/>
      <c r="H36" s="664"/>
      <c r="I36" s="664"/>
      <c r="J36" s="245"/>
    </row>
    <row r="37" spans="1:10" ht="17.25" customHeight="1" x14ac:dyDescent="0.2">
      <c r="A37" s="667">
        <v>2</v>
      </c>
      <c r="B37" s="242">
        <v>15</v>
      </c>
      <c r="C37" s="242">
        <v>392</v>
      </c>
      <c r="D37" s="242">
        <v>112.5</v>
      </c>
      <c r="E37" s="242" t="s">
        <v>127</v>
      </c>
      <c r="F37" s="663">
        <v>763</v>
      </c>
      <c r="G37" s="663">
        <v>112</v>
      </c>
      <c r="H37" s="663">
        <v>65</v>
      </c>
      <c r="I37" s="663">
        <v>2</v>
      </c>
      <c r="J37" s="245"/>
    </row>
    <row r="38" spans="1:10" ht="17.25" customHeight="1" x14ac:dyDescent="0.2">
      <c r="A38" s="668"/>
      <c r="B38" s="242">
        <v>16</v>
      </c>
      <c r="C38" s="242">
        <v>371</v>
      </c>
      <c r="D38" s="242">
        <v>111.5</v>
      </c>
      <c r="E38" s="242" t="s">
        <v>130</v>
      </c>
      <c r="F38" s="664"/>
      <c r="G38" s="664"/>
      <c r="H38" s="664"/>
      <c r="I38" s="664"/>
      <c r="J38" s="245"/>
    </row>
    <row r="39" spans="1:10" ht="17.25" customHeight="1" x14ac:dyDescent="0.2">
      <c r="A39" s="667">
        <v>3</v>
      </c>
      <c r="B39" s="242">
        <v>14</v>
      </c>
      <c r="C39" s="242">
        <v>3</v>
      </c>
      <c r="D39" s="242">
        <v>113</v>
      </c>
      <c r="E39" s="481" t="s">
        <v>130</v>
      </c>
      <c r="F39" s="663">
        <v>220</v>
      </c>
      <c r="G39" s="663">
        <v>115.5</v>
      </c>
      <c r="H39" s="663">
        <v>18</v>
      </c>
      <c r="I39" s="663">
        <v>1</v>
      </c>
      <c r="J39" s="245"/>
    </row>
    <row r="40" spans="1:10" ht="17.25" customHeight="1" x14ac:dyDescent="0.2">
      <c r="A40" s="668"/>
      <c r="B40" s="242">
        <v>13</v>
      </c>
      <c r="C40" s="242">
        <v>217</v>
      </c>
      <c r="D40" s="242">
        <v>115.5</v>
      </c>
      <c r="E40" s="242" t="s">
        <v>130</v>
      </c>
      <c r="F40" s="664"/>
      <c r="G40" s="664"/>
      <c r="H40" s="664"/>
      <c r="I40" s="664"/>
      <c r="J40" s="245"/>
    </row>
    <row r="41" spans="1:10" ht="17.25" customHeight="1" x14ac:dyDescent="0.2">
      <c r="A41" s="667">
        <v>4</v>
      </c>
      <c r="B41" s="242">
        <v>16</v>
      </c>
      <c r="C41" s="242">
        <v>318</v>
      </c>
      <c r="D41" s="242">
        <v>111.5</v>
      </c>
      <c r="E41" s="242" t="s">
        <v>127</v>
      </c>
      <c r="F41" s="663">
        <v>763</v>
      </c>
      <c r="G41" s="663">
        <v>111</v>
      </c>
      <c r="H41" s="663">
        <v>65</v>
      </c>
      <c r="I41" s="663" t="s">
        <v>132</v>
      </c>
      <c r="J41" s="245"/>
    </row>
    <row r="42" spans="1:10" ht="17.25" customHeight="1" x14ac:dyDescent="0.2">
      <c r="A42" s="668"/>
      <c r="B42" s="242">
        <v>17</v>
      </c>
      <c r="C42" s="242">
        <v>445</v>
      </c>
      <c r="D42" s="242">
        <v>110.5</v>
      </c>
      <c r="E42" s="481" t="s">
        <v>127</v>
      </c>
      <c r="F42" s="664"/>
      <c r="G42" s="664"/>
      <c r="H42" s="664"/>
      <c r="I42" s="664"/>
      <c r="J42" s="245"/>
    </row>
    <row r="43" spans="1:10" ht="17.25" customHeight="1" x14ac:dyDescent="0.2">
      <c r="A43" s="667">
        <v>5</v>
      </c>
      <c r="B43" s="242">
        <v>17</v>
      </c>
      <c r="C43" s="242">
        <v>332</v>
      </c>
      <c r="D43" s="242">
        <v>110.5</v>
      </c>
      <c r="E43" s="481" t="s">
        <v>130</v>
      </c>
      <c r="F43" s="663">
        <v>763</v>
      </c>
      <c r="G43" s="663">
        <v>110</v>
      </c>
      <c r="H43" s="663">
        <v>65</v>
      </c>
      <c r="I43" s="663">
        <v>3</v>
      </c>
      <c r="J43" s="245"/>
    </row>
    <row r="44" spans="1:10" ht="17.25" customHeight="1" x14ac:dyDescent="0.2">
      <c r="A44" s="668"/>
      <c r="B44" s="242">
        <v>18</v>
      </c>
      <c r="C44" s="242">
        <v>431</v>
      </c>
      <c r="D44" s="242">
        <v>109</v>
      </c>
      <c r="E44" s="242" t="s">
        <v>127</v>
      </c>
      <c r="F44" s="664"/>
      <c r="G44" s="664"/>
      <c r="H44" s="664"/>
      <c r="I44" s="664"/>
      <c r="J44" s="245"/>
    </row>
    <row r="45" spans="1:10" ht="17.25" customHeight="1" x14ac:dyDescent="0.2">
      <c r="A45" s="667">
        <v>6</v>
      </c>
      <c r="B45" s="242">
        <v>11</v>
      </c>
      <c r="C45" s="242">
        <v>38</v>
      </c>
      <c r="D45" s="242">
        <v>108</v>
      </c>
      <c r="E45" s="481" t="s">
        <v>128</v>
      </c>
      <c r="F45" s="663">
        <v>763</v>
      </c>
      <c r="G45" s="663">
        <v>108.5</v>
      </c>
      <c r="H45" s="663">
        <v>65</v>
      </c>
      <c r="I45" s="663">
        <v>3</v>
      </c>
      <c r="J45" s="245"/>
    </row>
    <row r="46" spans="1:10" ht="17.25" customHeight="1" x14ac:dyDescent="0.2">
      <c r="A46" s="669"/>
      <c r="B46" s="242">
        <v>18</v>
      </c>
      <c r="C46" s="242">
        <v>65</v>
      </c>
      <c r="D46" s="242">
        <v>109</v>
      </c>
      <c r="E46" s="242" t="s">
        <v>128</v>
      </c>
      <c r="F46" s="665"/>
      <c r="G46" s="665"/>
      <c r="H46" s="665"/>
      <c r="I46" s="665"/>
      <c r="J46" s="245"/>
    </row>
    <row r="47" spans="1:10" ht="17.25" customHeight="1" thickBot="1" x14ac:dyDescent="0.25">
      <c r="A47" s="670"/>
      <c r="B47" s="243">
        <v>19</v>
      </c>
      <c r="C47" s="243">
        <v>660</v>
      </c>
      <c r="D47" s="243">
        <v>108.5</v>
      </c>
      <c r="E47" s="243" t="s">
        <v>129</v>
      </c>
      <c r="F47" s="666"/>
      <c r="G47" s="666"/>
      <c r="H47" s="666"/>
      <c r="I47" s="666"/>
      <c r="J47" s="247"/>
    </row>
    <row r="48" spans="1:10" ht="17.25" customHeight="1" x14ac:dyDescent="0.2">
      <c r="A48" s="480"/>
      <c r="B48" s="480"/>
      <c r="C48" s="480"/>
      <c r="D48" s="480"/>
      <c r="E48" s="480"/>
      <c r="F48" s="480">
        <f>SUM(F35:F47)</f>
        <v>4035</v>
      </c>
      <c r="G48" s="480"/>
      <c r="H48" s="480">
        <f>SUM(H35:H47)</f>
        <v>343</v>
      </c>
      <c r="I48" s="480"/>
      <c r="J48" s="480"/>
    </row>
  </sheetData>
  <mergeCells count="78">
    <mergeCell ref="F6:F7"/>
    <mergeCell ref="G6:G7"/>
    <mergeCell ref="H6:H7"/>
    <mergeCell ref="I6:I7"/>
    <mergeCell ref="A1:J1"/>
    <mergeCell ref="F3:F5"/>
    <mergeCell ref="G3:G5"/>
    <mergeCell ref="H3:H5"/>
    <mergeCell ref="I3:I5"/>
    <mergeCell ref="A3:A5"/>
    <mergeCell ref="A6:A7"/>
    <mergeCell ref="A21:A22"/>
    <mergeCell ref="F21:F22"/>
    <mergeCell ref="G21:G22"/>
    <mergeCell ref="H21:H22"/>
    <mergeCell ref="I21:I22"/>
    <mergeCell ref="A18:J18"/>
    <mergeCell ref="A13:A15"/>
    <mergeCell ref="F13:F15"/>
    <mergeCell ref="G13:G15"/>
    <mergeCell ref="H13:H15"/>
    <mergeCell ref="I13:I15"/>
    <mergeCell ref="A33:J33"/>
    <mergeCell ref="A24:A26"/>
    <mergeCell ref="F24:F26"/>
    <mergeCell ref="G24:G26"/>
    <mergeCell ref="H24:H26"/>
    <mergeCell ref="I24:I26"/>
    <mergeCell ref="A27:A28"/>
    <mergeCell ref="F27:F28"/>
    <mergeCell ref="G27:G28"/>
    <mergeCell ref="H27:H28"/>
    <mergeCell ref="I27:I28"/>
    <mergeCell ref="A29:A30"/>
    <mergeCell ref="F29:F30"/>
    <mergeCell ref="G29:G30"/>
    <mergeCell ref="H29:H30"/>
    <mergeCell ref="I29:I30"/>
    <mergeCell ref="A37:A38"/>
    <mergeCell ref="F37:F38"/>
    <mergeCell ref="G37:G38"/>
    <mergeCell ref="H37:H38"/>
    <mergeCell ref="I37:I38"/>
    <mergeCell ref="A35:A36"/>
    <mergeCell ref="F35:F36"/>
    <mergeCell ref="G35:G36"/>
    <mergeCell ref="H35:H36"/>
    <mergeCell ref="I35:I36"/>
    <mergeCell ref="A41:A42"/>
    <mergeCell ref="F41:F42"/>
    <mergeCell ref="G41:G42"/>
    <mergeCell ref="H41:H42"/>
    <mergeCell ref="I41:I42"/>
    <mergeCell ref="A39:A40"/>
    <mergeCell ref="F39:F40"/>
    <mergeCell ref="G39:G40"/>
    <mergeCell ref="H39:H40"/>
    <mergeCell ref="I39:I40"/>
    <mergeCell ref="A45:A47"/>
    <mergeCell ref="F45:F47"/>
    <mergeCell ref="G45:G47"/>
    <mergeCell ref="H45:H47"/>
    <mergeCell ref="I45:I47"/>
    <mergeCell ref="A43:A44"/>
    <mergeCell ref="F43:F44"/>
    <mergeCell ref="G43:G44"/>
    <mergeCell ref="H43:H44"/>
    <mergeCell ref="I43:I44"/>
    <mergeCell ref="A9:A10"/>
    <mergeCell ref="F9:F10"/>
    <mergeCell ref="G9:G10"/>
    <mergeCell ref="H9:H10"/>
    <mergeCell ref="I9:I10"/>
    <mergeCell ref="A11:A12"/>
    <mergeCell ref="F11:F12"/>
    <mergeCell ref="G11:G12"/>
    <mergeCell ref="H11:H12"/>
    <mergeCell ref="I11:I12"/>
  </mergeCells>
  <pageMargins left="0.7" right="0.7" top="0.75" bottom="0.75" header="0.3" footer="0.3"/>
  <pageSetup paperSize="9" scale="78"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AC52"/>
  <sheetViews>
    <sheetView zoomScale="80" zoomScaleNormal="80" zoomScalePageLayoutView="80" workbookViewId="0">
      <selection activeCell="M47" sqref="M4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8" t="s">
        <v>18</v>
      </c>
      <c r="C4" s="659"/>
      <c r="D4" s="659"/>
      <c r="E4" s="659"/>
      <c r="F4" s="659"/>
      <c r="G4" s="659"/>
      <c r="H4" s="659"/>
      <c r="I4" s="659"/>
      <c r="J4" s="660"/>
      <c r="K4" s="658" t="s">
        <v>21</v>
      </c>
      <c r="L4" s="659"/>
      <c r="M4" s="659"/>
      <c r="N4" s="659"/>
      <c r="O4" s="659"/>
      <c r="P4" s="659"/>
      <c r="Q4" s="659"/>
      <c r="R4" s="659"/>
      <c r="S4" s="659"/>
      <c r="T4" s="659"/>
      <c r="U4" s="659"/>
      <c r="V4" s="659"/>
      <c r="W4" s="66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215</v>
      </c>
      <c r="C7" s="26">
        <v>215</v>
      </c>
      <c r="D7" s="26">
        <v>215</v>
      </c>
      <c r="E7" s="26">
        <v>215</v>
      </c>
      <c r="F7" s="26">
        <v>215</v>
      </c>
      <c r="G7" s="26">
        <v>215</v>
      </c>
      <c r="H7" s="26">
        <v>215</v>
      </c>
      <c r="I7" s="26">
        <v>215</v>
      </c>
      <c r="J7" s="136">
        <v>215</v>
      </c>
      <c r="K7" s="72">
        <v>215</v>
      </c>
      <c r="L7" s="26">
        <v>215</v>
      </c>
      <c r="M7" s="26">
        <v>215</v>
      </c>
      <c r="N7" s="26">
        <v>215</v>
      </c>
      <c r="O7" s="26">
        <v>215</v>
      </c>
      <c r="P7" s="26">
        <v>215</v>
      </c>
      <c r="Q7" s="26">
        <v>215</v>
      </c>
      <c r="R7" s="26">
        <v>215</v>
      </c>
      <c r="S7" s="136">
        <v>215</v>
      </c>
      <c r="T7" s="136">
        <v>215</v>
      </c>
      <c r="U7" s="136">
        <v>215</v>
      </c>
      <c r="V7" s="136">
        <v>215</v>
      </c>
      <c r="W7" s="136">
        <v>215</v>
      </c>
      <c r="X7" s="151">
        <v>215</v>
      </c>
      <c r="Y7" s="26">
        <v>215</v>
      </c>
      <c r="Z7" s="165">
        <v>215</v>
      </c>
    </row>
    <row r="8" spans="1:29" x14ac:dyDescent="0.2">
      <c r="A8" s="69" t="s">
        <v>4</v>
      </c>
      <c r="B8" s="73">
        <v>5791</v>
      </c>
      <c r="C8" s="16">
        <v>12110</v>
      </c>
      <c r="D8" s="16">
        <v>13053</v>
      </c>
      <c r="E8" s="16">
        <v>15471</v>
      </c>
      <c r="F8" s="16">
        <v>11838</v>
      </c>
      <c r="G8" s="16">
        <v>9818</v>
      </c>
      <c r="H8" s="16">
        <v>9389</v>
      </c>
      <c r="I8" s="16">
        <v>13606</v>
      </c>
      <c r="J8" s="66">
        <v>11265</v>
      </c>
      <c r="K8" s="152">
        <v>5538</v>
      </c>
      <c r="L8" s="16">
        <v>5802</v>
      </c>
      <c r="M8" s="16">
        <v>9734</v>
      </c>
      <c r="N8" s="16">
        <v>11148</v>
      </c>
      <c r="O8" s="29">
        <v>7196</v>
      </c>
      <c r="P8" s="40">
        <v>8372</v>
      </c>
      <c r="Q8" s="34">
        <v>8350</v>
      </c>
      <c r="R8" s="34">
        <v>8535</v>
      </c>
      <c r="S8" s="161">
        <v>8722</v>
      </c>
      <c r="T8" s="161">
        <v>7983</v>
      </c>
      <c r="U8" s="161">
        <v>7737</v>
      </c>
      <c r="V8" s="161">
        <v>8236</v>
      </c>
      <c r="W8" s="140">
        <v>8632</v>
      </c>
      <c r="X8" s="144">
        <v>102341</v>
      </c>
      <c r="Y8" s="23">
        <v>105985</v>
      </c>
      <c r="Z8" s="106">
        <v>208326</v>
      </c>
    </row>
    <row r="9" spans="1:29" x14ac:dyDescent="0.2">
      <c r="A9" s="69" t="s">
        <v>5</v>
      </c>
      <c r="B9" s="73">
        <v>26</v>
      </c>
      <c r="C9" s="16">
        <v>54</v>
      </c>
      <c r="D9" s="16">
        <v>59</v>
      </c>
      <c r="E9" s="16">
        <v>68</v>
      </c>
      <c r="F9" s="16">
        <v>51</v>
      </c>
      <c r="G9" s="16">
        <v>42</v>
      </c>
      <c r="H9" s="16">
        <v>40</v>
      </c>
      <c r="I9" s="16">
        <v>57</v>
      </c>
      <c r="J9" s="66">
        <v>46</v>
      </c>
      <c r="K9" s="152">
        <v>28</v>
      </c>
      <c r="L9" s="16">
        <v>29</v>
      </c>
      <c r="M9" s="16">
        <v>49</v>
      </c>
      <c r="N9" s="16">
        <v>54</v>
      </c>
      <c r="O9" s="29">
        <v>35</v>
      </c>
      <c r="P9" s="61">
        <v>40</v>
      </c>
      <c r="Q9" s="62">
        <v>40</v>
      </c>
      <c r="R9" s="62">
        <v>40</v>
      </c>
      <c r="S9" s="162">
        <v>40</v>
      </c>
      <c r="T9" s="162">
        <v>36</v>
      </c>
      <c r="U9" s="162">
        <v>34</v>
      </c>
      <c r="V9" s="162">
        <v>37</v>
      </c>
      <c r="W9" s="140">
        <v>36</v>
      </c>
      <c r="X9" s="144">
        <v>443</v>
      </c>
      <c r="Y9" s="23">
        <v>498</v>
      </c>
      <c r="Z9" s="106">
        <v>941</v>
      </c>
    </row>
    <row r="10" spans="1:29" x14ac:dyDescent="0.2">
      <c r="A10" s="69" t="s">
        <v>6</v>
      </c>
      <c r="B10" s="63">
        <v>222.73076923076923</v>
      </c>
      <c r="C10" s="15">
        <v>224.25925925925927</v>
      </c>
      <c r="D10" s="15">
        <v>221.23728813559322</v>
      </c>
      <c r="E10" s="15">
        <v>227.51470588235293</v>
      </c>
      <c r="F10" s="15">
        <v>232.11764705882354</v>
      </c>
      <c r="G10" s="15">
        <v>233.76190476190476</v>
      </c>
      <c r="H10" s="15">
        <v>234.72499999999999</v>
      </c>
      <c r="I10" s="15">
        <v>238.7017543859649</v>
      </c>
      <c r="J10" s="64">
        <v>244.89130434782609</v>
      </c>
      <c r="K10" s="153">
        <v>197.78571428571428</v>
      </c>
      <c r="L10" s="15">
        <v>200.06896551724137</v>
      </c>
      <c r="M10" s="15">
        <v>198.65306122448979</v>
      </c>
      <c r="N10" s="15">
        <v>206.44444444444446</v>
      </c>
      <c r="O10" s="27">
        <v>205.6</v>
      </c>
      <c r="P10" s="35">
        <v>209.3</v>
      </c>
      <c r="Q10" s="36">
        <v>208.75</v>
      </c>
      <c r="R10" s="36">
        <v>213.375</v>
      </c>
      <c r="S10" s="78">
        <v>218.05</v>
      </c>
      <c r="T10" s="78">
        <v>221.75</v>
      </c>
      <c r="U10" s="78">
        <v>227.55882352941177</v>
      </c>
      <c r="V10" s="78">
        <v>222.59459459459458</v>
      </c>
      <c r="W10" s="141">
        <v>239.77777777777777</v>
      </c>
      <c r="X10" s="145">
        <v>231.01805869074491</v>
      </c>
      <c r="Y10" s="166">
        <v>212.82128514056225</v>
      </c>
      <c r="Z10" s="107">
        <v>221.38788522848034</v>
      </c>
    </row>
    <row r="11" spans="1:29" x14ac:dyDescent="0.2">
      <c r="A11" s="69" t="s">
        <v>7</v>
      </c>
      <c r="B11" s="63">
        <v>92.307692307692307</v>
      </c>
      <c r="C11" s="15">
        <v>90.740740740740748</v>
      </c>
      <c r="D11" s="15">
        <v>91.525423728813564</v>
      </c>
      <c r="E11" s="15">
        <v>94.117647058823536</v>
      </c>
      <c r="F11" s="15">
        <v>94.117647058823536</v>
      </c>
      <c r="G11" s="15">
        <v>97.61904761904762</v>
      </c>
      <c r="H11" s="15">
        <v>95</v>
      </c>
      <c r="I11" s="15">
        <v>98.245614035087726</v>
      </c>
      <c r="J11" s="64">
        <v>100</v>
      </c>
      <c r="K11" s="153">
        <v>89.285714285714292</v>
      </c>
      <c r="L11" s="15">
        <v>93.103448275862064</v>
      </c>
      <c r="M11" s="15">
        <v>91.836734693877546</v>
      </c>
      <c r="N11" s="15">
        <v>94.444444444444443</v>
      </c>
      <c r="O11" s="27">
        <v>91.428571428571431</v>
      </c>
      <c r="P11" s="35">
        <v>82.5</v>
      </c>
      <c r="Q11" s="36">
        <v>87.5</v>
      </c>
      <c r="R11" s="36">
        <v>85</v>
      </c>
      <c r="S11" s="78">
        <v>97.5</v>
      </c>
      <c r="T11" s="78">
        <v>91.666666666666671</v>
      </c>
      <c r="U11" s="78">
        <v>94.117647058823536</v>
      </c>
      <c r="V11" s="78">
        <v>83.78378378378379</v>
      </c>
      <c r="W11" s="141">
        <v>83.333333333333329</v>
      </c>
      <c r="X11" s="145">
        <v>89.164785553047409</v>
      </c>
      <c r="Y11" s="166">
        <v>77.108433734939766</v>
      </c>
      <c r="Z11" s="107">
        <v>74.176408076514349</v>
      </c>
    </row>
    <row r="12" spans="1:29" x14ac:dyDescent="0.2">
      <c r="A12" s="69" t="s">
        <v>8</v>
      </c>
      <c r="B12" s="74">
        <v>7.5882773266630163E-2</v>
      </c>
      <c r="C12" s="19">
        <v>7.050069638946771E-2</v>
      </c>
      <c r="D12" s="14">
        <v>5.8688727955076465E-2</v>
      </c>
      <c r="E12" s="14">
        <v>5.4599114882831395E-2</v>
      </c>
      <c r="F12" s="14">
        <v>4.8589065503871195E-2</v>
      </c>
      <c r="G12" s="19">
        <v>4.6803981487907403E-2</v>
      </c>
      <c r="H12" s="14">
        <v>5.442518298531196E-2</v>
      </c>
      <c r="I12" s="19">
        <v>4.5473673157311406E-2</v>
      </c>
      <c r="J12" s="160">
        <v>4.865410532658599E-2</v>
      </c>
      <c r="K12" s="154">
        <v>7.8307706001590774E-2</v>
      </c>
      <c r="L12" s="14">
        <v>5.8993551646621956E-2</v>
      </c>
      <c r="M12" s="19">
        <v>5.9331841591837506E-2</v>
      </c>
      <c r="N12" s="19">
        <v>5.1022491404360777E-2</v>
      </c>
      <c r="O12" s="28">
        <v>6.5896015361139357E-2</v>
      </c>
      <c r="P12" s="14">
        <v>7.1637196985497975E-2</v>
      </c>
      <c r="Q12" s="37">
        <v>8.3727907584722927E-2</v>
      </c>
      <c r="R12" s="37">
        <v>6.821104197501715E-2</v>
      </c>
      <c r="S12" s="79">
        <v>5.4630010121338668E-2</v>
      </c>
      <c r="T12" s="79">
        <v>5.7460326701775928E-2</v>
      </c>
      <c r="U12" s="79">
        <v>5.8378956008540102E-2</v>
      </c>
      <c r="V12" s="79">
        <v>6.7386752949333814E-2</v>
      </c>
      <c r="W12" s="142">
        <v>6.9189101035591102E-2</v>
      </c>
      <c r="X12" s="146">
        <v>6.3898039574752818E-2</v>
      </c>
      <c r="Y12" s="167">
        <v>8.4887519084845167E-2</v>
      </c>
      <c r="Z12" s="108">
        <v>8.5441965842982373E-2</v>
      </c>
    </row>
    <row r="13" spans="1:29" x14ac:dyDescent="0.2">
      <c r="A13" s="69" t="s">
        <v>9</v>
      </c>
      <c r="B13" s="63">
        <v>16.901428461040588</v>
      </c>
      <c r="C13" s="15">
        <v>15.810433949563963</v>
      </c>
      <c r="D13" s="15">
        <v>12.984135016908697</v>
      </c>
      <c r="E13" s="15">
        <v>12.422101564004183</v>
      </c>
      <c r="F13" s="15">
        <v>11.278379557545632</v>
      </c>
      <c r="G13" s="15">
        <v>10.940987863054163</v>
      </c>
      <c r="H13" s="15">
        <v>12.774951076227349</v>
      </c>
      <c r="I13" s="15">
        <v>10.854645561024192</v>
      </c>
      <c r="J13" s="64">
        <v>11.914967315304157</v>
      </c>
      <c r="K13" s="153">
        <v>15.488145565600346</v>
      </c>
      <c r="L13" s="15">
        <v>11.802778850127606</v>
      </c>
      <c r="M13" s="15">
        <v>11.786451960305026</v>
      </c>
      <c r="N13" s="15">
        <v>10.533309892144704</v>
      </c>
      <c r="O13" s="27">
        <v>13.548220758250253</v>
      </c>
      <c r="P13" s="35">
        <v>14.993665329064727</v>
      </c>
      <c r="Q13" s="36">
        <v>17.478200708310911</v>
      </c>
      <c r="R13" s="36">
        <v>14.554531081419285</v>
      </c>
      <c r="S13" s="78">
        <v>11.912073706957898</v>
      </c>
      <c r="T13" s="78">
        <v>12.741827446118812</v>
      </c>
      <c r="U13" s="78">
        <v>13.284646548178669</v>
      </c>
      <c r="V13" s="78">
        <v>14.99992695380306</v>
      </c>
      <c r="W13" s="141">
        <v>16.590008892756178</v>
      </c>
      <c r="X13" s="145">
        <v>14.761601056703789</v>
      </c>
      <c r="Y13" s="166">
        <v>18.065870904030753</v>
      </c>
      <c r="Z13" s="107">
        <v>18.91581612774192</v>
      </c>
    </row>
    <row r="14" spans="1:29" x14ac:dyDescent="0.2">
      <c r="A14" s="70" t="s">
        <v>10</v>
      </c>
      <c r="B14" s="137">
        <v>7.7307692307692264</v>
      </c>
      <c r="C14" s="133">
        <v>9.2592592592592666</v>
      </c>
      <c r="D14" s="133">
        <v>6.2372881355932179</v>
      </c>
      <c r="E14" s="15">
        <v>12.514705882352928</v>
      </c>
      <c r="F14" s="15">
        <v>17.117647058823536</v>
      </c>
      <c r="G14" s="15">
        <v>18.761904761904759</v>
      </c>
      <c r="H14" s="15">
        <v>19.724999999999994</v>
      </c>
      <c r="I14" s="15">
        <v>23.701754385964904</v>
      </c>
      <c r="J14" s="64">
        <v>29.891304347826093</v>
      </c>
      <c r="K14" s="153">
        <v>-17.214285714285722</v>
      </c>
      <c r="L14" s="15">
        <v>-14.931034482758633</v>
      </c>
      <c r="M14" s="15">
        <v>-16.34693877551021</v>
      </c>
      <c r="N14" s="15">
        <v>-8.5555555555555429</v>
      </c>
      <c r="O14" s="38">
        <v>-9.4000000000000057</v>
      </c>
      <c r="P14" s="39">
        <v>-5.6999999999999886</v>
      </c>
      <c r="Q14" s="36">
        <v>-6.25</v>
      </c>
      <c r="R14" s="36">
        <v>-1.625</v>
      </c>
      <c r="S14" s="78">
        <v>3.0500000000000114</v>
      </c>
      <c r="T14" s="78">
        <v>6.75</v>
      </c>
      <c r="U14" s="78">
        <v>12.558823529411768</v>
      </c>
      <c r="V14" s="78">
        <v>7.5945945945945823</v>
      </c>
      <c r="W14" s="141">
        <v>24.777777777777771</v>
      </c>
      <c r="X14" s="145">
        <v>16.018058690744908</v>
      </c>
      <c r="Y14" s="166">
        <v>-2.178714859437747</v>
      </c>
      <c r="Z14" s="107">
        <v>6.3878852284803429</v>
      </c>
    </row>
    <row r="15" spans="1:29" ht="13.5" thickBot="1" x14ac:dyDescent="0.25">
      <c r="A15" s="71" t="s">
        <v>1</v>
      </c>
      <c r="B15" s="75">
        <v>3.5957066189624312E-2</v>
      </c>
      <c r="C15" s="31">
        <v>4.3066322136089609E-2</v>
      </c>
      <c r="D15" s="31">
        <v>2.9010642491131246E-2</v>
      </c>
      <c r="E15" s="31">
        <v>5.8207934336525248E-2</v>
      </c>
      <c r="F15" s="13">
        <v>7.9616963064295512E-2</v>
      </c>
      <c r="G15" s="13">
        <v>8.7264673311184926E-2</v>
      </c>
      <c r="H15" s="31">
        <v>9.1744186046511605E-2</v>
      </c>
      <c r="I15" s="31">
        <v>0.11024071807425537</v>
      </c>
      <c r="J15" s="76">
        <v>0.13902932254802833</v>
      </c>
      <c r="K15" s="155">
        <v>-8.0066445182724294E-2</v>
      </c>
      <c r="L15" s="13">
        <v>-6.9446672012830848E-2</v>
      </c>
      <c r="M15" s="13">
        <v>-7.6032273374466094E-2</v>
      </c>
      <c r="N15" s="31">
        <v>-3.9793281653746709E-2</v>
      </c>
      <c r="O15" s="31">
        <v>-4.3720930232558165E-2</v>
      </c>
      <c r="P15" s="31">
        <v>-2.6511627906976691E-2</v>
      </c>
      <c r="Q15" s="31">
        <v>-2.9069767441860465E-2</v>
      </c>
      <c r="R15" s="31">
        <v>-7.5581395348837208E-3</v>
      </c>
      <c r="S15" s="163">
        <v>1.418604651162796E-2</v>
      </c>
      <c r="T15" s="163">
        <v>3.1395348837209305E-2</v>
      </c>
      <c r="U15" s="163">
        <v>5.8413132694938454E-2</v>
      </c>
      <c r="V15" s="163">
        <v>3.5323695788812011E-2</v>
      </c>
      <c r="W15" s="143">
        <v>0.11524547803617569</v>
      </c>
      <c r="X15" s="164">
        <v>7.4502598561604225E-2</v>
      </c>
      <c r="Y15" s="168">
        <v>-1.0133557485756962E-2</v>
      </c>
      <c r="Z15" s="169">
        <v>2.9711094085955084E-2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8" t="s">
        <v>23</v>
      </c>
      <c r="C17" s="659"/>
      <c r="D17" s="659"/>
      <c r="E17" s="659"/>
      <c r="F17" s="66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300</v>
      </c>
      <c r="C20" s="110">
        <v>300</v>
      </c>
      <c r="D20" s="110">
        <v>300</v>
      </c>
      <c r="E20" s="110">
        <v>300</v>
      </c>
      <c r="F20" s="110">
        <v>300</v>
      </c>
      <c r="G20" s="111">
        <v>300</v>
      </c>
    </row>
    <row r="21" spans="1:24" x14ac:dyDescent="0.2">
      <c r="A21" s="69" t="s">
        <v>4</v>
      </c>
      <c r="B21" s="91">
        <v>27474</v>
      </c>
      <c r="C21" s="92">
        <v>21426</v>
      </c>
      <c r="D21" s="92">
        <v>26703</v>
      </c>
      <c r="E21" s="92">
        <v>18149</v>
      </c>
      <c r="F21" s="92">
        <v>24062</v>
      </c>
      <c r="G21" s="106">
        <v>117814</v>
      </c>
    </row>
    <row r="22" spans="1:24" x14ac:dyDescent="0.2">
      <c r="A22" s="69" t="s">
        <v>5</v>
      </c>
      <c r="B22" s="91">
        <v>71</v>
      </c>
      <c r="C22" s="92">
        <v>58</v>
      </c>
      <c r="D22" s="92">
        <v>70</v>
      </c>
      <c r="E22" s="92">
        <v>48</v>
      </c>
      <c r="F22" s="92">
        <v>65</v>
      </c>
      <c r="G22" s="106">
        <v>312</v>
      </c>
    </row>
    <row r="23" spans="1:24" x14ac:dyDescent="0.2">
      <c r="A23" s="69" t="s">
        <v>6</v>
      </c>
      <c r="B23" s="93">
        <v>386.95774647887322</v>
      </c>
      <c r="C23" s="94">
        <v>369.41379310344826</v>
      </c>
      <c r="D23" s="94">
        <v>381.47142857142859</v>
      </c>
      <c r="E23" s="94">
        <v>378.10416666666669</v>
      </c>
      <c r="F23" s="94">
        <v>370.18461538461537</v>
      </c>
      <c r="G23" s="107">
        <v>377.60897435897436</v>
      </c>
    </row>
    <row r="24" spans="1:24" x14ac:dyDescent="0.2">
      <c r="A24" s="69" t="s">
        <v>7</v>
      </c>
      <c r="B24" s="93">
        <v>67.605633802816897</v>
      </c>
      <c r="C24" s="94">
        <v>65.517241379310349</v>
      </c>
      <c r="D24" s="94">
        <v>71.428571428571431</v>
      </c>
      <c r="E24" s="94">
        <v>47.916666666666664</v>
      </c>
      <c r="F24" s="94">
        <v>58.46153846153846</v>
      </c>
      <c r="G24" s="107">
        <v>65.384615384615387</v>
      </c>
    </row>
    <row r="25" spans="1:24" x14ac:dyDescent="0.2">
      <c r="A25" s="69" t="s">
        <v>8</v>
      </c>
      <c r="B25" s="95">
        <v>9.4713220982746371E-2</v>
      </c>
      <c r="C25" s="96">
        <v>9.6743898717761401E-2</v>
      </c>
      <c r="D25" s="97">
        <v>9.4328469162016523E-2</v>
      </c>
      <c r="E25" s="97">
        <v>0.12640529409180692</v>
      </c>
      <c r="F25" s="97">
        <v>0.10400083043026978</v>
      </c>
      <c r="G25" s="108">
        <v>0.10396088895237594</v>
      </c>
    </row>
    <row r="26" spans="1:24" x14ac:dyDescent="0.2">
      <c r="A26" s="69" t="s">
        <v>9</v>
      </c>
      <c r="B26" s="93">
        <v>36.650014553239068</v>
      </c>
      <c r="C26" s="94">
        <v>35.738530584944066</v>
      </c>
      <c r="D26" s="94">
        <v>35.983615886190393</v>
      </c>
      <c r="E26" s="94">
        <v>47.794368384837583</v>
      </c>
      <c r="F26" s="94">
        <v>38.49950741251002</v>
      </c>
      <c r="G26" s="107">
        <v>39.256564650753909</v>
      </c>
    </row>
    <row r="27" spans="1:24" x14ac:dyDescent="0.2">
      <c r="A27" s="70" t="s">
        <v>10</v>
      </c>
      <c r="B27" s="98">
        <v>86.957746478873219</v>
      </c>
      <c r="C27" s="99">
        <v>69.413793103448256</v>
      </c>
      <c r="D27" s="100">
        <v>81.471428571428589</v>
      </c>
      <c r="E27" s="101">
        <v>78.104166666666686</v>
      </c>
      <c r="F27" s="94">
        <v>70.18461538461537</v>
      </c>
      <c r="G27" s="107">
        <v>77.608974358974365</v>
      </c>
    </row>
    <row r="28" spans="1:24" ht="13.5" thickBot="1" x14ac:dyDescent="0.25">
      <c r="A28" s="71" t="s">
        <v>1</v>
      </c>
      <c r="B28" s="102">
        <v>0.28985915492957742</v>
      </c>
      <c r="C28" s="103">
        <v>0.23137931034482753</v>
      </c>
      <c r="D28" s="104">
        <v>0.27157142857142863</v>
      </c>
      <c r="E28" s="104">
        <v>0.26034722222222229</v>
      </c>
      <c r="F28" s="105">
        <v>0.23394871794871791</v>
      </c>
      <c r="G28" s="109">
        <v>0.25869658119658123</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235</v>
      </c>
      <c r="C32" s="84">
        <v>235</v>
      </c>
      <c r="D32" s="84">
        <v>235</v>
      </c>
      <c r="E32" s="84">
        <v>235</v>
      </c>
      <c r="F32" s="84">
        <v>235</v>
      </c>
      <c r="G32" s="178">
        <v>235</v>
      </c>
      <c r="H32" s="84">
        <v>235</v>
      </c>
      <c r="I32" s="147">
        <v>235</v>
      </c>
      <c r="J32" s="9"/>
      <c r="K32" s="9"/>
      <c r="L32" s="9"/>
      <c r="M32" s="8"/>
    </row>
    <row r="33" spans="1:16" x14ac:dyDescent="0.2">
      <c r="A33" s="10" t="s">
        <v>4</v>
      </c>
      <c r="B33" s="16">
        <v>7563</v>
      </c>
      <c r="C33" s="17">
        <v>7209</v>
      </c>
      <c r="D33" s="16">
        <v>10440</v>
      </c>
      <c r="E33" s="16">
        <v>13146</v>
      </c>
      <c r="F33" s="16">
        <v>11266</v>
      </c>
      <c r="G33" s="171">
        <v>11768</v>
      </c>
      <c r="H33" s="21">
        <v>10060</v>
      </c>
      <c r="I33" s="66">
        <v>71452</v>
      </c>
      <c r="J33" s="9"/>
      <c r="K33" s="9"/>
      <c r="L33" s="9"/>
      <c r="M33" s="8"/>
    </row>
    <row r="34" spans="1:16" x14ac:dyDescent="0.2">
      <c r="A34" s="10" t="s">
        <v>5</v>
      </c>
      <c r="B34" s="16">
        <v>34</v>
      </c>
      <c r="C34" s="17">
        <v>33</v>
      </c>
      <c r="D34" s="16">
        <v>44</v>
      </c>
      <c r="E34" s="16">
        <v>54</v>
      </c>
      <c r="F34" s="16">
        <v>43</v>
      </c>
      <c r="G34" s="171">
        <v>44</v>
      </c>
      <c r="H34" s="21">
        <v>35</v>
      </c>
      <c r="I34" s="66">
        <v>287</v>
      </c>
      <c r="J34" s="9"/>
      <c r="K34" s="9"/>
      <c r="L34" s="9"/>
      <c r="M34" s="8"/>
    </row>
    <row r="35" spans="1:16" x14ac:dyDescent="0.2">
      <c r="A35" s="10" t="s">
        <v>6</v>
      </c>
      <c r="B35" s="20">
        <v>222.44117647058823</v>
      </c>
      <c r="C35" s="18">
        <v>218.45454545454547</v>
      </c>
      <c r="D35" s="15">
        <v>237.27272727272728</v>
      </c>
      <c r="E35" s="15">
        <v>243.44444444444446</v>
      </c>
      <c r="F35" s="15">
        <v>262</v>
      </c>
      <c r="G35" s="172">
        <v>267.45454545454544</v>
      </c>
      <c r="H35" s="22">
        <v>287.42857142857144</v>
      </c>
      <c r="I35" s="148">
        <v>248.96167247386759</v>
      </c>
      <c r="J35" s="9"/>
      <c r="K35" s="9"/>
      <c r="L35" s="9"/>
      <c r="M35" s="8"/>
    </row>
    <row r="36" spans="1:16" x14ac:dyDescent="0.2">
      <c r="A36" s="10" t="s">
        <v>7</v>
      </c>
      <c r="B36" s="58">
        <v>97.058823529411768</v>
      </c>
      <c r="C36" s="44">
        <v>100</v>
      </c>
      <c r="D36" s="58">
        <v>90.909090909090907</v>
      </c>
      <c r="E36" s="58">
        <v>100</v>
      </c>
      <c r="F36" s="43">
        <v>97.674418604651166</v>
      </c>
      <c r="G36" s="173">
        <v>100</v>
      </c>
      <c r="H36" s="45">
        <v>91.428571428571431</v>
      </c>
      <c r="I36" s="149">
        <v>65.505226480836242</v>
      </c>
      <c r="J36" s="9"/>
      <c r="K36" s="55"/>
      <c r="L36" s="9"/>
      <c r="M36" s="8"/>
    </row>
    <row r="37" spans="1:16" x14ac:dyDescent="0.2">
      <c r="A37" s="10" t="s">
        <v>8</v>
      </c>
      <c r="B37" s="47">
        <v>4.5731650417880014E-2</v>
      </c>
      <c r="C37" s="48">
        <v>4.169779458968121E-2</v>
      </c>
      <c r="D37" s="47">
        <v>5.7593739230998649E-2</v>
      </c>
      <c r="E37" s="47">
        <v>3.5789849238002221E-2</v>
      </c>
      <c r="F37" s="47">
        <v>4.5100859940826174E-2</v>
      </c>
      <c r="G37" s="174">
        <v>4.101596487780157E-2</v>
      </c>
      <c r="H37" s="49">
        <v>5.6993889321895017E-2</v>
      </c>
      <c r="I37" s="150">
        <v>9.9380978168515655E-2</v>
      </c>
      <c r="J37" s="9"/>
      <c r="K37" s="9"/>
      <c r="L37" s="9"/>
      <c r="M37" s="8"/>
    </row>
    <row r="38" spans="1:16" x14ac:dyDescent="0.2">
      <c r="A38" s="10" t="s">
        <v>9</v>
      </c>
      <c r="B38" s="46">
        <v>10.172602120894899</v>
      </c>
      <c r="C38" s="50">
        <v>9.1090727635458144</v>
      </c>
      <c r="D38" s="46">
        <v>13.665423581173316</v>
      </c>
      <c r="E38" s="46">
        <v>8.7128399644958741</v>
      </c>
      <c r="F38" s="46">
        <v>11.816425304496457</v>
      </c>
      <c r="G38" s="175">
        <v>10.969906242772019</v>
      </c>
      <c r="H38" s="45">
        <v>16.381672187950397</v>
      </c>
      <c r="I38" s="85">
        <v>24.742054536922581</v>
      </c>
      <c r="J38" s="9"/>
      <c r="K38" s="9"/>
      <c r="L38" s="9"/>
      <c r="M38" s="8"/>
    </row>
    <row r="39" spans="1:16" x14ac:dyDescent="0.2">
      <c r="A39" s="11" t="s">
        <v>10</v>
      </c>
      <c r="B39" s="41">
        <v>-12.558823529411768</v>
      </c>
      <c r="C39" s="42">
        <v>-16.545454545454533</v>
      </c>
      <c r="D39" s="41">
        <v>2.2727272727272805</v>
      </c>
      <c r="E39" s="41">
        <v>8.4444444444444571</v>
      </c>
      <c r="F39" s="46">
        <v>27</v>
      </c>
      <c r="G39" s="176">
        <v>32.454545454545439</v>
      </c>
      <c r="H39" s="45">
        <v>52.428571428571445</v>
      </c>
      <c r="I39" s="85">
        <v>13.961672473867594</v>
      </c>
      <c r="J39" s="9"/>
      <c r="K39" s="9"/>
      <c r="L39" s="9"/>
      <c r="M39" s="8"/>
    </row>
    <row r="40" spans="1:16" ht="13.5" thickBot="1" x14ac:dyDescent="0.25">
      <c r="A40" s="12" t="s">
        <v>1</v>
      </c>
      <c r="B40" s="51">
        <v>-5.3441802252816036E-2</v>
      </c>
      <c r="C40" s="52">
        <v>-7.0406189555125676E-2</v>
      </c>
      <c r="D40" s="51">
        <v>9.6711798839458751E-3</v>
      </c>
      <c r="E40" s="53">
        <v>3.5933806146572156E-2</v>
      </c>
      <c r="F40" s="53">
        <v>0.1148936170212766</v>
      </c>
      <c r="G40" s="177">
        <v>0.13810444874274655</v>
      </c>
      <c r="H40" s="59">
        <v>0.22310030395136785</v>
      </c>
      <c r="I40" s="86">
        <v>5.9411372229223804E-2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305</v>
      </c>
      <c r="C44" s="84">
        <v>305</v>
      </c>
      <c r="D44" s="84">
        <v>305</v>
      </c>
      <c r="E44" s="84">
        <v>305</v>
      </c>
      <c r="F44" s="84">
        <v>305</v>
      </c>
      <c r="G44" s="84"/>
      <c r="H44" s="84">
        <v>305</v>
      </c>
      <c r="I44" s="9"/>
      <c r="J44" s="9"/>
      <c r="K44" s="9"/>
      <c r="L44" s="8"/>
    </row>
    <row r="45" spans="1:16" x14ac:dyDescent="0.2">
      <c r="A45" s="10" t="s">
        <v>4</v>
      </c>
      <c r="B45" s="16">
        <v>22233</v>
      </c>
      <c r="C45" s="16">
        <v>26375</v>
      </c>
      <c r="D45" s="16">
        <v>29632</v>
      </c>
      <c r="E45" s="16">
        <v>27138</v>
      </c>
      <c r="F45" s="16">
        <v>31135</v>
      </c>
      <c r="G45" s="16"/>
      <c r="H45" s="66">
        <v>136513</v>
      </c>
      <c r="I45" s="9"/>
      <c r="J45" s="9"/>
      <c r="K45" s="9"/>
      <c r="L45" s="8"/>
    </row>
    <row r="46" spans="1:16" x14ac:dyDescent="0.2">
      <c r="A46" s="10" t="s">
        <v>5</v>
      </c>
      <c r="B46" s="16">
        <v>55</v>
      </c>
      <c r="C46" s="16">
        <v>69</v>
      </c>
      <c r="D46" s="16">
        <v>76</v>
      </c>
      <c r="E46" s="16">
        <v>72</v>
      </c>
      <c r="F46" s="16">
        <v>80</v>
      </c>
      <c r="G46" s="16"/>
      <c r="H46" s="66">
        <v>352</v>
      </c>
      <c r="I46" s="9"/>
      <c r="J46" s="9"/>
      <c r="K46" s="9"/>
      <c r="L46" s="8"/>
    </row>
    <row r="47" spans="1:16" x14ac:dyDescent="0.2">
      <c r="A47" s="10" t="s">
        <v>6</v>
      </c>
      <c r="B47" s="20">
        <v>404.23636363636365</v>
      </c>
      <c r="C47" s="15">
        <v>382.24637681159419</v>
      </c>
      <c r="D47" s="15">
        <v>389.89473684210526</v>
      </c>
      <c r="E47" s="15">
        <v>376.91666666666669</v>
      </c>
      <c r="F47" s="15">
        <v>389.1875</v>
      </c>
      <c r="G47" s="15"/>
      <c r="H47" s="64">
        <v>387.82102272727275</v>
      </c>
      <c r="I47" s="9"/>
      <c r="J47" s="9"/>
      <c r="K47" s="9"/>
      <c r="L47" s="8"/>
    </row>
    <row r="48" spans="1:16" x14ac:dyDescent="0.2">
      <c r="A48" s="10" t="s">
        <v>7</v>
      </c>
      <c r="B48" s="58">
        <v>60</v>
      </c>
      <c r="C48" s="43">
        <v>68.115942028985501</v>
      </c>
      <c r="D48" s="58">
        <v>81.578947368421055</v>
      </c>
      <c r="E48" s="58">
        <v>75</v>
      </c>
      <c r="F48" s="43">
        <v>70</v>
      </c>
      <c r="G48" s="46"/>
      <c r="H48" s="85">
        <v>71.306818181818187</v>
      </c>
      <c r="I48" s="9"/>
      <c r="J48" s="55"/>
      <c r="K48" s="9"/>
      <c r="L48" s="8"/>
    </row>
    <row r="49" spans="1:12" x14ac:dyDescent="0.2">
      <c r="A49" s="10" t="s">
        <v>8</v>
      </c>
      <c r="B49" s="47">
        <v>0.11143436023473405</v>
      </c>
      <c r="C49" s="47">
        <v>0.11569039372285175</v>
      </c>
      <c r="D49" s="47">
        <v>7.3308395793132489E-2</v>
      </c>
      <c r="E49" s="47">
        <v>9.2575872344610052E-2</v>
      </c>
      <c r="F49" s="47">
        <v>9.2678747604173592E-2</v>
      </c>
      <c r="G49" s="56"/>
      <c r="H49" s="87">
        <v>9.9711309983642665E-2</v>
      </c>
      <c r="I49" s="9"/>
      <c r="J49" s="9"/>
      <c r="K49" s="9"/>
      <c r="L49" s="8"/>
    </row>
    <row r="50" spans="1:12" x14ac:dyDescent="0.2">
      <c r="A50" s="10" t="s">
        <v>9</v>
      </c>
      <c r="B50" s="46">
        <v>45.045820565433495</v>
      </c>
      <c r="C50" s="46">
        <v>44.222233832466884</v>
      </c>
      <c r="D50" s="46">
        <v>28.582557686080285</v>
      </c>
      <c r="E50" s="46">
        <v>34.893389217889272</v>
      </c>
      <c r="F50" s="46">
        <v>36.069410083199308</v>
      </c>
      <c r="G50" s="46"/>
      <c r="H50" s="85">
        <v>38.670142215332419</v>
      </c>
      <c r="I50" s="9"/>
      <c r="J50" s="9"/>
      <c r="K50" s="9"/>
      <c r="L50" s="8"/>
    </row>
    <row r="51" spans="1:12" x14ac:dyDescent="0.2">
      <c r="A51" s="11" t="s">
        <v>10</v>
      </c>
      <c r="B51" s="46">
        <v>99.236363636363649</v>
      </c>
      <c r="C51" s="46">
        <v>77.246376811594189</v>
      </c>
      <c r="D51" s="46">
        <v>84.89473684210526</v>
      </c>
      <c r="E51" s="46">
        <v>71.916666666666686</v>
      </c>
      <c r="F51" s="46">
        <v>84.1875</v>
      </c>
      <c r="G51" s="46"/>
      <c r="H51" s="85">
        <v>82.821022727272748</v>
      </c>
      <c r="I51" s="9"/>
      <c r="J51" s="9"/>
      <c r="K51" s="9"/>
      <c r="L51" s="8"/>
    </row>
    <row r="52" spans="1:12" ht="13.5" thickBot="1" x14ac:dyDescent="0.25">
      <c r="A52" s="12" t="s">
        <v>1</v>
      </c>
      <c r="B52" s="88">
        <v>0.32536512667660211</v>
      </c>
      <c r="C52" s="88">
        <v>0.2532668092183416</v>
      </c>
      <c r="D52" s="88">
        <v>0.27834339948231235</v>
      </c>
      <c r="E52" s="89">
        <v>0.23579234972677601</v>
      </c>
      <c r="F52" s="89">
        <v>0.27602459016393444</v>
      </c>
      <c r="G52" s="88"/>
      <c r="H52" s="90">
        <v>0.27154433681073031</v>
      </c>
      <c r="I52" s="9"/>
      <c r="J52" s="9"/>
      <c r="K52" s="9"/>
      <c r="L52" s="8"/>
    </row>
  </sheetData>
  <mergeCells count="3">
    <mergeCell ref="B4:J4"/>
    <mergeCell ref="B17:F17"/>
    <mergeCell ref="K4:W4"/>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pageSetUpPr fitToPage="1"/>
  </sheetPr>
  <dimension ref="A1:AC52"/>
  <sheetViews>
    <sheetView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8" t="s">
        <v>18</v>
      </c>
      <c r="C4" s="659"/>
      <c r="D4" s="659"/>
      <c r="E4" s="659"/>
      <c r="F4" s="659"/>
      <c r="G4" s="659"/>
      <c r="H4" s="659"/>
      <c r="I4" s="659"/>
      <c r="J4" s="660"/>
      <c r="K4" s="658" t="s">
        <v>21</v>
      </c>
      <c r="L4" s="659"/>
      <c r="M4" s="659"/>
      <c r="N4" s="659"/>
      <c r="O4" s="659"/>
      <c r="P4" s="659"/>
      <c r="Q4" s="659"/>
      <c r="R4" s="659"/>
      <c r="S4" s="659"/>
      <c r="T4" s="659"/>
      <c r="U4" s="659"/>
      <c r="V4" s="659"/>
      <c r="W4" s="66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335</v>
      </c>
      <c r="C7" s="26">
        <v>335</v>
      </c>
      <c r="D7" s="26">
        <v>335</v>
      </c>
      <c r="E7" s="26">
        <v>335</v>
      </c>
      <c r="F7" s="26">
        <v>335</v>
      </c>
      <c r="G7" s="26">
        <v>335</v>
      </c>
      <c r="H7" s="26">
        <v>335</v>
      </c>
      <c r="I7" s="26">
        <v>335</v>
      </c>
      <c r="J7" s="136">
        <v>335</v>
      </c>
      <c r="K7" s="72">
        <v>335</v>
      </c>
      <c r="L7" s="26">
        <v>335</v>
      </c>
      <c r="M7" s="26">
        <v>335</v>
      </c>
      <c r="N7" s="26">
        <v>335</v>
      </c>
      <c r="O7" s="26">
        <v>335</v>
      </c>
      <c r="P7" s="26">
        <v>335</v>
      </c>
      <c r="Q7" s="26">
        <v>335</v>
      </c>
      <c r="R7" s="26">
        <v>335</v>
      </c>
      <c r="S7" s="136">
        <v>335</v>
      </c>
      <c r="T7" s="136">
        <v>335</v>
      </c>
      <c r="U7" s="136">
        <v>335</v>
      </c>
      <c r="V7" s="136">
        <v>335</v>
      </c>
      <c r="W7" s="136">
        <v>335</v>
      </c>
      <c r="X7" s="151">
        <v>335</v>
      </c>
      <c r="Y7" s="26">
        <v>335</v>
      </c>
      <c r="Z7" s="165">
        <v>335</v>
      </c>
    </row>
    <row r="8" spans="1:29" x14ac:dyDescent="0.2">
      <c r="A8" s="69" t="s">
        <v>4</v>
      </c>
      <c r="B8" s="73">
        <v>5630</v>
      </c>
      <c r="C8" s="16">
        <v>9880</v>
      </c>
      <c r="D8" s="16">
        <v>15980</v>
      </c>
      <c r="E8" s="16">
        <v>16060</v>
      </c>
      <c r="F8" s="16">
        <v>19200</v>
      </c>
      <c r="G8" s="16">
        <v>12940</v>
      </c>
      <c r="H8" s="16">
        <v>12740</v>
      </c>
      <c r="I8" s="16">
        <v>21480</v>
      </c>
      <c r="J8" s="66">
        <v>15360</v>
      </c>
      <c r="K8" s="152">
        <v>8850</v>
      </c>
      <c r="L8" s="16">
        <v>11980</v>
      </c>
      <c r="M8" s="16">
        <v>20520</v>
      </c>
      <c r="N8" s="16">
        <v>19980</v>
      </c>
      <c r="O8" s="29">
        <v>19840</v>
      </c>
      <c r="P8" s="40">
        <v>19230</v>
      </c>
      <c r="Q8" s="34">
        <v>17860</v>
      </c>
      <c r="R8" s="34">
        <v>18950</v>
      </c>
      <c r="S8" s="161">
        <v>16450</v>
      </c>
      <c r="T8" s="161">
        <v>20440</v>
      </c>
      <c r="U8" s="161">
        <v>14540</v>
      </c>
      <c r="V8" s="161">
        <v>16880</v>
      </c>
      <c r="W8" s="140">
        <v>15010</v>
      </c>
      <c r="X8" s="144">
        <v>129270</v>
      </c>
      <c r="Y8" s="23">
        <v>220530</v>
      </c>
      <c r="Z8" s="106">
        <v>349800</v>
      </c>
    </row>
    <row r="9" spans="1:29" x14ac:dyDescent="0.2">
      <c r="A9" s="69" t="s">
        <v>5</v>
      </c>
      <c r="B9" s="73">
        <v>18</v>
      </c>
      <c r="C9" s="16">
        <v>30</v>
      </c>
      <c r="D9" s="16">
        <v>48</v>
      </c>
      <c r="E9" s="16">
        <v>48</v>
      </c>
      <c r="F9" s="16">
        <v>55</v>
      </c>
      <c r="G9" s="16">
        <v>36</v>
      </c>
      <c r="H9" s="16">
        <v>37</v>
      </c>
      <c r="I9" s="16">
        <v>61</v>
      </c>
      <c r="J9" s="66">
        <v>43</v>
      </c>
      <c r="K9" s="152">
        <v>30</v>
      </c>
      <c r="L9" s="16">
        <v>39</v>
      </c>
      <c r="M9" s="16">
        <v>64</v>
      </c>
      <c r="N9" s="16">
        <v>65</v>
      </c>
      <c r="O9" s="29">
        <v>64</v>
      </c>
      <c r="P9" s="61">
        <v>61</v>
      </c>
      <c r="Q9" s="62">
        <v>55</v>
      </c>
      <c r="R9" s="62">
        <v>60</v>
      </c>
      <c r="S9" s="162">
        <v>49</v>
      </c>
      <c r="T9" s="162">
        <v>62</v>
      </c>
      <c r="U9" s="162">
        <v>42</v>
      </c>
      <c r="V9" s="162">
        <v>49</v>
      </c>
      <c r="W9" s="140">
        <v>43</v>
      </c>
      <c r="X9" s="144">
        <v>376</v>
      </c>
      <c r="Y9" s="23">
        <v>683</v>
      </c>
      <c r="Z9" s="106">
        <v>1059</v>
      </c>
    </row>
    <row r="10" spans="1:29" x14ac:dyDescent="0.2">
      <c r="A10" s="69" t="s">
        <v>6</v>
      </c>
      <c r="B10" s="63">
        <v>312.77777777777777</v>
      </c>
      <c r="C10" s="15">
        <v>329.33333333333331</v>
      </c>
      <c r="D10" s="15">
        <v>332.91666666666669</v>
      </c>
      <c r="E10" s="15">
        <v>334.58333333333331</v>
      </c>
      <c r="F10" s="15">
        <v>349.09090909090907</v>
      </c>
      <c r="G10" s="15">
        <v>359.44444444444446</v>
      </c>
      <c r="H10" s="15">
        <v>344.32432432432432</v>
      </c>
      <c r="I10" s="15">
        <v>352.13114754098359</v>
      </c>
      <c r="J10" s="64">
        <v>357.2093023255814</v>
      </c>
      <c r="K10" s="153">
        <v>295</v>
      </c>
      <c r="L10" s="15">
        <v>307.17948717948718</v>
      </c>
      <c r="M10" s="15">
        <v>320.625</v>
      </c>
      <c r="N10" s="15">
        <v>307.38461538461536</v>
      </c>
      <c r="O10" s="27">
        <v>310</v>
      </c>
      <c r="P10" s="35">
        <v>315.24590163934425</v>
      </c>
      <c r="Q10" s="36">
        <v>324.72727272727275</v>
      </c>
      <c r="R10" s="36">
        <v>315.83333333333331</v>
      </c>
      <c r="S10" s="78">
        <v>335.71428571428572</v>
      </c>
      <c r="T10" s="78">
        <v>329.67741935483872</v>
      </c>
      <c r="U10" s="78">
        <v>346.1904761904762</v>
      </c>
      <c r="V10" s="78">
        <v>344.48979591836735</v>
      </c>
      <c r="W10" s="141">
        <v>349.06976744186045</v>
      </c>
      <c r="X10" s="145">
        <v>343.80319148936172</v>
      </c>
      <c r="Y10" s="166">
        <v>322.88433382137629</v>
      </c>
      <c r="Z10" s="107">
        <v>330.3116147308782</v>
      </c>
    </row>
    <row r="11" spans="1:29" x14ac:dyDescent="0.2">
      <c r="A11" s="69" t="s">
        <v>7</v>
      </c>
      <c r="B11" s="63">
        <v>66.666666666666671</v>
      </c>
      <c r="C11" s="15">
        <v>86.666666666666671</v>
      </c>
      <c r="D11" s="15">
        <v>79.166666666666671</v>
      </c>
      <c r="E11" s="15">
        <v>83.333333333333329</v>
      </c>
      <c r="F11" s="15">
        <v>89.090909090909093</v>
      </c>
      <c r="G11" s="15">
        <v>86.111111111111114</v>
      </c>
      <c r="H11" s="15">
        <v>94.594594594594597</v>
      </c>
      <c r="I11" s="15">
        <v>91.803278688524586</v>
      </c>
      <c r="J11" s="64">
        <v>90.697674418604649</v>
      </c>
      <c r="K11" s="153">
        <v>56.666666666666664</v>
      </c>
      <c r="L11" s="15">
        <v>89.743589743589737</v>
      </c>
      <c r="M11" s="15">
        <v>81.25</v>
      </c>
      <c r="N11" s="15">
        <v>78.461538461538467</v>
      </c>
      <c r="O11" s="27">
        <v>82.8125</v>
      </c>
      <c r="P11" s="35">
        <v>62.295081967213115</v>
      </c>
      <c r="Q11" s="36">
        <v>54.545454545454547</v>
      </c>
      <c r="R11" s="36">
        <v>68.333333333333329</v>
      </c>
      <c r="S11" s="78">
        <v>65.306122448979593</v>
      </c>
      <c r="T11" s="78">
        <v>83.870967741935488</v>
      </c>
      <c r="U11" s="78">
        <v>83.333333333333329</v>
      </c>
      <c r="V11" s="78">
        <v>57.142857142857146</v>
      </c>
      <c r="W11" s="141">
        <v>67.441860465116278</v>
      </c>
      <c r="X11" s="145">
        <v>80.585106382978722</v>
      </c>
      <c r="Y11" s="166">
        <v>63.103953147877014</v>
      </c>
      <c r="Z11" s="107">
        <v>71.199244570349393</v>
      </c>
    </row>
    <row r="12" spans="1:29" x14ac:dyDescent="0.2">
      <c r="A12" s="69" t="s">
        <v>8</v>
      </c>
      <c r="B12" s="74">
        <v>0.10805656251691007</v>
      </c>
      <c r="C12" s="19">
        <v>6.8317963686988337E-2</v>
      </c>
      <c r="D12" s="14">
        <v>8.361162500695446E-2</v>
      </c>
      <c r="E12" s="14">
        <v>6.6260451279816265E-2</v>
      </c>
      <c r="F12" s="14">
        <v>7.2524989706614293E-2</v>
      </c>
      <c r="G12" s="19">
        <v>6.1143865362759016E-2</v>
      </c>
      <c r="H12" s="14">
        <v>5.2969647782740562E-2</v>
      </c>
      <c r="I12" s="19">
        <v>5.9992676759487891E-2</v>
      </c>
      <c r="J12" s="160">
        <v>6.107312187270026E-2</v>
      </c>
      <c r="K12" s="154">
        <v>0.12462718510679521</v>
      </c>
      <c r="L12" s="14">
        <v>6.0320039282603044E-2</v>
      </c>
      <c r="M12" s="19">
        <v>8.5924899963096255E-2</v>
      </c>
      <c r="N12" s="19">
        <v>8.3143362480901595E-2</v>
      </c>
      <c r="O12" s="28">
        <v>7.9426272595129882E-2</v>
      </c>
      <c r="P12" s="14">
        <v>0.10967631965178813</v>
      </c>
      <c r="Q12" s="37">
        <v>0.10370290618401103</v>
      </c>
      <c r="R12" s="37">
        <v>8.5603687488757157E-2</v>
      </c>
      <c r="S12" s="79">
        <v>9.5151828829778282E-2</v>
      </c>
      <c r="T12" s="79">
        <v>8.5441532272862303E-2</v>
      </c>
      <c r="U12" s="79">
        <v>7.4570212756146864E-2</v>
      </c>
      <c r="V12" s="79">
        <v>9.8669013491572574E-2</v>
      </c>
      <c r="W12" s="142">
        <v>0.1066205833487663</v>
      </c>
      <c r="X12" s="146">
        <v>7.7197909243017337E-2</v>
      </c>
      <c r="Y12" s="167">
        <v>0.10321770691457824</v>
      </c>
      <c r="Z12" s="108">
        <v>9.8875791306228367E-2</v>
      </c>
    </row>
    <row r="13" spans="1:29" x14ac:dyDescent="0.2">
      <c r="A13" s="69" t="s">
        <v>9</v>
      </c>
      <c r="B13" s="63">
        <v>33.797691498344648</v>
      </c>
      <c r="C13" s="15">
        <v>22.499382707581493</v>
      </c>
      <c r="D13" s="15">
        <v>27.835703491898592</v>
      </c>
      <c r="E13" s="15">
        <v>22.16964265737186</v>
      </c>
      <c r="F13" s="15">
        <v>25.317814588490805</v>
      </c>
      <c r="G13" s="15">
        <v>21.977822716502825</v>
      </c>
      <c r="H13" s="15">
        <v>18.238738182489588</v>
      </c>
      <c r="I13" s="15">
        <v>21.125290111373769</v>
      </c>
      <c r="J13" s="64">
        <v>21.815887254992465</v>
      </c>
      <c r="K13" s="153">
        <v>36.765019606504588</v>
      </c>
      <c r="L13" s="15">
        <v>18.529078733476524</v>
      </c>
      <c r="M13" s="15">
        <v>27.549671050667737</v>
      </c>
      <c r="N13" s="15">
        <v>25.556990497975598</v>
      </c>
      <c r="O13" s="27">
        <v>24.622144504490262</v>
      </c>
      <c r="P13" s="35">
        <v>34.575010277112881</v>
      </c>
      <c r="Q13" s="36">
        <v>33.675161899026129</v>
      </c>
      <c r="R13" s="36">
        <v>27.036497965199136</v>
      </c>
      <c r="S13" s="78">
        <v>31.943828249996997</v>
      </c>
      <c r="T13" s="78">
        <v>28.168143865440413</v>
      </c>
      <c r="U13" s="78">
        <v>25.815497463675605</v>
      </c>
      <c r="V13" s="78">
        <v>33.990468321178469</v>
      </c>
      <c r="W13" s="141">
        <v>37.218022234069352</v>
      </c>
      <c r="X13" s="145">
        <v>26.540887574055457</v>
      </c>
      <c r="Y13" s="166">
        <v>33.327380535683659</v>
      </c>
      <c r="Z13" s="107">
        <v>32.65982228415362</v>
      </c>
    </row>
    <row r="14" spans="1:29" x14ac:dyDescent="0.2">
      <c r="A14" s="70" t="s">
        <v>10</v>
      </c>
      <c r="B14" s="137">
        <v>-22.222222222222229</v>
      </c>
      <c r="C14" s="133">
        <v>-5.6666666666666856</v>
      </c>
      <c r="D14" s="133">
        <v>-2.0833333333333144</v>
      </c>
      <c r="E14" s="15">
        <v>-0.41666666666668561</v>
      </c>
      <c r="F14" s="15">
        <v>14.090909090909065</v>
      </c>
      <c r="G14" s="15">
        <v>24.444444444444457</v>
      </c>
      <c r="H14" s="15">
        <v>9.3243243243243228</v>
      </c>
      <c r="I14" s="15">
        <v>17.131147540983591</v>
      </c>
      <c r="J14" s="64">
        <v>22.209302325581405</v>
      </c>
      <c r="K14" s="153">
        <v>-40</v>
      </c>
      <c r="L14" s="15">
        <v>-27.820512820512818</v>
      </c>
      <c r="M14" s="15">
        <v>-14.375</v>
      </c>
      <c r="N14" s="15">
        <v>-27.615384615384642</v>
      </c>
      <c r="O14" s="38">
        <v>-25</v>
      </c>
      <c r="P14" s="39">
        <v>-19.754098360655746</v>
      </c>
      <c r="Q14" s="36">
        <v>-10.272727272727252</v>
      </c>
      <c r="R14" s="36">
        <v>-19.166666666666686</v>
      </c>
      <c r="S14" s="78">
        <v>0.71428571428572241</v>
      </c>
      <c r="T14" s="78">
        <v>-5.3225806451612812</v>
      </c>
      <c r="U14" s="78">
        <v>11.190476190476204</v>
      </c>
      <c r="V14" s="78">
        <v>9.4897959183673493</v>
      </c>
      <c r="W14" s="141">
        <v>14.069767441860449</v>
      </c>
      <c r="X14" s="145">
        <v>8.8031914893617227</v>
      </c>
      <c r="Y14" s="166">
        <v>-12.115666178623712</v>
      </c>
      <c r="Z14" s="107">
        <v>-4.6883852691217953</v>
      </c>
    </row>
    <row r="15" spans="1:29" ht="13.5" thickBot="1" x14ac:dyDescent="0.25">
      <c r="A15" s="71" t="s">
        <v>1</v>
      </c>
      <c r="B15" s="75">
        <v>-6.6334991708126054E-2</v>
      </c>
      <c r="C15" s="31">
        <v>-1.6915422885572195E-2</v>
      </c>
      <c r="D15" s="31">
        <v>-6.218905472636759E-3</v>
      </c>
      <c r="E15" s="31">
        <v>-1.2437810945274198E-3</v>
      </c>
      <c r="F15" s="13">
        <v>4.2062415196743475E-2</v>
      </c>
      <c r="G15" s="13">
        <v>7.2968490878938683E-2</v>
      </c>
      <c r="H15" s="31">
        <v>2.7833803953206934E-2</v>
      </c>
      <c r="I15" s="31">
        <v>5.1137753853682362E-2</v>
      </c>
      <c r="J15" s="76">
        <v>6.62964248524818E-2</v>
      </c>
      <c r="K15" s="155">
        <v>-0.11940298507462686</v>
      </c>
      <c r="L15" s="13">
        <v>-8.3046306926903929E-2</v>
      </c>
      <c r="M15" s="13">
        <v>-4.2910447761194029E-2</v>
      </c>
      <c r="N15" s="31">
        <v>-8.243398392652132E-2</v>
      </c>
      <c r="O15" s="31">
        <v>-7.4626865671641784E-2</v>
      </c>
      <c r="P15" s="31">
        <v>-5.8967457793002227E-2</v>
      </c>
      <c r="Q15" s="31">
        <v>-3.066485753052911E-2</v>
      </c>
      <c r="R15" s="31">
        <v>-5.7213930348258765E-2</v>
      </c>
      <c r="S15" s="163">
        <v>2.1321961620469326E-3</v>
      </c>
      <c r="T15" s="163">
        <v>-1.5888300433317258E-2</v>
      </c>
      <c r="U15" s="163">
        <v>3.3404406538734936E-2</v>
      </c>
      <c r="V15" s="163">
        <v>2.8327749010051789E-2</v>
      </c>
      <c r="W15" s="143">
        <v>4.1999305796598357E-2</v>
      </c>
      <c r="X15" s="164">
        <v>2.6278183550333501E-2</v>
      </c>
      <c r="Y15" s="168">
        <v>-3.6166167697384219E-2</v>
      </c>
      <c r="Z15" s="169">
        <v>-1.3995179907826255E-2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8" t="s">
        <v>23</v>
      </c>
      <c r="C17" s="659"/>
      <c r="D17" s="659"/>
      <c r="E17" s="659"/>
      <c r="F17" s="66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490</v>
      </c>
      <c r="C20" s="110">
        <v>490</v>
      </c>
      <c r="D20" s="110">
        <v>490</v>
      </c>
      <c r="E20" s="110">
        <v>490</v>
      </c>
      <c r="F20" s="110">
        <v>490</v>
      </c>
      <c r="G20" s="111">
        <v>490</v>
      </c>
    </row>
    <row r="21" spans="1:24" x14ac:dyDescent="0.2">
      <c r="A21" s="69" t="s">
        <v>4</v>
      </c>
      <c r="B21" s="91">
        <v>47850</v>
      </c>
      <c r="C21" s="92">
        <v>42130</v>
      </c>
      <c r="D21" s="92">
        <v>44050</v>
      </c>
      <c r="E21" s="92">
        <v>43030</v>
      </c>
      <c r="F21" s="92">
        <v>41020</v>
      </c>
      <c r="G21" s="106">
        <v>218080</v>
      </c>
    </row>
    <row r="22" spans="1:24" x14ac:dyDescent="0.2">
      <c r="A22" s="69" t="s">
        <v>5</v>
      </c>
      <c r="B22" s="91">
        <v>71</v>
      </c>
      <c r="C22" s="92">
        <v>65</v>
      </c>
      <c r="D22" s="92">
        <v>66</v>
      </c>
      <c r="E22" s="92">
        <v>64</v>
      </c>
      <c r="F22" s="92">
        <v>64</v>
      </c>
      <c r="G22" s="106">
        <v>330</v>
      </c>
    </row>
    <row r="23" spans="1:24" x14ac:dyDescent="0.2">
      <c r="A23" s="69" t="s">
        <v>6</v>
      </c>
      <c r="B23" s="93">
        <v>673.94366197183103</v>
      </c>
      <c r="C23" s="94">
        <v>648.15384615384619</v>
      </c>
      <c r="D23" s="94">
        <v>667.42424242424238</v>
      </c>
      <c r="E23" s="94">
        <v>672.34375</v>
      </c>
      <c r="F23" s="94">
        <v>640.9375</v>
      </c>
      <c r="G23" s="107">
        <v>660.84848484848487</v>
      </c>
    </row>
    <row r="24" spans="1:24" x14ac:dyDescent="0.2">
      <c r="A24" s="69" t="s">
        <v>7</v>
      </c>
      <c r="B24" s="93">
        <v>67.605633802816897</v>
      </c>
      <c r="C24" s="94">
        <v>76.92307692307692</v>
      </c>
      <c r="D24" s="94">
        <v>69.696969696969703</v>
      </c>
      <c r="E24" s="94">
        <v>54.6875</v>
      </c>
      <c r="F24" s="94">
        <v>79.6875</v>
      </c>
      <c r="G24" s="107">
        <v>71.212121212121218</v>
      </c>
    </row>
    <row r="25" spans="1:24" x14ac:dyDescent="0.2">
      <c r="A25" s="69" t="s">
        <v>8</v>
      </c>
      <c r="B25" s="95">
        <v>9.1788584909247975E-2</v>
      </c>
      <c r="C25" s="96">
        <v>9.0039464143705297E-2</v>
      </c>
      <c r="D25" s="97">
        <v>8.7920385369844908E-2</v>
      </c>
      <c r="E25" s="97">
        <v>0.11603777007290389</v>
      </c>
      <c r="F25" s="97">
        <v>7.8821662703084494E-2</v>
      </c>
      <c r="G25" s="108">
        <v>9.6157887309956044E-2</v>
      </c>
    </row>
    <row r="26" spans="1:24" x14ac:dyDescent="0.2">
      <c r="A26" s="69" t="s">
        <v>9</v>
      </c>
      <c r="B26" s="93">
        <v>61.860335040950929</v>
      </c>
      <c r="C26" s="94">
        <v>58.35942499037391</v>
      </c>
      <c r="D26" s="94">
        <v>58.680196599116179</v>
      </c>
      <c r="E26" s="94">
        <v>78.017269472453975</v>
      </c>
      <c r="F26" s="94">
        <v>50.519759438758214</v>
      </c>
      <c r="G26" s="107">
        <v>63.545794135015804</v>
      </c>
    </row>
    <row r="27" spans="1:24" x14ac:dyDescent="0.2">
      <c r="A27" s="70" t="s">
        <v>10</v>
      </c>
      <c r="B27" s="98">
        <v>183.94366197183103</v>
      </c>
      <c r="C27" s="99">
        <v>158.15384615384619</v>
      </c>
      <c r="D27" s="100">
        <v>177.42424242424238</v>
      </c>
      <c r="E27" s="101">
        <v>182.34375</v>
      </c>
      <c r="F27" s="94">
        <v>150.9375</v>
      </c>
      <c r="G27" s="107">
        <v>170.84848484848487</v>
      </c>
    </row>
    <row r="28" spans="1:24" ht="13.5" thickBot="1" x14ac:dyDescent="0.25">
      <c r="A28" s="71" t="s">
        <v>1</v>
      </c>
      <c r="B28" s="102">
        <v>0.37539522851394086</v>
      </c>
      <c r="C28" s="103">
        <v>0.32276295133437999</v>
      </c>
      <c r="D28" s="104">
        <v>0.36209029066171916</v>
      </c>
      <c r="E28" s="104">
        <v>0.37213010204081631</v>
      </c>
      <c r="F28" s="105">
        <v>0.3080357142857143</v>
      </c>
      <c r="G28" s="109">
        <v>0.34867037724180588</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370</v>
      </c>
      <c r="C32" s="84">
        <v>370</v>
      </c>
      <c r="D32" s="84">
        <v>370</v>
      </c>
      <c r="E32" s="84">
        <v>370</v>
      </c>
      <c r="F32" s="84">
        <v>370</v>
      </c>
      <c r="G32" s="178">
        <v>370</v>
      </c>
      <c r="H32" s="84">
        <v>370</v>
      </c>
      <c r="I32" s="147">
        <v>370</v>
      </c>
      <c r="J32" s="9"/>
      <c r="K32" s="9"/>
      <c r="L32" s="9"/>
      <c r="M32" s="8"/>
    </row>
    <row r="33" spans="1:16" x14ac:dyDescent="0.2">
      <c r="A33" s="10" t="s">
        <v>4</v>
      </c>
      <c r="B33" s="16">
        <v>16200</v>
      </c>
      <c r="C33" s="17">
        <v>10600</v>
      </c>
      <c r="D33" s="16">
        <v>17700</v>
      </c>
      <c r="E33" s="16">
        <v>14060</v>
      </c>
      <c r="F33" s="16">
        <v>22830</v>
      </c>
      <c r="G33" s="171">
        <v>24340</v>
      </c>
      <c r="H33" s="21">
        <v>19520</v>
      </c>
      <c r="I33" s="66">
        <v>125250</v>
      </c>
      <c r="J33" s="9"/>
      <c r="K33" s="9"/>
      <c r="L33" s="9"/>
      <c r="M33" s="8"/>
    </row>
    <row r="34" spans="1:16" x14ac:dyDescent="0.2">
      <c r="A34" s="10" t="s">
        <v>5</v>
      </c>
      <c r="B34" s="16">
        <v>45</v>
      </c>
      <c r="C34" s="17">
        <v>30</v>
      </c>
      <c r="D34" s="16">
        <v>50</v>
      </c>
      <c r="E34" s="16">
        <v>38</v>
      </c>
      <c r="F34" s="16">
        <v>60</v>
      </c>
      <c r="G34" s="171">
        <v>63</v>
      </c>
      <c r="H34" s="21">
        <v>46</v>
      </c>
      <c r="I34" s="66">
        <v>332</v>
      </c>
      <c r="J34" s="9"/>
      <c r="K34" s="9"/>
      <c r="L34" s="9"/>
      <c r="M34" s="8"/>
    </row>
    <row r="35" spans="1:16" x14ac:dyDescent="0.2">
      <c r="A35" s="10" t="s">
        <v>6</v>
      </c>
      <c r="B35" s="20">
        <v>360</v>
      </c>
      <c r="C35" s="18">
        <v>353.33333333333331</v>
      </c>
      <c r="D35" s="15">
        <v>354</v>
      </c>
      <c r="E35" s="15">
        <v>370</v>
      </c>
      <c r="F35" s="15">
        <v>380.5</v>
      </c>
      <c r="G35" s="172">
        <v>386.34920634920633</v>
      </c>
      <c r="H35" s="22">
        <v>424.3478260869565</v>
      </c>
      <c r="I35" s="148">
        <v>377.25903614457832</v>
      </c>
      <c r="J35" s="9"/>
      <c r="K35" s="9"/>
      <c r="L35" s="9"/>
      <c r="M35" s="8"/>
    </row>
    <row r="36" spans="1:16" x14ac:dyDescent="0.2">
      <c r="A36" s="10" t="s">
        <v>7</v>
      </c>
      <c r="B36" s="58">
        <v>55.555555555555557</v>
      </c>
      <c r="C36" s="44">
        <v>83.333333333333329</v>
      </c>
      <c r="D36" s="58">
        <v>76</v>
      </c>
      <c r="E36" s="58">
        <v>86.84210526315789</v>
      </c>
      <c r="F36" s="43">
        <v>81.666666666666671</v>
      </c>
      <c r="G36" s="173">
        <v>74.603174603174608</v>
      </c>
      <c r="H36" s="45">
        <v>73.913043478260875</v>
      </c>
      <c r="I36" s="149">
        <v>71.98795180722891</v>
      </c>
      <c r="J36" s="9"/>
      <c r="K36" s="55"/>
      <c r="L36" s="9"/>
      <c r="M36" s="8"/>
    </row>
    <row r="37" spans="1:16" x14ac:dyDescent="0.2">
      <c r="A37" s="10" t="s">
        <v>8</v>
      </c>
      <c r="B37" s="47">
        <v>9.8861835666956582E-2</v>
      </c>
      <c r="C37" s="48">
        <v>7.6409270684213271E-2</v>
      </c>
      <c r="D37" s="47">
        <v>7.3228708456585995E-2</v>
      </c>
      <c r="E37" s="47">
        <v>7.3101935462472817E-2</v>
      </c>
      <c r="F37" s="47">
        <v>6.8099103981474521E-2</v>
      </c>
      <c r="G37" s="174">
        <v>9.0289034204944399E-2</v>
      </c>
      <c r="H37" s="49">
        <v>8.0088615761732582E-2</v>
      </c>
      <c r="I37" s="150">
        <v>0.10055808192743633</v>
      </c>
      <c r="J37" s="9"/>
      <c r="K37" s="9"/>
      <c r="L37" s="9"/>
      <c r="M37" s="8"/>
    </row>
    <row r="38" spans="1:16" x14ac:dyDescent="0.2">
      <c r="A38" s="10" t="s">
        <v>9</v>
      </c>
      <c r="B38" s="46">
        <v>35.590260840104371</v>
      </c>
      <c r="C38" s="50">
        <v>26.997942308422019</v>
      </c>
      <c r="D38" s="46">
        <v>25.922962793631442</v>
      </c>
      <c r="E38" s="46">
        <v>27.047716121114942</v>
      </c>
      <c r="F38" s="46">
        <v>25.911709064951054</v>
      </c>
      <c r="G38" s="175">
        <v>34.883096707116614</v>
      </c>
      <c r="H38" s="45">
        <v>33.985429992804782</v>
      </c>
      <c r="I38" s="85">
        <v>37.936445064492169</v>
      </c>
      <c r="J38" s="9"/>
      <c r="K38" s="9"/>
      <c r="L38" s="9"/>
      <c r="M38" s="8"/>
    </row>
    <row r="39" spans="1:16" x14ac:dyDescent="0.2">
      <c r="A39" s="11" t="s">
        <v>10</v>
      </c>
      <c r="B39" s="41">
        <v>-10</v>
      </c>
      <c r="C39" s="42">
        <v>-16.666666666666686</v>
      </c>
      <c r="D39" s="41">
        <v>-16</v>
      </c>
      <c r="E39" s="41">
        <v>0</v>
      </c>
      <c r="F39" s="46">
        <v>10.5</v>
      </c>
      <c r="G39" s="176">
        <v>16.349206349206327</v>
      </c>
      <c r="H39" s="45">
        <v>54.347826086956502</v>
      </c>
      <c r="I39" s="85">
        <v>7.2590361445783174</v>
      </c>
      <c r="J39" s="9"/>
      <c r="K39" s="9"/>
      <c r="L39" s="9"/>
      <c r="M39" s="8"/>
    </row>
    <row r="40" spans="1:16" ht="13.5" thickBot="1" x14ac:dyDescent="0.25">
      <c r="A40" s="12" t="s">
        <v>1</v>
      </c>
      <c r="B40" s="51">
        <v>-2.7027027027027029E-2</v>
      </c>
      <c r="C40" s="52">
        <v>-4.5045045045045098E-2</v>
      </c>
      <c r="D40" s="51">
        <v>-4.3243243243243246E-2</v>
      </c>
      <c r="E40" s="53">
        <v>0</v>
      </c>
      <c r="F40" s="53">
        <v>2.837837837837838E-2</v>
      </c>
      <c r="G40" s="177">
        <v>4.4187044187044125E-2</v>
      </c>
      <c r="H40" s="59">
        <v>0.14688601645123378</v>
      </c>
      <c r="I40" s="86">
        <v>1.9619016606968426E-2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500</v>
      </c>
      <c r="C44" s="84">
        <v>500</v>
      </c>
      <c r="D44" s="84">
        <v>500</v>
      </c>
      <c r="E44" s="84">
        <v>500</v>
      </c>
      <c r="F44" s="84">
        <v>500</v>
      </c>
      <c r="G44" s="84"/>
      <c r="H44" s="84">
        <v>500</v>
      </c>
      <c r="I44" s="9"/>
      <c r="J44" s="9"/>
      <c r="K44" s="9"/>
      <c r="L44" s="8"/>
    </row>
    <row r="45" spans="1:16" x14ac:dyDescent="0.2">
      <c r="A45" s="10" t="s">
        <v>4</v>
      </c>
      <c r="B45" s="16">
        <v>46810</v>
      </c>
      <c r="C45" s="16">
        <v>47350</v>
      </c>
      <c r="D45" s="16">
        <v>58180</v>
      </c>
      <c r="E45" s="16">
        <v>55710</v>
      </c>
      <c r="F45" s="16">
        <v>58110</v>
      </c>
      <c r="G45" s="16"/>
      <c r="H45" s="16">
        <v>266160</v>
      </c>
      <c r="I45" s="9"/>
      <c r="J45" s="9"/>
      <c r="K45" s="9"/>
      <c r="L45" s="8"/>
    </row>
    <row r="46" spans="1:16" x14ac:dyDescent="0.2">
      <c r="A46" s="10" t="s">
        <v>5</v>
      </c>
      <c r="B46" s="16">
        <v>65</v>
      </c>
      <c r="C46" s="16">
        <v>70</v>
      </c>
      <c r="D46" s="16">
        <v>83</v>
      </c>
      <c r="E46" s="16">
        <v>82</v>
      </c>
      <c r="F46" s="16">
        <v>87</v>
      </c>
      <c r="G46" s="16"/>
      <c r="H46" s="16">
        <v>387</v>
      </c>
      <c r="I46" s="9"/>
      <c r="J46" s="9"/>
      <c r="K46" s="9"/>
      <c r="L46" s="8"/>
    </row>
    <row r="47" spans="1:16" x14ac:dyDescent="0.2">
      <c r="A47" s="10" t="s">
        <v>6</v>
      </c>
      <c r="B47" s="20">
        <v>720.15384615384619</v>
      </c>
      <c r="C47" s="15">
        <v>676.42857142857144</v>
      </c>
      <c r="D47" s="15">
        <v>700.96385542168673</v>
      </c>
      <c r="E47" s="15">
        <v>679.39024390243901</v>
      </c>
      <c r="F47" s="15">
        <v>667.93103448275861</v>
      </c>
      <c r="G47" s="15"/>
      <c r="H47" s="15">
        <v>687.75193798449618</v>
      </c>
      <c r="I47" s="9"/>
      <c r="J47" s="9"/>
      <c r="K47" s="9"/>
      <c r="L47" s="8"/>
    </row>
    <row r="48" spans="1:16" x14ac:dyDescent="0.2">
      <c r="A48" s="10" t="s">
        <v>7</v>
      </c>
      <c r="B48" s="58">
        <v>72.307692307692307</v>
      </c>
      <c r="C48" s="43">
        <v>58.571428571428569</v>
      </c>
      <c r="D48" s="58">
        <v>61.445783132530117</v>
      </c>
      <c r="E48" s="58">
        <v>68.292682926829272</v>
      </c>
      <c r="F48" s="43">
        <v>65.517241379310349</v>
      </c>
      <c r="G48" s="46"/>
      <c r="H48" s="46">
        <v>64.857881136950908</v>
      </c>
      <c r="I48" s="9"/>
      <c r="J48" s="55"/>
      <c r="K48" s="9"/>
      <c r="L48" s="8"/>
    </row>
    <row r="49" spans="1:12" x14ac:dyDescent="0.2">
      <c r="A49" s="10" t="s">
        <v>8</v>
      </c>
      <c r="B49" s="47">
        <v>9.5941796952253411E-2</v>
      </c>
      <c r="C49" s="47">
        <v>0.11328012548237457</v>
      </c>
      <c r="D49" s="47">
        <v>0.10800462522772566</v>
      </c>
      <c r="E49" s="47">
        <v>9.4816798445507916E-2</v>
      </c>
      <c r="F49" s="47">
        <v>0.10368006446075125</v>
      </c>
      <c r="G49" s="56"/>
      <c r="H49" s="56">
        <v>0.10675417178470843</v>
      </c>
      <c r="I49" s="9"/>
      <c r="J49" s="9"/>
      <c r="K49" s="9"/>
      <c r="L49" s="8"/>
    </row>
    <row r="50" spans="1:12" x14ac:dyDescent="0.2">
      <c r="A50" s="10" t="s">
        <v>9</v>
      </c>
      <c r="B50" s="46">
        <v>69.092854082076656</v>
      </c>
      <c r="C50" s="46">
        <v>76.625913451291936</v>
      </c>
      <c r="D50" s="46">
        <v>75.707338503000955</v>
      </c>
      <c r="E50" s="46">
        <v>64.417607821942028</v>
      </c>
      <c r="F50" s="46">
        <v>69.251132710508671</v>
      </c>
      <c r="G50" s="46"/>
      <c r="H50" s="46">
        <v>73.420388532863043</v>
      </c>
      <c r="I50" s="9"/>
      <c r="J50" s="9"/>
      <c r="K50" s="9"/>
      <c r="L50" s="8"/>
    </row>
    <row r="51" spans="1:12" x14ac:dyDescent="0.2">
      <c r="A51" s="11" t="s">
        <v>10</v>
      </c>
      <c r="B51" s="46">
        <v>220.15384615384619</v>
      </c>
      <c r="C51" s="46">
        <v>176.42857142857144</v>
      </c>
      <c r="D51" s="46">
        <v>200.96385542168673</v>
      </c>
      <c r="E51" s="46">
        <v>179.39024390243901</v>
      </c>
      <c r="F51" s="46">
        <v>167.93103448275861</v>
      </c>
      <c r="G51" s="46"/>
      <c r="H51" s="46">
        <v>187.75193798449618</v>
      </c>
      <c r="I51" s="9"/>
      <c r="J51" s="9"/>
      <c r="K51" s="9"/>
      <c r="L51" s="8"/>
    </row>
    <row r="52" spans="1:12" ht="13.5" thickBot="1" x14ac:dyDescent="0.25">
      <c r="A52" s="12" t="s">
        <v>1</v>
      </c>
      <c r="B52" s="88">
        <v>0.4403076923076924</v>
      </c>
      <c r="C52" s="88">
        <v>0.35285714285714287</v>
      </c>
      <c r="D52" s="88">
        <v>0.40192771084337348</v>
      </c>
      <c r="E52" s="89">
        <v>0.35878048780487803</v>
      </c>
      <c r="F52" s="89">
        <v>0.33586206896551724</v>
      </c>
      <c r="G52" s="88"/>
      <c r="H52" s="88">
        <v>0.37550387596899237</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pageSetUpPr fitToPage="1"/>
  </sheetPr>
  <dimension ref="A1:AC52"/>
  <sheetViews>
    <sheetView topLeftCell="A27" zoomScale="80" zoomScaleNormal="80" zoomScalePageLayoutView="80" workbookViewId="0">
      <selection activeCell="L57" sqref="L57"/>
    </sheetView>
  </sheetViews>
  <sheetFormatPr baseColWidth="10" defaultRowHeight="12.75" x14ac:dyDescent="0.2"/>
  <cols>
    <col min="1" max="1" width="14" customWidth="1"/>
    <col min="2" max="2" width="12.42578125" customWidth="1"/>
    <col min="3" max="3" width="8.7109375" customWidth="1"/>
    <col min="4" max="4" width="10.42578125" customWidth="1"/>
    <col min="5" max="5" width="9" customWidth="1"/>
    <col min="6" max="6" width="10" customWidth="1"/>
    <col min="7" max="7" width="9.140625" customWidth="1"/>
    <col min="8" max="8" width="8.42578125" customWidth="1"/>
    <col min="9" max="9" width="9" customWidth="1"/>
    <col min="10" max="10" width="10" customWidth="1"/>
    <col min="12" max="12" width="10" customWidth="1"/>
    <col min="14" max="15" width="10.42578125" customWidth="1"/>
    <col min="16" max="16" width="8.7109375" customWidth="1"/>
    <col min="17" max="18" width="9.42578125" customWidth="1"/>
    <col min="19" max="19" width="9.7109375" customWidth="1"/>
    <col min="20" max="21" width="9.140625" customWidth="1"/>
    <col min="22" max="22" width="8.7109375" bestFit="1" customWidth="1"/>
    <col min="23" max="23" width="10.7109375" customWidth="1"/>
  </cols>
  <sheetData>
    <row r="1" spans="1:29" ht="4.3499999999999996" customHeight="1" x14ac:dyDescent="0.2"/>
    <row r="2" spans="1:29" x14ac:dyDescent="0.2">
      <c r="A2" s="1" t="s">
        <v>24</v>
      </c>
      <c r="D2" s="1"/>
    </row>
    <row r="3" spans="1:29" ht="13.5" thickBot="1" x14ac:dyDescent="0.25">
      <c r="A3" s="2" t="s">
        <v>12</v>
      </c>
      <c r="B3" s="3"/>
      <c r="C3" s="3"/>
      <c r="D3" s="3"/>
      <c r="E3" s="3"/>
      <c r="F3" s="3"/>
      <c r="G3" s="3"/>
      <c r="H3" s="3"/>
      <c r="I3" s="3"/>
      <c r="J3" s="3"/>
      <c r="K3" s="3"/>
      <c r="L3" s="3"/>
      <c r="M3" s="3"/>
      <c r="N3" s="3"/>
      <c r="O3" s="4"/>
    </row>
    <row r="4" spans="1:29" ht="16.5" customHeight="1" thickBot="1" x14ac:dyDescent="0.3">
      <c r="A4" s="5" t="s">
        <v>16</v>
      </c>
      <c r="B4" s="658" t="s">
        <v>18</v>
      </c>
      <c r="C4" s="659"/>
      <c r="D4" s="659"/>
      <c r="E4" s="659"/>
      <c r="F4" s="659"/>
      <c r="G4" s="659"/>
      <c r="H4" s="659"/>
      <c r="I4" s="659"/>
      <c r="J4" s="660"/>
      <c r="K4" s="658" t="s">
        <v>21</v>
      </c>
      <c r="L4" s="659"/>
      <c r="M4" s="659"/>
      <c r="N4" s="659"/>
      <c r="O4" s="659"/>
      <c r="P4" s="659"/>
      <c r="Q4" s="659"/>
      <c r="R4" s="659"/>
      <c r="S4" s="659"/>
      <c r="T4" s="659"/>
      <c r="U4" s="659"/>
      <c r="V4" s="659"/>
      <c r="W4" s="660"/>
      <c r="X4" s="81" t="s">
        <v>19</v>
      </c>
      <c r="Y4" s="81" t="s">
        <v>20</v>
      </c>
      <c r="Z4" s="119"/>
      <c r="AA4" s="77"/>
      <c r="AB4" s="77"/>
      <c r="AC4" s="77"/>
    </row>
    <row r="5" spans="1:29" ht="16.5" customHeight="1" thickBot="1" x14ac:dyDescent="0.25">
      <c r="A5" s="5"/>
      <c r="B5" s="156"/>
      <c r="C5" s="128"/>
      <c r="D5" s="128"/>
      <c r="E5" s="130"/>
      <c r="F5" s="139"/>
      <c r="G5" s="128"/>
      <c r="H5" s="128"/>
      <c r="I5" s="128"/>
      <c r="J5" s="130"/>
      <c r="K5" s="139"/>
      <c r="L5" s="128"/>
      <c r="M5" s="128"/>
      <c r="N5" s="128"/>
      <c r="O5" s="128"/>
      <c r="P5" s="128"/>
      <c r="Q5" s="128"/>
      <c r="R5" s="129"/>
      <c r="S5" s="129"/>
      <c r="T5" s="129"/>
      <c r="U5" s="129"/>
      <c r="V5" s="129"/>
      <c r="W5" s="129"/>
      <c r="X5" s="130">
        <f>+B5+C5+D5+E5</f>
        <v>0</v>
      </c>
      <c r="Y5" s="131">
        <f>+F5+G5+H5+I5+J5+W5+K5+L5+M5+N5+O5+P5+Q5+R5</f>
        <v>0</v>
      </c>
      <c r="Z5" s="132">
        <f>+X5+Y5</f>
        <v>0</v>
      </c>
    </row>
    <row r="6" spans="1:29" ht="13.5" thickBot="1" x14ac:dyDescent="0.25">
      <c r="A6" s="30" t="s">
        <v>2</v>
      </c>
      <c r="B6" s="158">
        <v>1</v>
      </c>
      <c r="C6" s="157">
        <v>2</v>
      </c>
      <c r="D6" s="157">
        <v>3</v>
      </c>
      <c r="E6" s="157">
        <v>4</v>
      </c>
      <c r="F6" s="157">
        <v>5</v>
      </c>
      <c r="G6" s="157">
        <v>6</v>
      </c>
      <c r="H6" s="157">
        <v>7</v>
      </c>
      <c r="I6" s="157">
        <v>8</v>
      </c>
      <c r="J6" s="159">
        <v>9</v>
      </c>
      <c r="K6" s="138">
        <v>1</v>
      </c>
      <c r="L6" s="138">
        <v>2</v>
      </c>
      <c r="M6" s="138">
        <v>3</v>
      </c>
      <c r="N6" s="138">
        <v>4</v>
      </c>
      <c r="O6" s="138">
        <v>5</v>
      </c>
      <c r="P6" s="138">
        <v>6</v>
      </c>
      <c r="Q6" s="138">
        <v>7</v>
      </c>
      <c r="R6" s="138">
        <v>8</v>
      </c>
      <c r="S6" s="138">
        <v>9</v>
      </c>
      <c r="T6" s="138">
        <v>10</v>
      </c>
      <c r="U6" s="138">
        <v>11</v>
      </c>
      <c r="V6" s="138">
        <v>12</v>
      </c>
      <c r="W6" s="138">
        <v>13</v>
      </c>
      <c r="X6" s="138" t="s">
        <v>15</v>
      </c>
      <c r="Y6" s="134" t="s">
        <v>15</v>
      </c>
      <c r="Z6" s="135" t="s">
        <v>0</v>
      </c>
    </row>
    <row r="7" spans="1:29" x14ac:dyDescent="0.2">
      <c r="A7" s="68" t="s">
        <v>3</v>
      </c>
      <c r="B7" s="72">
        <v>450</v>
      </c>
      <c r="C7" s="26">
        <v>450</v>
      </c>
      <c r="D7" s="26">
        <v>450</v>
      </c>
      <c r="E7" s="26">
        <v>450</v>
      </c>
      <c r="F7" s="26">
        <v>450</v>
      </c>
      <c r="G7" s="26">
        <v>450</v>
      </c>
      <c r="H7" s="26">
        <v>450</v>
      </c>
      <c r="I7" s="26">
        <v>450</v>
      </c>
      <c r="J7" s="136">
        <v>450</v>
      </c>
      <c r="K7" s="72">
        <v>450</v>
      </c>
      <c r="L7" s="26">
        <v>450</v>
      </c>
      <c r="M7" s="26">
        <v>450</v>
      </c>
      <c r="N7" s="26">
        <v>450</v>
      </c>
      <c r="O7" s="26">
        <v>450</v>
      </c>
      <c r="P7" s="26">
        <v>450</v>
      </c>
      <c r="Q7" s="26">
        <v>450</v>
      </c>
      <c r="R7" s="26">
        <v>450</v>
      </c>
      <c r="S7" s="136">
        <v>450</v>
      </c>
      <c r="T7" s="136">
        <v>450</v>
      </c>
      <c r="U7" s="136">
        <v>450</v>
      </c>
      <c r="V7" s="136">
        <v>450</v>
      </c>
      <c r="W7" s="136">
        <v>450</v>
      </c>
      <c r="X7" s="151">
        <v>450</v>
      </c>
      <c r="Y7" s="26">
        <v>450</v>
      </c>
      <c r="Z7" s="165">
        <v>450</v>
      </c>
    </row>
    <row r="8" spans="1:29" x14ac:dyDescent="0.2">
      <c r="A8" s="69" t="s">
        <v>4</v>
      </c>
      <c r="B8" s="73">
        <v>8410</v>
      </c>
      <c r="C8" s="16">
        <v>13130</v>
      </c>
      <c r="D8" s="16">
        <v>23030</v>
      </c>
      <c r="E8" s="16">
        <v>22010</v>
      </c>
      <c r="F8" s="16">
        <v>29360</v>
      </c>
      <c r="G8" s="16">
        <v>16370</v>
      </c>
      <c r="H8" s="16">
        <v>18720</v>
      </c>
      <c r="I8" s="16">
        <v>29860</v>
      </c>
      <c r="J8" s="66">
        <v>19920</v>
      </c>
      <c r="K8" s="152">
        <v>14620</v>
      </c>
      <c r="L8" s="16">
        <v>17730</v>
      </c>
      <c r="M8" s="16">
        <v>32580</v>
      </c>
      <c r="N8" s="16">
        <v>20810</v>
      </c>
      <c r="O8" s="29">
        <v>21190</v>
      </c>
      <c r="P8" s="40">
        <v>25310</v>
      </c>
      <c r="Q8" s="34">
        <v>23930</v>
      </c>
      <c r="R8" s="34">
        <v>25380</v>
      </c>
      <c r="S8" s="161">
        <v>22650</v>
      </c>
      <c r="T8" s="161">
        <v>18200</v>
      </c>
      <c r="U8" s="161">
        <v>17830</v>
      </c>
      <c r="V8" s="161">
        <v>21580</v>
      </c>
      <c r="W8" s="140">
        <v>19550</v>
      </c>
      <c r="X8" s="144">
        <v>180810</v>
      </c>
      <c r="Y8" s="23">
        <v>281360</v>
      </c>
      <c r="Z8" s="106">
        <v>462170</v>
      </c>
    </row>
    <row r="9" spans="1:29" x14ac:dyDescent="0.2">
      <c r="A9" s="69" t="s">
        <v>5</v>
      </c>
      <c r="B9" s="73">
        <v>19</v>
      </c>
      <c r="C9" s="16">
        <v>28</v>
      </c>
      <c r="D9" s="16">
        <v>49</v>
      </c>
      <c r="E9" s="16">
        <v>46</v>
      </c>
      <c r="F9" s="16">
        <v>62</v>
      </c>
      <c r="G9" s="16">
        <v>35</v>
      </c>
      <c r="H9" s="16">
        <v>40</v>
      </c>
      <c r="I9" s="16">
        <v>63</v>
      </c>
      <c r="J9" s="66">
        <v>41</v>
      </c>
      <c r="K9" s="152">
        <v>34</v>
      </c>
      <c r="L9" s="16">
        <v>40</v>
      </c>
      <c r="M9" s="16">
        <v>77</v>
      </c>
      <c r="N9" s="16">
        <v>48</v>
      </c>
      <c r="O9" s="29">
        <v>48</v>
      </c>
      <c r="P9" s="61">
        <v>58</v>
      </c>
      <c r="Q9" s="62">
        <v>52</v>
      </c>
      <c r="R9" s="62">
        <v>58</v>
      </c>
      <c r="S9" s="162">
        <v>49</v>
      </c>
      <c r="T9" s="162">
        <v>39</v>
      </c>
      <c r="U9" s="162">
        <v>40</v>
      </c>
      <c r="V9" s="162">
        <v>47</v>
      </c>
      <c r="W9" s="140">
        <v>42</v>
      </c>
      <c r="X9" s="144">
        <v>383</v>
      </c>
      <c r="Y9" s="23">
        <v>632</v>
      </c>
      <c r="Z9" s="106">
        <v>1015</v>
      </c>
    </row>
    <row r="10" spans="1:29" x14ac:dyDescent="0.2">
      <c r="A10" s="69" t="s">
        <v>6</v>
      </c>
      <c r="B10" s="63">
        <v>442.63157894736844</v>
      </c>
      <c r="C10" s="15">
        <v>468.92857142857144</v>
      </c>
      <c r="D10" s="15">
        <v>470</v>
      </c>
      <c r="E10" s="15">
        <v>478.47826086956519</v>
      </c>
      <c r="F10" s="15">
        <v>473.54838709677421</v>
      </c>
      <c r="G10" s="15">
        <v>467.71428571428572</v>
      </c>
      <c r="H10" s="15">
        <v>468</v>
      </c>
      <c r="I10" s="15">
        <v>473.96825396825398</v>
      </c>
      <c r="J10" s="64">
        <v>485.85365853658539</v>
      </c>
      <c r="K10" s="153">
        <v>430</v>
      </c>
      <c r="L10" s="15">
        <v>443.25</v>
      </c>
      <c r="M10" s="15">
        <v>423.11688311688312</v>
      </c>
      <c r="N10" s="15">
        <v>433.54166666666669</v>
      </c>
      <c r="O10" s="27">
        <v>441.45833333333331</v>
      </c>
      <c r="P10" s="35">
        <v>436.37931034482756</v>
      </c>
      <c r="Q10" s="36">
        <v>460.19230769230768</v>
      </c>
      <c r="R10" s="36">
        <v>437.58620689655174</v>
      </c>
      <c r="S10" s="78">
        <v>462.24489795918367</v>
      </c>
      <c r="T10" s="78">
        <v>466.66666666666669</v>
      </c>
      <c r="U10" s="78">
        <v>445.75</v>
      </c>
      <c r="V10" s="78">
        <v>459.14893617021278</v>
      </c>
      <c r="W10" s="141">
        <v>465.47619047619048</v>
      </c>
      <c r="X10" s="145">
        <v>472.08877284595303</v>
      </c>
      <c r="Y10" s="166">
        <v>445.18987341772151</v>
      </c>
      <c r="Z10" s="107">
        <v>455.33990147783248</v>
      </c>
    </row>
    <row r="11" spans="1:29" x14ac:dyDescent="0.2">
      <c r="A11" s="69" t="s">
        <v>7</v>
      </c>
      <c r="B11" s="63">
        <v>47.368421052631582</v>
      </c>
      <c r="C11" s="15">
        <v>75</v>
      </c>
      <c r="D11" s="15">
        <v>67.34693877551021</v>
      </c>
      <c r="E11" s="15">
        <v>60.869565217391305</v>
      </c>
      <c r="F11" s="15">
        <v>80.645161290322577</v>
      </c>
      <c r="G11" s="15">
        <v>71.428571428571431</v>
      </c>
      <c r="H11" s="15">
        <v>77.5</v>
      </c>
      <c r="I11" s="15">
        <v>80.952380952380949</v>
      </c>
      <c r="J11" s="64">
        <v>80.487804878048777</v>
      </c>
      <c r="K11" s="153">
        <v>67.647058823529406</v>
      </c>
      <c r="L11" s="15">
        <v>80</v>
      </c>
      <c r="M11" s="15">
        <v>68.831168831168824</v>
      </c>
      <c r="N11" s="15">
        <v>79.166666666666671</v>
      </c>
      <c r="O11" s="27">
        <v>72.916666666666671</v>
      </c>
      <c r="P11" s="35">
        <v>74.137931034482762</v>
      </c>
      <c r="Q11" s="36">
        <v>65.384615384615387</v>
      </c>
      <c r="R11" s="36">
        <v>58.620689655172413</v>
      </c>
      <c r="S11" s="78">
        <v>55.102040816326529</v>
      </c>
      <c r="T11" s="78">
        <v>64.102564102564102</v>
      </c>
      <c r="U11" s="78">
        <v>62.5</v>
      </c>
      <c r="V11" s="78">
        <v>80.851063829787236</v>
      </c>
      <c r="W11" s="141">
        <v>66.666666666666671</v>
      </c>
      <c r="X11" s="145">
        <v>72.323759791122711</v>
      </c>
      <c r="Y11" s="166">
        <v>60.284810126582279</v>
      </c>
      <c r="Z11" s="107">
        <v>73.103448275862064</v>
      </c>
    </row>
    <row r="12" spans="1:29" x14ac:dyDescent="0.2">
      <c r="A12" s="69" t="s">
        <v>8</v>
      </c>
      <c r="B12" s="74">
        <v>0.12985282631235129</v>
      </c>
      <c r="C12" s="19">
        <v>7.9248188252968713E-2</v>
      </c>
      <c r="D12" s="14">
        <v>0.10694597012619562</v>
      </c>
      <c r="E12" s="14">
        <v>9.192591553615781E-2</v>
      </c>
      <c r="F12" s="14">
        <v>8.3362716843479026E-2</v>
      </c>
      <c r="G12" s="19">
        <v>9.1439424998172758E-2</v>
      </c>
      <c r="H12" s="14">
        <v>8.2783635161583408E-2</v>
      </c>
      <c r="I12" s="19">
        <v>7.6814701548403155E-2</v>
      </c>
      <c r="J12" s="160">
        <v>8.2951415926645469E-2</v>
      </c>
      <c r="K12" s="154">
        <v>9.8666062491146164E-2</v>
      </c>
      <c r="L12" s="14">
        <v>8.655575334106215E-2</v>
      </c>
      <c r="M12" s="19">
        <v>9.6680697962480217E-2</v>
      </c>
      <c r="N12" s="19">
        <v>8.4025509130445097E-2</v>
      </c>
      <c r="O12" s="28">
        <v>8.5258456386249876E-2</v>
      </c>
      <c r="P12" s="14">
        <v>8.8004645777419996E-2</v>
      </c>
      <c r="Q12" s="37">
        <v>0.11051392679350287</v>
      </c>
      <c r="R12" s="37">
        <v>0.11044122910073979</v>
      </c>
      <c r="S12" s="79">
        <v>0.11441269191937845</v>
      </c>
      <c r="T12" s="79">
        <v>9.7576601153255949E-2</v>
      </c>
      <c r="U12" s="79">
        <v>9.1112209840957498E-2</v>
      </c>
      <c r="V12" s="79">
        <v>8.474881549326628E-2</v>
      </c>
      <c r="W12" s="142">
        <v>9.6442160855951184E-2</v>
      </c>
      <c r="X12" s="146">
        <v>9.1415928653908921E-2</v>
      </c>
      <c r="Y12" s="167">
        <v>0.10214026037347036</v>
      </c>
      <c r="Z12" s="108">
        <v>0.1020743662539223</v>
      </c>
    </row>
    <row r="13" spans="1:29" x14ac:dyDescent="0.2">
      <c r="A13" s="69" t="s">
        <v>9</v>
      </c>
      <c r="B13" s="63">
        <v>57.47696154141444</v>
      </c>
      <c r="C13" s="15">
        <v>37.161739705767118</v>
      </c>
      <c r="D13" s="15">
        <v>50.264605959311943</v>
      </c>
      <c r="E13" s="15">
        <v>43.98455219458333</v>
      </c>
      <c r="F13" s="15">
        <v>39.476280105234586</v>
      </c>
      <c r="G13" s="15">
        <v>42.767525349145373</v>
      </c>
      <c r="H13" s="15">
        <v>38.742741255621034</v>
      </c>
      <c r="I13" s="15">
        <v>36.407729971989177</v>
      </c>
      <c r="J13" s="64">
        <v>40.302248908750677</v>
      </c>
      <c r="K13" s="153">
        <v>42.426406871192853</v>
      </c>
      <c r="L13" s="15">
        <v>38.365837668425797</v>
      </c>
      <c r="M13" s="15">
        <v>40.90723557944942</v>
      </c>
      <c r="N13" s="15">
        <v>36.428559270928389</v>
      </c>
      <c r="O13" s="27">
        <v>37.638056058846558</v>
      </c>
      <c r="P13" s="35">
        <v>38.403406631491379</v>
      </c>
      <c r="Q13" s="36">
        <v>50.85765900324084</v>
      </c>
      <c r="R13" s="36">
        <v>48.327558527185793</v>
      </c>
      <c r="S13" s="78">
        <v>52.886683101508609</v>
      </c>
      <c r="T13" s="78">
        <v>45.535747204852775</v>
      </c>
      <c r="U13" s="78">
        <v>40.613267536606806</v>
      </c>
      <c r="V13" s="78">
        <v>38.91232847541886</v>
      </c>
      <c r="W13" s="141">
        <v>44.891529636520133</v>
      </c>
      <c r="X13" s="145">
        <v>43.156433576797056</v>
      </c>
      <c r="Y13" s="166">
        <v>45.47180958651839</v>
      </c>
      <c r="Z13" s="107">
        <v>46.478531873473166</v>
      </c>
    </row>
    <row r="14" spans="1:29" x14ac:dyDescent="0.2">
      <c r="A14" s="70" t="s">
        <v>10</v>
      </c>
      <c r="B14" s="137">
        <v>-7.368421052631561</v>
      </c>
      <c r="C14" s="133">
        <v>18.928571428571445</v>
      </c>
      <c r="D14" s="133">
        <v>20</v>
      </c>
      <c r="E14" s="15">
        <v>28.47826086956519</v>
      </c>
      <c r="F14" s="15">
        <v>23.548387096774206</v>
      </c>
      <c r="G14" s="15">
        <v>17.714285714285722</v>
      </c>
      <c r="H14" s="15">
        <v>18</v>
      </c>
      <c r="I14" s="15">
        <v>23.968253968253975</v>
      </c>
      <c r="J14" s="64">
        <v>35.853658536585385</v>
      </c>
      <c r="K14" s="153">
        <v>-20</v>
      </c>
      <c r="L14" s="15">
        <v>-6.75</v>
      </c>
      <c r="M14" s="15">
        <v>-26.883116883116884</v>
      </c>
      <c r="N14" s="15">
        <v>-16.458333333333314</v>
      </c>
      <c r="O14" s="38">
        <v>-8.5416666666666856</v>
      </c>
      <c r="P14" s="39">
        <v>-13.620689655172441</v>
      </c>
      <c r="Q14" s="36">
        <v>10.192307692307679</v>
      </c>
      <c r="R14" s="36">
        <v>-12.413793103448256</v>
      </c>
      <c r="S14" s="78">
        <v>12.244897959183675</v>
      </c>
      <c r="T14" s="78">
        <v>16.666666666666686</v>
      </c>
      <c r="U14" s="78">
        <v>-4.25</v>
      </c>
      <c r="V14" s="78">
        <v>9.1489361702127781</v>
      </c>
      <c r="W14" s="141">
        <v>15.476190476190482</v>
      </c>
      <c r="X14" s="145">
        <v>22.088772845953031</v>
      </c>
      <c r="Y14" s="166">
        <v>-4.8101265822784853</v>
      </c>
      <c r="Z14" s="107">
        <v>5.339901477832484</v>
      </c>
    </row>
    <row r="15" spans="1:29" ht="13.5" thickBot="1" x14ac:dyDescent="0.25">
      <c r="A15" s="71" t="s">
        <v>1</v>
      </c>
      <c r="B15" s="75">
        <v>-1.6374269005847913E-2</v>
      </c>
      <c r="C15" s="31">
        <v>4.2063492063492101E-2</v>
      </c>
      <c r="D15" s="31">
        <v>4.4444444444444446E-2</v>
      </c>
      <c r="E15" s="31">
        <v>6.3285024154589309E-2</v>
      </c>
      <c r="F15" s="13">
        <v>5.2329749103942683E-2</v>
      </c>
      <c r="G15" s="13">
        <v>3.9365079365079381E-2</v>
      </c>
      <c r="H15" s="31">
        <v>0.04</v>
      </c>
      <c r="I15" s="31">
        <v>5.3262786596119945E-2</v>
      </c>
      <c r="J15" s="76">
        <v>7.9674796747967527E-2</v>
      </c>
      <c r="K15" s="155">
        <v>-4.4444444444444446E-2</v>
      </c>
      <c r="L15" s="13">
        <v>-1.4999999999999999E-2</v>
      </c>
      <c r="M15" s="13">
        <v>-5.9740259740259739E-2</v>
      </c>
      <c r="N15" s="31">
        <v>-3.657407407407403E-2</v>
      </c>
      <c r="O15" s="31">
        <v>-1.8981481481481523E-2</v>
      </c>
      <c r="P15" s="31">
        <v>-3.0268199233716535E-2</v>
      </c>
      <c r="Q15" s="31">
        <v>2.2649572649572621E-2</v>
      </c>
      <c r="R15" s="31">
        <v>-2.7586206896551682E-2</v>
      </c>
      <c r="S15" s="163">
        <v>2.7210884353741499E-2</v>
      </c>
      <c r="T15" s="163">
        <v>3.7037037037037077E-2</v>
      </c>
      <c r="U15" s="163">
        <v>-9.4444444444444445E-3</v>
      </c>
      <c r="V15" s="163">
        <v>2.0330969267139506E-2</v>
      </c>
      <c r="W15" s="143">
        <v>3.4391534391534404E-2</v>
      </c>
      <c r="X15" s="181">
        <v>4.9086161879895625E-2</v>
      </c>
      <c r="Y15" s="182">
        <v>-1.0689170182841079E-2</v>
      </c>
      <c r="Z15" s="183">
        <v>1.1866447728516631E-2</v>
      </c>
    </row>
    <row r="16" spans="1:29" ht="13.5" thickBot="1" x14ac:dyDescent="0.25">
      <c r="A16" s="24"/>
      <c r="B16" s="33"/>
      <c r="C16" s="33"/>
      <c r="D16" s="33"/>
      <c r="E16" s="33"/>
      <c r="F16" s="25"/>
      <c r="G16" s="25"/>
      <c r="H16" s="33"/>
      <c r="I16" s="33"/>
      <c r="J16" s="33"/>
      <c r="K16" s="33"/>
      <c r="L16" s="25"/>
      <c r="M16" s="25"/>
      <c r="N16" s="33"/>
      <c r="O16" s="33"/>
      <c r="P16" s="33"/>
      <c r="Q16" s="33"/>
      <c r="R16" s="25"/>
      <c r="S16" s="33"/>
    </row>
    <row r="17" spans="1:24" ht="16.5" customHeight="1" thickBot="1" x14ac:dyDescent="0.3">
      <c r="A17" s="5" t="s">
        <v>17</v>
      </c>
      <c r="B17" s="658" t="s">
        <v>23</v>
      </c>
      <c r="C17" s="659"/>
      <c r="D17" s="659"/>
      <c r="E17" s="659"/>
      <c r="F17" s="660"/>
      <c r="G17" s="77"/>
      <c r="H17" s="77"/>
    </row>
    <row r="18" spans="1:24" ht="16.5" customHeight="1" thickBot="1" x14ac:dyDescent="0.25">
      <c r="A18" s="80"/>
      <c r="B18" s="116"/>
      <c r="C18" s="117"/>
      <c r="D18" s="117"/>
      <c r="E18" s="117"/>
      <c r="F18" s="128"/>
      <c r="G18" s="118">
        <f>SUM(B18:F18)</f>
        <v>0</v>
      </c>
      <c r="X18" t="s">
        <v>25</v>
      </c>
    </row>
    <row r="19" spans="1:24" ht="13.5" thickBot="1" x14ac:dyDescent="0.25">
      <c r="A19" s="30" t="s">
        <v>2</v>
      </c>
      <c r="B19" s="112">
        <v>1</v>
      </c>
      <c r="C19" s="113">
        <v>2</v>
      </c>
      <c r="D19" s="113">
        <v>3</v>
      </c>
      <c r="E19" s="170">
        <v>4</v>
      </c>
      <c r="F19" s="157">
        <v>5</v>
      </c>
      <c r="G19" s="115" t="s">
        <v>0</v>
      </c>
    </row>
    <row r="20" spans="1:24" x14ac:dyDescent="0.2">
      <c r="A20" s="68" t="s">
        <v>3</v>
      </c>
      <c r="B20" s="110">
        <v>690</v>
      </c>
      <c r="C20" s="110">
        <v>690</v>
      </c>
      <c r="D20" s="110">
        <v>690</v>
      </c>
      <c r="E20" s="110">
        <v>690</v>
      </c>
      <c r="F20" s="110">
        <v>690</v>
      </c>
      <c r="G20" s="111">
        <v>690</v>
      </c>
    </row>
    <row r="21" spans="1:24" x14ac:dyDescent="0.2">
      <c r="A21" s="69" t="s">
        <v>4</v>
      </c>
      <c r="B21" s="91">
        <v>58380</v>
      </c>
      <c r="C21" s="92">
        <v>62000</v>
      </c>
      <c r="D21" s="92">
        <v>62200</v>
      </c>
      <c r="E21" s="92">
        <v>57310</v>
      </c>
      <c r="F21" s="92">
        <v>63180</v>
      </c>
      <c r="G21" s="106">
        <v>303070</v>
      </c>
    </row>
    <row r="22" spans="1:24" x14ac:dyDescent="0.2">
      <c r="A22" s="69" t="s">
        <v>5</v>
      </c>
      <c r="B22" s="91">
        <v>63</v>
      </c>
      <c r="C22" s="92">
        <v>66</v>
      </c>
      <c r="D22" s="92">
        <v>67</v>
      </c>
      <c r="E22" s="92">
        <v>63</v>
      </c>
      <c r="F22" s="92">
        <v>69</v>
      </c>
      <c r="G22" s="106">
        <v>328</v>
      </c>
    </row>
    <row r="23" spans="1:24" x14ac:dyDescent="0.2">
      <c r="A23" s="69" t="s">
        <v>6</v>
      </c>
      <c r="B23" s="93">
        <v>926.66666666666663</v>
      </c>
      <c r="C23" s="94">
        <v>939.39393939393938</v>
      </c>
      <c r="D23" s="94">
        <v>928.35820895522386</v>
      </c>
      <c r="E23" s="94">
        <v>909.68253968253964</v>
      </c>
      <c r="F23" s="94">
        <v>915.6521739130435</v>
      </c>
      <c r="G23" s="107">
        <v>923.9939024390244</v>
      </c>
    </row>
    <row r="24" spans="1:24" x14ac:dyDescent="0.2">
      <c r="A24" s="69" t="s">
        <v>7</v>
      </c>
      <c r="B24" s="93">
        <v>63.492063492063494</v>
      </c>
      <c r="C24" s="94">
        <v>71.212121212121218</v>
      </c>
      <c r="D24" s="94">
        <v>85.074626865671647</v>
      </c>
      <c r="E24" s="94">
        <v>74.603174603174608</v>
      </c>
      <c r="F24" s="94">
        <v>82.608695652173907</v>
      </c>
      <c r="G24" s="107">
        <v>74.390243902439025</v>
      </c>
    </row>
    <row r="25" spans="1:24" x14ac:dyDescent="0.2">
      <c r="A25" s="69" t="s">
        <v>8</v>
      </c>
      <c r="B25" s="95">
        <v>9.6865024084717422E-2</v>
      </c>
      <c r="C25" s="96">
        <v>9.8908191698239098E-2</v>
      </c>
      <c r="D25" s="97">
        <v>7.9691859594333114E-2</v>
      </c>
      <c r="E25" s="97">
        <v>0.10688454085250756</v>
      </c>
      <c r="F25" s="97">
        <v>6.7257880530419506E-2</v>
      </c>
      <c r="G25" s="108">
        <v>9.1342709601154884E-2</v>
      </c>
    </row>
    <row r="26" spans="1:24" x14ac:dyDescent="0.2">
      <c r="A26" s="69" t="s">
        <v>9</v>
      </c>
      <c r="B26" s="93">
        <v>89.761588985171471</v>
      </c>
      <c r="C26" s="94">
        <v>92.913755837739757</v>
      </c>
      <c r="D26" s="94">
        <v>73.982592041306262</v>
      </c>
      <c r="E26" s="94">
        <v>97.231000575511246</v>
      </c>
      <c r="F26" s="94">
        <v>61.584824520462384</v>
      </c>
      <c r="G26" s="107">
        <v>84.400106703725641</v>
      </c>
    </row>
    <row r="27" spans="1:24" x14ac:dyDescent="0.2">
      <c r="A27" s="70" t="s">
        <v>10</v>
      </c>
      <c r="B27" s="98">
        <v>236.66666666666663</v>
      </c>
      <c r="C27" s="99">
        <v>249.39393939393938</v>
      </c>
      <c r="D27" s="100">
        <v>238.35820895522386</v>
      </c>
      <c r="E27" s="101">
        <v>219.68253968253964</v>
      </c>
      <c r="F27" s="94">
        <v>225.6521739130435</v>
      </c>
      <c r="G27" s="107">
        <v>233.9939024390244</v>
      </c>
    </row>
    <row r="28" spans="1:24" ht="13.5" thickBot="1" x14ac:dyDescent="0.25">
      <c r="A28" s="71" t="s">
        <v>1</v>
      </c>
      <c r="B28" s="102">
        <v>0.34299516908212557</v>
      </c>
      <c r="C28" s="103">
        <v>0.36144049187527444</v>
      </c>
      <c r="D28" s="104">
        <v>0.34544667964525194</v>
      </c>
      <c r="E28" s="104">
        <v>0.31838049229353571</v>
      </c>
      <c r="F28" s="105">
        <v>0.32703213610586013</v>
      </c>
      <c r="G28" s="109">
        <v>0.3391215977377165</v>
      </c>
    </row>
    <row r="29" spans="1:24" ht="13.5" thickBot="1" x14ac:dyDescent="0.25">
      <c r="A29" s="24"/>
      <c r="B29" s="33"/>
      <c r="C29" s="33"/>
      <c r="D29" s="33"/>
      <c r="E29" s="33"/>
      <c r="F29" s="25"/>
      <c r="G29" s="25"/>
      <c r="H29" s="33"/>
      <c r="I29" s="33"/>
      <c r="J29" s="33"/>
      <c r="K29" s="33"/>
      <c r="L29" s="25"/>
      <c r="M29" s="25"/>
      <c r="N29" s="33"/>
      <c r="O29" s="33"/>
      <c r="P29" s="33"/>
      <c r="Q29" s="33"/>
      <c r="R29" s="33"/>
      <c r="S29" s="33"/>
      <c r="T29" s="33"/>
      <c r="U29" s="33"/>
      <c r="V29" s="33"/>
    </row>
    <row r="30" spans="1:24" ht="16.5" customHeight="1" thickBot="1" x14ac:dyDescent="0.25">
      <c r="A30" s="5" t="s">
        <v>11</v>
      </c>
      <c r="B30" s="120"/>
      <c r="C30" s="121"/>
      <c r="D30" s="121"/>
      <c r="E30" s="121"/>
      <c r="F30" s="121"/>
      <c r="G30" s="180"/>
      <c r="H30" s="122"/>
      <c r="I30" s="67">
        <f>+F30+E30+D30+C30+B30</f>
        <v>0</v>
      </c>
      <c r="J30" s="60"/>
      <c r="K30" s="9"/>
      <c r="L30" s="9"/>
      <c r="M30" s="9"/>
      <c r="N30" s="9"/>
      <c r="O30" s="9"/>
      <c r="P30" s="9"/>
      <c r="Q30" s="8"/>
    </row>
    <row r="31" spans="1:24" ht="13.5" thickBot="1" x14ac:dyDescent="0.25">
      <c r="A31" s="82" t="s">
        <v>2</v>
      </c>
      <c r="B31" s="57">
        <v>1</v>
      </c>
      <c r="C31" s="57">
        <v>2</v>
      </c>
      <c r="D31" s="57">
        <v>3</v>
      </c>
      <c r="E31" s="57">
        <v>4</v>
      </c>
      <c r="F31" s="126">
        <v>5</v>
      </c>
      <c r="G31" s="57">
        <v>6</v>
      </c>
      <c r="H31" s="126">
        <v>7</v>
      </c>
      <c r="I31" s="179" t="s">
        <v>0</v>
      </c>
      <c r="J31" s="9"/>
      <c r="K31" s="9"/>
      <c r="L31" s="9"/>
      <c r="M31" s="8"/>
    </row>
    <row r="32" spans="1:24" x14ac:dyDescent="0.2">
      <c r="A32" s="83" t="s">
        <v>3</v>
      </c>
      <c r="B32" s="84">
        <v>500</v>
      </c>
      <c r="C32" s="84">
        <v>500</v>
      </c>
      <c r="D32" s="84">
        <v>500</v>
      </c>
      <c r="E32" s="84">
        <v>500</v>
      </c>
      <c r="F32" s="84">
        <v>500</v>
      </c>
      <c r="G32" s="178">
        <v>500</v>
      </c>
      <c r="H32" s="84">
        <v>500</v>
      </c>
      <c r="I32" s="147">
        <v>500</v>
      </c>
      <c r="J32" s="9"/>
      <c r="K32" s="9"/>
      <c r="L32" s="9"/>
      <c r="M32" s="8"/>
    </row>
    <row r="33" spans="1:16" x14ac:dyDescent="0.2">
      <c r="A33" s="10" t="s">
        <v>4</v>
      </c>
      <c r="B33" s="16">
        <v>2040</v>
      </c>
      <c r="C33" s="17">
        <v>16810</v>
      </c>
      <c r="D33" s="16">
        <v>54660</v>
      </c>
      <c r="E33" s="16">
        <v>42390</v>
      </c>
      <c r="F33" s="16">
        <v>27340</v>
      </c>
      <c r="G33" s="171">
        <v>25360</v>
      </c>
      <c r="H33" s="21">
        <v>8790</v>
      </c>
      <c r="I33" s="66">
        <v>177390</v>
      </c>
      <c r="J33" s="9"/>
      <c r="K33" s="9"/>
      <c r="L33" s="9"/>
      <c r="M33" s="8"/>
    </row>
    <row r="34" spans="1:16" x14ac:dyDescent="0.2">
      <c r="A34" s="10" t="s">
        <v>5</v>
      </c>
      <c r="B34" s="16">
        <v>5</v>
      </c>
      <c r="C34" s="17">
        <v>35</v>
      </c>
      <c r="D34" s="16">
        <v>108</v>
      </c>
      <c r="E34" s="16">
        <v>80</v>
      </c>
      <c r="F34" s="16">
        <v>48</v>
      </c>
      <c r="G34" s="171">
        <v>40</v>
      </c>
      <c r="H34" s="21">
        <v>13</v>
      </c>
      <c r="I34" s="66">
        <v>329</v>
      </c>
      <c r="J34" s="9"/>
      <c r="K34" s="9"/>
      <c r="L34" s="9"/>
      <c r="M34" s="8"/>
    </row>
    <row r="35" spans="1:16" x14ac:dyDescent="0.2">
      <c r="A35" s="10" t="s">
        <v>6</v>
      </c>
      <c r="B35" s="20">
        <v>408</v>
      </c>
      <c r="C35" s="18">
        <v>480.28571428571428</v>
      </c>
      <c r="D35" s="15">
        <v>506.11111111111109</v>
      </c>
      <c r="E35" s="15">
        <v>529.875</v>
      </c>
      <c r="F35" s="15">
        <v>569.58333333333337</v>
      </c>
      <c r="G35" s="172">
        <v>634</v>
      </c>
      <c r="H35" s="22">
        <v>676.15384615384619</v>
      </c>
      <c r="I35" s="148">
        <v>539.17933130699089</v>
      </c>
      <c r="J35" s="9"/>
      <c r="K35" s="9"/>
      <c r="L35" s="9"/>
      <c r="M35" s="8"/>
    </row>
    <row r="36" spans="1:16" x14ac:dyDescent="0.2">
      <c r="A36" s="10" t="s">
        <v>7</v>
      </c>
      <c r="B36" s="58">
        <v>100</v>
      </c>
      <c r="C36" s="44">
        <v>91.428571428571431</v>
      </c>
      <c r="D36" s="58">
        <v>100</v>
      </c>
      <c r="E36" s="58">
        <v>98.75</v>
      </c>
      <c r="F36" s="43">
        <v>100</v>
      </c>
      <c r="G36" s="173">
        <v>100</v>
      </c>
      <c r="H36" s="45">
        <v>92.307692307692307</v>
      </c>
      <c r="I36" s="149">
        <v>70.820668693009125</v>
      </c>
      <c r="J36" s="9"/>
      <c r="K36" s="55"/>
      <c r="L36" s="9"/>
      <c r="M36" s="8"/>
    </row>
    <row r="37" spans="1:16" x14ac:dyDescent="0.2">
      <c r="A37" s="10" t="s">
        <v>8</v>
      </c>
      <c r="B37" s="47">
        <v>4.9990387388164553E-2</v>
      </c>
      <c r="C37" s="48">
        <v>5.7288286460456694E-2</v>
      </c>
      <c r="D37" s="47">
        <v>4.0762776350444334E-2</v>
      </c>
      <c r="E37" s="47">
        <v>4.7509471881540644E-2</v>
      </c>
      <c r="F37" s="47">
        <v>3.7063328576132308E-2</v>
      </c>
      <c r="G37" s="174">
        <v>4.4164037854889593E-2</v>
      </c>
      <c r="H37" s="49">
        <v>5.6700504183740702E-2</v>
      </c>
      <c r="I37" s="150">
        <v>0.11095459521603948</v>
      </c>
      <c r="J37" s="9"/>
      <c r="K37" s="9"/>
      <c r="L37" s="9"/>
      <c r="M37" s="8"/>
    </row>
    <row r="38" spans="1:16" x14ac:dyDescent="0.2">
      <c r="A38" s="10" t="s">
        <v>9</v>
      </c>
      <c r="B38" s="46">
        <v>20.396078054371138</v>
      </c>
      <c r="C38" s="50">
        <v>27.514745582865057</v>
      </c>
      <c r="D38" s="46">
        <v>20.630494030697104</v>
      </c>
      <c r="E38" s="46">
        <v>25.174081413231349</v>
      </c>
      <c r="F38" s="46">
        <v>21.110654234822029</v>
      </c>
      <c r="G38" s="175">
        <v>28</v>
      </c>
      <c r="H38" s="45">
        <v>38.338263982698521</v>
      </c>
      <c r="I38" s="85">
        <v>59.824424454022015</v>
      </c>
      <c r="J38" s="9"/>
      <c r="K38" s="9"/>
      <c r="L38" s="9"/>
      <c r="M38" s="8"/>
    </row>
    <row r="39" spans="1:16" x14ac:dyDescent="0.2">
      <c r="A39" s="11" t="s">
        <v>10</v>
      </c>
      <c r="B39" s="41">
        <v>-92</v>
      </c>
      <c r="C39" s="42">
        <v>-19.714285714285722</v>
      </c>
      <c r="D39" s="41">
        <v>6.1111111111110858</v>
      </c>
      <c r="E39" s="41">
        <v>29.875</v>
      </c>
      <c r="F39" s="46">
        <v>69.583333333333371</v>
      </c>
      <c r="G39" s="176">
        <v>134</v>
      </c>
      <c r="H39" s="45">
        <v>176.15384615384619</v>
      </c>
      <c r="I39" s="85">
        <v>39.179331306990889</v>
      </c>
      <c r="J39" s="9"/>
      <c r="K39" s="9"/>
      <c r="L39" s="9"/>
      <c r="M39" s="8"/>
    </row>
    <row r="40" spans="1:16" ht="13.5" thickBot="1" x14ac:dyDescent="0.25">
      <c r="A40" s="12" t="s">
        <v>1</v>
      </c>
      <c r="B40" s="51">
        <v>-0.184</v>
      </c>
      <c r="C40" s="52">
        <v>-3.9428571428571445E-2</v>
      </c>
      <c r="D40" s="51">
        <v>1.2222222222222173E-2</v>
      </c>
      <c r="E40" s="53">
        <v>5.9749999999999998E-2</v>
      </c>
      <c r="F40" s="53">
        <v>0.13916666666666674</v>
      </c>
      <c r="G40" s="177">
        <v>0.26800000000000002</v>
      </c>
      <c r="H40" s="59">
        <v>0.35230769230769238</v>
      </c>
      <c r="I40" s="86">
        <v>7.8358662613981778E-2</v>
      </c>
      <c r="J40" s="9"/>
      <c r="K40" s="9"/>
      <c r="L40" s="9"/>
      <c r="M40" s="8"/>
    </row>
    <row r="41" spans="1:16" ht="13.5" thickBot="1" x14ac:dyDescent="0.25">
      <c r="A41" s="9"/>
      <c r="B41" s="6"/>
      <c r="C41" s="6"/>
      <c r="D41" s="9"/>
      <c r="E41" s="9"/>
      <c r="F41" s="9"/>
      <c r="G41" s="9"/>
      <c r="H41" s="9"/>
      <c r="I41" s="9"/>
      <c r="J41" s="9"/>
      <c r="K41" s="9"/>
      <c r="L41" s="9"/>
      <c r="M41" s="8"/>
    </row>
    <row r="42" spans="1:16" ht="16.5" customHeight="1" thickBot="1" x14ac:dyDescent="0.25">
      <c r="A42" s="5" t="s">
        <v>14</v>
      </c>
      <c r="B42" s="120"/>
      <c r="C42" s="121"/>
      <c r="D42" s="121"/>
      <c r="E42" s="121"/>
      <c r="F42" s="121"/>
      <c r="G42" s="122"/>
      <c r="H42" s="67">
        <f>+F42+E42+D42+C42+B42</f>
        <v>0</v>
      </c>
      <c r="I42" s="60"/>
      <c r="J42" s="9"/>
      <c r="K42" s="9"/>
      <c r="L42" s="9"/>
      <c r="M42" s="9"/>
      <c r="N42" s="9"/>
      <c r="O42" s="9"/>
      <c r="P42" s="8"/>
    </row>
    <row r="43" spans="1:16" ht="13.5" thickBot="1" x14ac:dyDescent="0.25">
      <c r="A43" s="82" t="s">
        <v>2</v>
      </c>
      <c r="B43" s="57">
        <v>1</v>
      </c>
      <c r="C43" s="57">
        <v>2</v>
      </c>
      <c r="D43" s="57">
        <v>3</v>
      </c>
      <c r="E43" s="57">
        <v>4</v>
      </c>
      <c r="F43" s="57">
        <v>5</v>
      </c>
      <c r="G43" s="126">
        <v>6</v>
      </c>
      <c r="H43" s="127" t="s">
        <v>0</v>
      </c>
      <c r="I43" s="9"/>
      <c r="J43" s="9"/>
      <c r="K43" s="9"/>
      <c r="L43" s="8"/>
    </row>
    <row r="44" spans="1:16" x14ac:dyDescent="0.2">
      <c r="A44" s="83" t="s">
        <v>3</v>
      </c>
      <c r="B44" s="84">
        <v>690</v>
      </c>
      <c r="C44" s="84">
        <v>690</v>
      </c>
      <c r="D44" s="84">
        <v>690</v>
      </c>
      <c r="E44" s="84">
        <v>690</v>
      </c>
      <c r="F44" s="84">
        <v>690</v>
      </c>
      <c r="G44" s="84"/>
      <c r="H44" s="84">
        <v>690</v>
      </c>
      <c r="I44" s="9"/>
      <c r="J44" s="9"/>
      <c r="K44" s="9"/>
      <c r="L44" s="8"/>
    </row>
    <row r="45" spans="1:16" x14ac:dyDescent="0.2">
      <c r="A45" s="10" t="s">
        <v>4</v>
      </c>
      <c r="B45" s="16">
        <v>12180</v>
      </c>
      <c r="C45" s="16">
        <v>21290</v>
      </c>
      <c r="D45" s="16">
        <v>14110</v>
      </c>
      <c r="E45" s="16">
        <v>13490</v>
      </c>
      <c r="F45" s="16">
        <v>7140</v>
      </c>
      <c r="G45" s="16"/>
      <c r="H45" s="16">
        <v>68210</v>
      </c>
      <c r="I45" s="9"/>
      <c r="J45" s="9"/>
      <c r="K45" s="9"/>
      <c r="L45" s="8"/>
    </row>
    <row r="46" spans="1:16" x14ac:dyDescent="0.2">
      <c r="A46" s="10" t="s">
        <v>5</v>
      </c>
      <c r="B46" s="16">
        <v>12</v>
      </c>
      <c r="C46" s="16">
        <v>20</v>
      </c>
      <c r="D46" s="16">
        <v>13</v>
      </c>
      <c r="E46" s="16">
        <v>12</v>
      </c>
      <c r="F46" s="16">
        <v>6</v>
      </c>
      <c r="G46" s="16"/>
      <c r="H46" s="16">
        <v>63</v>
      </c>
      <c r="I46" s="9"/>
      <c r="J46" s="9"/>
      <c r="K46" s="9"/>
      <c r="L46" s="8"/>
    </row>
    <row r="47" spans="1:16" x14ac:dyDescent="0.2">
      <c r="A47" s="10" t="s">
        <v>6</v>
      </c>
      <c r="B47" s="20">
        <v>1015</v>
      </c>
      <c r="C47" s="15">
        <v>1064.5</v>
      </c>
      <c r="D47" s="15">
        <v>1085.3846153846155</v>
      </c>
      <c r="E47" s="15">
        <v>1124.1666666666667</v>
      </c>
      <c r="F47" s="15">
        <v>1190</v>
      </c>
      <c r="G47" s="15"/>
      <c r="H47" s="15">
        <v>1082.6984126984128</v>
      </c>
      <c r="I47" s="9"/>
      <c r="J47" s="9"/>
      <c r="K47" s="9"/>
      <c r="L47" s="8"/>
    </row>
    <row r="48" spans="1:16" x14ac:dyDescent="0.2">
      <c r="A48" s="10" t="s">
        <v>7</v>
      </c>
      <c r="B48" s="58">
        <v>100</v>
      </c>
      <c r="C48" s="43">
        <v>100</v>
      </c>
      <c r="D48" s="58">
        <v>100</v>
      </c>
      <c r="E48" s="58">
        <v>100</v>
      </c>
      <c r="F48" s="43">
        <v>100</v>
      </c>
      <c r="G48" s="46"/>
      <c r="H48" s="46">
        <v>95.238095238095241</v>
      </c>
      <c r="I48" s="9"/>
      <c r="J48" s="55"/>
      <c r="K48" s="9"/>
      <c r="L48" s="8"/>
    </row>
    <row r="49" spans="1:12" x14ac:dyDescent="0.2">
      <c r="A49" s="10" t="s">
        <v>8</v>
      </c>
      <c r="B49" s="47">
        <v>1.1015113189654136E-2</v>
      </c>
      <c r="C49" s="47">
        <v>1.2768696307250528E-2</v>
      </c>
      <c r="D49" s="47">
        <v>1.1205803189821659E-2</v>
      </c>
      <c r="E49" s="47">
        <v>1.5173824677877614E-2</v>
      </c>
      <c r="F49" s="47">
        <v>2.8702943322015683E-2</v>
      </c>
      <c r="G49" s="56"/>
      <c r="H49" s="56">
        <v>4.7843021385418127E-2</v>
      </c>
      <c r="I49" s="9"/>
      <c r="J49" s="9"/>
      <c r="K49" s="9"/>
      <c r="L49" s="8"/>
    </row>
    <row r="50" spans="1:12" x14ac:dyDescent="0.2">
      <c r="A50" s="10" t="s">
        <v>9</v>
      </c>
      <c r="B50" s="46">
        <v>11.180339887498949</v>
      </c>
      <c r="C50" s="46">
        <v>13.592277219068187</v>
      </c>
      <c r="D50" s="46">
        <v>12.162606385260279</v>
      </c>
      <c r="E50" s="46">
        <v>17.057907908714085</v>
      </c>
      <c r="F50" s="46">
        <v>34.156502553198663</v>
      </c>
      <c r="G50" s="46"/>
      <c r="H50" s="46">
        <v>51.799563312688427</v>
      </c>
      <c r="I50" s="9"/>
      <c r="J50" s="9"/>
      <c r="K50" s="9"/>
      <c r="L50" s="8"/>
    </row>
    <row r="51" spans="1:12" x14ac:dyDescent="0.2">
      <c r="A51" s="11" t="s">
        <v>10</v>
      </c>
      <c r="B51" s="46">
        <v>325</v>
      </c>
      <c r="C51" s="46">
        <v>374.5</v>
      </c>
      <c r="D51" s="46">
        <v>395.38461538461547</v>
      </c>
      <c r="E51" s="46">
        <v>434.16666666666674</v>
      </c>
      <c r="F51" s="46">
        <v>500</v>
      </c>
      <c r="G51" s="46"/>
      <c r="H51" s="46">
        <v>392.69841269841277</v>
      </c>
      <c r="I51" s="9"/>
      <c r="J51" s="9"/>
      <c r="K51" s="9"/>
      <c r="L51" s="8"/>
    </row>
    <row r="52" spans="1:12" ht="13.5" thickBot="1" x14ac:dyDescent="0.25">
      <c r="A52" s="12" t="s">
        <v>1</v>
      </c>
      <c r="B52" s="88">
        <v>0.47101449275362317</v>
      </c>
      <c r="C52" s="88">
        <v>0.54275362318840581</v>
      </c>
      <c r="D52" s="88">
        <v>0.57302118171683403</v>
      </c>
      <c r="E52" s="89">
        <v>0.62922705314009675</v>
      </c>
      <c r="F52" s="89">
        <v>0.72463768115942029</v>
      </c>
      <c r="G52" s="88"/>
      <c r="H52" s="88">
        <v>0.56912813434552578</v>
      </c>
      <c r="I52" s="9"/>
      <c r="J52" s="9"/>
      <c r="K52" s="9"/>
      <c r="L52" s="8"/>
    </row>
  </sheetData>
  <mergeCells count="3">
    <mergeCell ref="B4:J4"/>
    <mergeCell ref="K4:W4"/>
    <mergeCell ref="B17:F17"/>
  </mergeCells>
  <printOptions horizontalCentered="1" verticalCentered="1"/>
  <pageMargins left="0.15748031496062992" right="0.15748031496062992" top="0.59055118110236227" bottom="0.98425196850393704" header="0" footer="0"/>
  <pageSetup scale="63" orientation="landscape" horizontalDpi="120" verticalDpi="14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R27"/>
  <sheetViews>
    <sheetView topLeftCell="J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61" t="s">
        <v>42</v>
      </c>
      <c r="B1" s="661"/>
      <c r="C1">
        <v>12377</v>
      </c>
      <c r="D1" s="185" t="s">
        <v>46</v>
      </c>
      <c r="E1" s="195" t="s">
        <v>47</v>
      </c>
    </row>
    <row r="2" spans="1:18" ht="38.25" x14ac:dyDescent="0.2">
      <c r="A2" s="65" t="s">
        <v>29</v>
      </c>
      <c r="B2" s="196" t="s">
        <v>30</v>
      </c>
      <c r="C2" s="196" t="s">
        <v>35</v>
      </c>
      <c r="D2" s="196" t="s">
        <v>37</v>
      </c>
      <c r="E2" s="197" t="s">
        <v>41</v>
      </c>
      <c r="F2" s="197" t="s">
        <v>40</v>
      </c>
      <c r="G2" s="197" t="s">
        <v>36</v>
      </c>
      <c r="H2" s="196" t="s">
        <v>38</v>
      </c>
      <c r="I2" s="197" t="s">
        <v>43</v>
      </c>
      <c r="J2" s="65" t="s">
        <v>13</v>
      </c>
      <c r="K2" s="196" t="s">
        <v>32</v>
      </c>
      <c r="L2" s="65" t="s">
        <v>31</v>
      </c>
      <c r="M2" s="197" t="s">
        <v>44</v>
      </c>
      <c r="N2" s="196" t="s">
        <v>39</v>
      </c>
      <c r="O2" s="197" t="s">
        <v>45</v>
      </c>
      <c r="P2" s="196" t="s">
        <v>33</v>
      </c>
      <c r="Q2" s="65" t="s">
        <v>34</v>
      </c>
    </row>
    <row r="3" spans="1:18" x14ac:dyDescent="0.2">
      <c r="A3">
        <v>1</v>
      </c>
      <c r="B3" s="186">
        <f>C1-(C3+E3+F3)</f>
        <v>12244</v>
      </c>
      <c r="C3" s="184">
        <v>133</v>
      </c>
      <c r="D3" s="191">
        <f>(C3/B3)*100</f>
        <v>1.0862463247304803</v>
      </c>
      <c r="E3" s="194"/>
      <c r="F3" s="194"/>
      <c r="G3" s="186">
        <f>C3</f>
        <v>133</v>
      </c>
      <c r="H3" s="191">
        <f>(G3/$C$1)*100</f>
        <v>1.0745738062535348</v>
      </c>
      <c r="I3" s="186">
        <f>C3+E3+F3</f>
        <v>133</v>
      </c>
      <c r="J3" s="187">
        <v>20.106641153684603</v>
      </c>
      <c r="L3" s="184">
        <v>149.31</v>
      </c>
      <c r="M3" s="188"/>
      <c r="N3">
        <v>110</v>
      </c>
      <c r="P3" s="192">
        <f>((L3/N3)*100)-100</f>
        <v>35.73636363636362</v>
      </c>
      <c r="Q3" s="184">
        <v>74.569999999999993</v>
      </c>
    </row>
    <row r="4" spans="1:18" x14ac:dyDescent="0.2">
      <c r="A4">
        <v>2</v>
      </c>
      <c r="B4" s="186">
        <f>B3-(C4+E4+F4)</f>
        <v>12169</v>
      </c>
      <c r="C4" s="184">
        <v>66</v>
      </c>
      <c r="D4" s="191">
        <f t="shared" ref="D4:D26" si="0">(C4/B4)*100</f>
        <v>0.54236173884460515</v>
      </c>
      <c r="E4" s="194"/>
      <c r="F4" s="194">
        <v>9</v>
      </c>
      <c r="G4" s="186">
        <f>G3+C4</f>
        <v>199</v>
      </c>
      <c r="H4" s="191">
        <f t="shared" ref="H4:H26" si="1">(G4/$C$1)*100</f>
        <v>1.6078209582289731</v>
      </c>
      <c r="I4" s="186">
        <f>I3+C4+E4+F4</f>
        <v>208</v>
      </c>
      <c r="J4" s="187">
        <v>24.896148700978667</v>
      </c>
      <c r="K4" s="191">
        <f>J4-J3</f>
        <v>4.7895075472940647</v>
      </c>
      <c r="L4" s="184">
        <v>221.39</v>
      </c>
      <c r="M4" s="188">
        <f>L4-L3</f>
        <v>72.079999999999984</v>
      </c>
      <c r="N4">
        <v>215</v>
      </c>
      <c r="O4" s="185">
        <f>N4-N3</f>
        <v>105</v>
      </c>
      <c r="P4" s="192">
        <f t="shared" ref="P4:P26" si="2">((L4/N4)*100)-100</f>
        <v>2.9720930232558089</v>
      </c>
      <c r="Q4" s="184">
        <v>74.180000000000007</v>
      </c>
    </row>
    <row r="5" spans="1:18" x14ac:dyDescent="0.2">
      <c r="A5">
        <v>3</v>
      </c>
      <c r="B5" s="186">
        <f t="shared" ref="B5:B26" si="3">B4-(C5+E5+F5)</f>
        <v>12151</v>
      </c>
      <c r="C5" s="184">
        <v>18</v>
      </c>
      <c r="D5" s="191">
        <f t="shared" si="0"/>
        <v>0.14813595588840422</v>
      </c>
      <c r="E5" s="194"/>
      <c r="F5" s="194"/>
      <c r="G5" s="186">
        <f t="shared" ref="G5:G26" si="4">G4+C5</f>
        <v>217</v>
      </c>
      <c r="H5" s="191">
        <f t="shared" si="1"/>
        <v>1.7532519996768199</v>
      </c>
      <c r="I5" s="186">
        <f t="shared" ref="I5:I26" si="5">I4+C5+E5+F5</f>
        <v>226</v>
      </c>
      <c r="J5" s="187">
        <v>30.059230009871669</v>
      </c>
      <c r="K5" s="191">
        <f t="shared" ref="K5:K26" si="6">J5-J4</f>
        <v>5.1630813088930019</v>
      </c>
      <c r="L5" s="184">
        <v>330.31</v>
      </c>
      <c r="M5" s="188">
        <f t="shared" ref="M5:M26" si="7">L5-L4</f>
        <v>108.92000000000002</v>
      </c>
      <c r="N5">
        <v>330</v>
      </c>
      <c r="O5" s="185">
        <f t="shared" ref="O5:O26" si="8">N5-N4</f>
        <v>115</v>
      </c>
      <c r="P5" s="192">
        <f t="shared" si="2"/>
        <v>9.3939393939407978E-2</v>
      </c>
      <c r="Q5" s="187">
        <v>71.2</v>
      </c>
    </row>
    <row r="6" spans="1:18" x14ac:dyDescent="0.2">
      <c r="A6">
        <v>4</v>
      </c>
      <c r="B6" s="186">
        <f t="shared" si="3"/>
        <v>12134</v>
      </c>
      <c r="C6" s="184">
        <v>17</v>
      </c>
      <c r="D6" s="191">
        <f t="shared" si="0"/>
        <v>0.14010219218724246</v>
      </c>
      <c r="E6" s="194"/>
      <c r="F6" s="194"/>
      <c r="G6" s="186">
        <f t="shared" si="4"/>
        <v>234</v>
      </c>
      <c r="H6" s="191">
        <f t="shared" si="1"/>
        <v>1.8906035388220086</v>
      </c>
      <c r="I6" s="186">
        <f t="shared" si="5"/>
        <v>243</v>
      </c>
      <c r="J6" s="187">
        <v>35.556000141221332</v>
      </c>
      <c r="K6" s="191">
        <f t="shared" si="6"/>
        <v>5.4967701313496633</v>
      </c>
      <c r="L6" s="184">
        <v>455.34</v>
      </c>
      <c r="M6" s="188">
        <f t="shared" si="7"/>
        <v>125.02999999999997</v>
      </c>
      <c r="N6">
        <v>450</v>
      </c>
      <c r="O6" s="185">
        <f t="shared" si="8"/>
        <v>120</v>
      </c>
      <c r="P6" s="192">
        <f t="shared" si="2"/>
        <v>1.1866666666666674</v>
      </c>
      <c r="Q6" s="187">
        <v>73.099999999999994</v>
      </c>
    </row>
    <row r="7" spans="1:18" x14ac:dyDescent="0.2">
      <c r="A7">
        <v>5</v>
      </c>
      <c r="B7" s="186">
        <f t="shared" si="3"/>
        <v>12124</v>
      </c>
      <c r="C7" s="184">
        <v>10</v>
      </c>
      <c r="D7" s="191">
        <f t="shared" si="0"/>
        <v>8.2481029363246458E-2</v>
      </c>
      <c r="E7" s="194"/>
      <c r="F7" s="194"/>
      <c r="G7" s="186">
        <f t="shared" si="4"/>
        <v>244</v>
      </c>
      <c r="H7" s="191">
        <f t="shared" si="1"/>
        <v>1.9713985618485901</v>
      </c>
      <c r="I7" s="186">
        <f t="shared" si="5"/>
        <v>253</v>
      </c>
      <c r="J7" s="187">
        <v>39.786579979506023</v>
      </c>
      <c r="K7" s="191">
        <f t="shared" si="6"/>
        <v>4.2305798382846902</v>
      </c>
      <c r="L7" s="184">
        <v>583.94000000000005</v>
      </c>
      <c r="M7" s="188">
        <f t="shared" si="7"/>
        <v>128.60000000000008</v>
      </c>
      <c r="N7">
        <v>560</v>
      </c>
      <c r="O7" s="185">
        <f t="shared" si="8"/>
        <v>110</v>
      </c>
      <c r="P7" s="192">
        <f t="shared" si="2"/>
        <v>4.2750000000000057</v>
      </c>
      <c r="Q7" s="184">
        <v>81.819999999999993</v>
      </c>
    </row>
    <row r="8" spans="1:18" x14ac:dyDescent="0.2">
      <c r="A8">
        <v>6</v>
      </c>
      <c r="B8" s="186">
        <f t="shared" si="3"/>
        <v>12110</v>
      </c>
      <c r="C8" s="184">
        <v>14</v>
      </c>
      <c r="D8" s="191">
        <f t="shared" si="0"/>
        <v>0.11560693641618498</v>
      </c>
      <c r="E8" s="194"/>
      <c r="F8" s="194"/>
      <c r="G8" s="186">
        <f t="shared" si="4"/>
        <v>258</v>
      </c>
      <c r="H8" s="191">
        <f t="shared" si="1"/>
        <v>2.0845115940858041</v>
      </c>
      <c r="I8" s="186">
        <f t="shared" si="5"/>
        <v>267</v>
      </c>
      <c r="J8" s="187">
        <v>43.049348505394732</v>
      </c>
      <c r="K8" s="191">
        <f t="shared" si="6"/>
        <v>3.2627685258887098</v>
      </c>
      <c r="L8" s="184">
        <v>684.04</v>
      </c>
      <c r="M8" s="188">
        <f t="shared" si="7"/>
        <v>100.09999999999991</v>
      </c>
      <c r="N8">
        <v>660</v>
      </c>
      <c r="O8" s="185">
        <f t="shared" si="8"/>
        <v>100</v>
      </c>
      <c r="P8" s="192">
        <f t="shared" si="2"/>
        <v>3.6424242424242408</v>
      </c>
      <c r="Q8" s="184">
        <v>84.93</v>
      </c>
    </row>
    <row r="9" spans="1:18" x14ac:dyDescent="0.2">
      <c r="A9">
        <v>7</v>
      </c>
      <c r="B9" s="186">
        <f t="shared" si="3"/>
        <v>12108</v>
      </c>
      <c r="C9" s="184">
        <v>2</v>
      </c>
      <c r="D9" s="191">
        <f t="shared" si="0"/>
        <v>1.6518004625041292E-2</v>
      </c>
      <c r="E9" s="194"/>
      <c r="F9" s="194"/>
      <c r="G9" s="186">
        <f t="shared" si="4"/>
        <v>260</v>
      </c>
      <c r="H9" s="191">
        <f t="shared" si="1"/>
        <v>2.1006705986911207</v>
      </c>
      <c r="I9" s="186">
        <f t="shared" si="5"/>
        <v>269</v>
      </c>
      <c r="J9" s="187">
        <v>45.077897418358077</v>
      </c>
      <c r="K9" s="191">
        <f t="shared" si="6"/>
        <v>2.0285489129633447</v>
      </c>
      <c r="L9" s="184">
        <v>760.34</v>
      </c>
      <c r="M9" s="188">
        <f t="shared" si="7"/>
        <v>76.300000000000068</v>
      </c>
      <c r="N9">
        <v>760</v>
      </c>
      <c r="O9" s="185">
        <f t="shared" si="8"/>
        <v>100</v>
      </c>
      <c r="P9" s="192">
        <f t="shared" si="2"/>
        <v>4.473684210526585E-2</v>
      </c>
      <c r="Q9" s="184">
        <v>82.61</v>
      </c>
    </row>
    <row r="10" spans="1:18" x14ac:dyDescent="0.2">
      <c r="A10">
        <v>8</v>
      </c>
      <c r="B10" s="186">
        <f t="shared" si="3"/>
        <v>12098</v>
      </c>
      <c r="C10" s="184">
        <v>10</v>
      </c>
      <c r="D10" s="191">
        <f t="shared" si="0"/>
        <v>8.2658290626549835E-2</v>
      </c>
      <c r="E10" s="194"/>
      <c r="F10" s="194"/>
      <c r="G10" s="186">
        <f t="shared" si="4"/>
        <v>270</v>
      </c>
      <c r="H10" s="191">
        <f t="shared" si="1"/>
        <v>2.181465621717702</v>
      </c>
      <c r="I10" s="186">
        <f t="shared" si="5"/>
        <v>279</v>
      </c>
      <c r="J10" s="187">
        <v>47.584424168742103</v>
      </c>
      <c r="K10" s="191">
        <f t="shared" si="6"/>
        <v>2.5065267503840261</v>
      </c>
      <c r="L10" s="184">
        <v>857.86</v>
      </c>
      <c r="M10" s="188">
        <f t="shared" si="7"/>
        <v>97.519999999999982</v>
      </c>
      <c r="N10">
        <v>860</v>
      </c>
      <c r="O10" s="185">
        <f t="shared" si="8"/>
        <v>100</v>
      </c>
      <c r="P10" s="192">
        <f t="shared" si="2"/>
        <v>-0.248837209302323</v>
      </c>
      <c r="Q10" s="184">
        <v>76.62</v>
      </c>
    </row>
    <row r="11" spans="1:18" x14ac:dyDescent="0.2">
      <c r="A11">
        <v>9</v>
      </c>
      <c r="B11" s="186">
        <f t="shared" si="3"/>
        <v>12090</v>
      </c>
      <c r="C11" s="184">
        <v>8</v>
      </c>
      <c r="D11" s="191">
        <f t="shared" si="0"/>
        <v>6.6170388751033912E-2</v>
      </c>
      <c r="E11" s="194"/>
      <c r="F11" s="194"/>
      <c r="G11" s="186">
        <f t="shared" si="4"/>
        <v>278</v>
      </c>
      <c r="H11" s="191">
        <f t="shared" si="1"/>
        <v>2.2461016401389675</v>
      </c>
      <c r="I11" s="186">
        <f t="shared" si="5"/>
        <v>287</v>
      </c>
      <c r="J11" s="187">
        <v>50.644304021732708</v>
      </c>
      <c r="K11" s="191">
        <f t="shared" si="6"/>
        <v>3.0598798529906048</v>
      </c>
      <c r="L11" s="184">
        <v>940.35</v>
      </c>
      <c r="M11" s="188">
        <f t="shared" si="7"/>
        <v>82.490000000000009</v>
      </c>
      <c r="N11">
        <v>960</v>
      </c>
      <c r="O11" s="185">
        <f t="shared" si="8"/>
        <v>100</v>
      </c>
      <c r="P11" s="192">
        <f t="shared" si="2"/>
        <v>-2.0468749999999858</v>
      </c>
      <c r="Q11" s="184">
        <v>86.67</v>
      </c>
    </row>
    <row r="12" spans="1:18" x14ac:dyDescent="0.2">
      <c r="A12">
        <v>10</v>
      </c>
      <c r="B12" s="186">
        <f t="shared" si="3"/>
        <v>12082</v>
      </c>
      <c r="C12" s="184">
        <v>8</v>
      </c>
      <c r="D12" s="191">
        <f t="shared" si="0"/>
        <v>6.6214202946532033E-2</v>
      </c>
      <c r="E12" s="194"/>
      <c r="F12" s="194"/>
      <c r="G12" s="186">
        <f t="shared" si="4"/>
        <v>286</v>
      </c>
      <c r="H12" s="191">
        <f t="shared" si="1"/>
        <v>2.3107376585602326</v>
      </c>
      <c r="I12" s="186">
        <f t="shared" si="5"/>
        <v>295</v>
      </c>
      <c r="J12" s="187">
        <v>53.392665082910803</v>
      </c>
      <c r="K12" s="191">
        <f t="shared" si="6"/>
        <v>2.7483610611780946</v>
      </c>
      <c r="L12" s="187">
        <v>1027.7</v>
      </c>
      <c r="M12" s="188">
        <f t="shared" si="7"/>
        <v>87.350000000000023</v>
      </c>
      <c r="N12" s="186">
        <v>1060</v>
      </c>
      <c r="O12" s="185">
        <f t="shared" si="8"/>
        <v>100</v>
      </c>
      <c r="P12" s="192">
        <f t="shared" si="2"/>
        <v>-3.0471698113207424</v>
      </c>
      <c r="Q12" s="184">
        <v>89.94</v>
      </c>
    </row>
    <row r="13" spans="1:18" x14ac:dyDescent="0.2">
      <c r="A13">
        <v>11</v>
      </c>
      <c r="B13" s="186">
        <f t="shared" si="3"/>
        <v>12079</v>
      </c>
      <c r="C13" s="184">
        <v>3</v>
      </c>
      <c r="D13" s="191">
        <f t="shared" si="0"/>
        <v>2.483649308717609E-2</v>
      </c>
      <c r="E13" s="194"/>
      <c r="F13" s="194"/>
      <c r="G13" s="186">
        <f t="shared" si="4"/>
        <v>289</v>
      </c>
      <c r="H13" s="191">
        <f t="shared" si="1"/>
        <v>2.3349761654682073</v>
      </c>
      <c r="I13" s="186">
        <f t="shared" si="5"/>
        <v>298</v>
      </c>
      <c r="J13" s="187">
        <v>56.42</v>
      </c>
      <c r="K13" s="191">
        <f t="shared" si="6"/>
        <v>3.027334917089199</v>
      </c>
      <c r="L13" s="187">
        <v>1123.42</v>
      </c>
      <c r="M13" s="188">
        <f t="shared" si="7"/>
        <v>95.720000000000027</v>
      </c>
      <c r="N13" s="186">
        <v>1160</v>
      </c>
      <c r="O13" s="185">
        <f t="shared" si="8"/>
        <v>100</v>
      </c>
      <c r="P13" s="192">
        <f t="shared" si="2"/>
        <v>-3.1534482758620612</v>
      </c>
      <c r="Q13" s="184">
        <v>85.46</v>
      </c>
      <c r="R13" s="193"/>
    </row>
    <row r="14" spans="1:18" hidden="1" x14ac:dyDescent="0.2">
      <c r="A14">
        <v>12</v>
      </c>
      <c r="B14" s="186">
        <f t="shared" si="3"/>
        <v>12079</v>
      </c>
      <c r="C14" s="184"/>
      <c r="D14" s="191">
        <f t="shared" si="0"/>
        <v>0</v>
      </c>
      <c r="E14" s="184"/>
      <c r="F14" s="184"/>
      <c r="G14" s="186">
        <f t="shared" si="4"/>
        <v>289</v>
      </c>
      <c r="H14" s="191">
        <f t="shared" si="1"/>
        <v>2.3349761654682073</v>
      </c>
      <c r="I14" s="186">
        <f t="shared" si="5"/>
        <v>298</v>
      </c>
      <c r="J14" s="184"/>
      <c r="K14" s="191">
        <f t="shared" si="6"/>
        <v>-56.42</v>
      </c>
      <c r="L14" s="184"/>
      <c r="M14" s="188">
        <f t="shared" si="7"/>
        <v>-1123.42</v>
      </c>
      <c r="N14">
        <v>1250</v>
      </c>
      <c r="O14" s="185">
        <f t="shared" si="8"/>
        <v>90</v>
      </c>
      <c r="P14" s="192">
        <f t="shared" si="2"/>
        <v>-100</v>
      </c>
      <c r="Q14" s="184"/>
    </row>
    <row r="15" spans="1:18" hidden="1" x14ac:dyDescent="0.2">
      <c r="A15">
        <v>13</v>
      </c>
      <c r="B15" s="186">
        <f t="shared" si="3"/>
        <v>12079</v>
      </c>
      <c r="C15" s="184"/>
      <c r="D15" s="191">
        <f t="shared" si="0"/>
        <v>0</v>
      </c>
      <c r="E15" s="184"/>
      <c r="F15" s="184"/>
      <c r="G15" s="186">
        <f t="shared" si="4"/>
        <v>289</v>
      </c>
      <c r="H15" s="191">
        <f t="shared" si="1"/>
        <v>2.3349761654682073</v>
      </c>
      <c r="I15" s="186">
        <f t="shared" si="5"/>
        <v>298</v>
      </c>
      <c r="J15" s="184"/>
      <c r="K15" s="191">
        <f t="shared" si="6"/>
        <v>0</v>
      </c>
      <c r="L15" s="184"/>
      <c r="M15" s="188">
        <f t="shared" si="7"/>
        <v>0</v>
      </c>
      <c r="N15">
        <v>1340</v>
      </c>
      <c r="O15" s="185">
        <f t="shared" si="8"/>
        <v>90</v>
      </c>
      <c r="P15" s="192">
        <f t="shared" si="2"/>
        <v>-100</v>
      </c>
      <c r="Q15" s="184"/>
    </row>
    <row r="16" spans="1:18" hidden="1" x14ac:dyDescent="0.2">
      <c r="A16">
        <v>14</v>
      </c>
      <c r="B16" s="186">
        <f t="shared" si="3"/>
        <v>12079</v>
      </c>
      <c r="C16" s="184"/>
      <c r="D16" s="191">
        <f t="shared" si="0"/>
        <v>0</v>
      </c>
      <c r="E16" s="184"/>
      <c r="F16" s="184"/>
      <c r="G16" s="186">
        <f t="shared" si="4"/>
        <v>289</v>
      </c>
      <c r="H16" s="191">
        <f t="shared" si="1"/>
        <v>2.3349761654682073</v>
      </c>
      <c r="I16" s="186">
        <f t="shared" si="5"/>
        <v>298</v>
      </c>
      <c r="J16" s="184"/>
      <c r="K16" s="191">
        <f t="shared" si="6"/>
        <v>0</v>
      </c>
      <c r="L16" s="184"/>
      <c r="M16" s="188">
        <f t="shared" si="7"/>
        <v>0</v>
      </c>
      <c r="N16">
        <v>1430</v>
      </c>
      <c r="O16" s="185">
        <f t="shared" si="8"/>
        <v>90</v>
      </c>
      <c r="P16" s="192">
        <f t="shared" si="2"/>
        <v>-100</v>
      </c>
      <c r="Q16" s="184"/>
    </row>
    <row r="17" spans="1:17" hidden="1" x14ac:dyDescent="0.2">
      <c r="A17">
        <v>15</v>
      </c>
      <c r="B17" s="186">
        <f t="shared" si="3"/>
        <v>12079</v>
      </c>
      <c r="C17" s="184"/>
      <c r="D17" s="191">
        <f t="shared" si="0"/>
        <v>0</v>
      </c>
      <c r="E17" s="184"/>
      <c r="F17" s="184"/>
      <c r="G17" s="186">
        <f t="shared" si="4"/>
        <v>289</v>
      </c>
      <c r="H17" s="191">
        <f t="shared" si="1"/>
        <v>2.3349761654682073</v>
      </c>
      <c r="I17" s="186">
        <f t="shared" si="5"/>
        <v>298</v>
      </c>
      <c r="J17" s="184"/>
      <c r="K17" s="191">
        <f t="shared" si="6"/>
        <v>0</v>
      </c>
      <c r="L17" s="184"/>
      <c r="M17" s="188">
        <f t="shared" si="7"/>
        <v>0</v>
      </c>
      <c r="N17">
        <v>1525</v>
      </c>
      <c r="O17" s="185">
        <f t="shared" si="8"/>
        <v>95</v>
      </c>
      <c r="P17" s="192">
        <f t="shared" si="2"/>
        <v>-100</v>
      </c>
      <c r="Q17" s="184"/>
    </row>
    <row r="18" spans="1:17" hidden="1" x14ac:dyDescent="0.2">
      <c r="A18">
        <v>16</v>
      </c>
      <c r="B18" s="186">
        <f t="shared" si="3"/>
        <v>12079</v>
      </c>
      <c r="C18" s="184"/>
      <c r="D18" s="191">
        <f t="shared" si="0"/>
        <v>0</v>
      </c>
      <c r="E18" s="184"/>
      <c r="F18" s="184"/>
      <c r="G18" s="186">
        <f t="shared" si="4"/>
        <v>289</v>
      </c>
      <c r="H18" s="191">
        <f t="shared" si="1"/>
        <v>2.3349761654682073</v>
      </c>
      <c r="I18" s="186">
        <f t="shared" si="5"/>
        <v>298</v>
      </c>
      <c r="J18" s="184"/>
      <c r="K18" s="191">
        <f t="shared" si="6"/>
        <v>0</v>
      </c>
      <c r="L18" s="184"/>
      <c r="M18" s="188">
        <f t="shared" si="7"/>
        <v>0</v>
      </c>
      <c r="N18">
        <v>1640</v>
      </c>
      <c r="O18" s="185">
        <f t="shared" si="8"/>
        <v>115</v>
      </c>
      <c r="P18" s="192">
        <f t="shared" si="2"/>
        <v>-100</v>
      </c>
      <c r="Q18" s="184"/>
    </row>
    <row r="19" spans="1:17" hidden="1" x14ac:dyDescent="0.2">
      <c r="A19">
        <v>17</v>
      </c>
      <c r="B19" s="186">
        <f t="shared" si="3"/>
        <v>12079</v>
      </c>
      <c r="C19" s="184"/>
      <c r="D19" s="191">
        <f t="shared" si="0"/>
        <v>0</v>
      </c>
      <c r="E19" s="184"/>
      <c r="F19" s="184"/>
      <c r="G19" s="186">
        <f t="shared" si="4"/>
        <v>289</v>
      </c>
      <c r="H19" s="191">
        <f t="shared" si="1"/>
        <v>2.3349761654682073</v>
      </c>
      <c r="I19" s="186">
        <f t="shared" si="5"/>
        <v>298</v>
      </c>
      <c r="J19" s="184"/>
      <c r="K19" s="191">
        <f t="shared" si="6"/>
        <v>0</v>
      </c>
      <c r="L19" s="184"/>
      <c r="M19" s="188">
        <f t="shared" si="7"/>
        <v>0</v>
      </c>
      <c r="N19">
        <v>1765</v>
      </c>
      <c r="O19" s="185">
        <f t="shared" si="8"/>
        <v>125</v>
      </c>
      <c r="P19" s="192">
        <f t="shared" si="2"/>
        <v>-100</v>
      </c>
      <c r="Q19" s="184"/>
    </row>
    <row r="20" spans="1:17" hidden="1" x14ac:dyDescent="0.2">
      <c r="A20">
        <v>18</v>
      </c>
      <c r="B20" s="186">
        <f t="shared" si="3"/>
        <v>12079</v>
      </c>
      <c r="C20" s="184"/>
      <c r="D20" s="191">
        <f t="shared" si="0"/>
        <v>0</v>
      </c>
      <c r="E20" s="184"/>
      <c r="F20" s="184"/>
      <c r="G20" s="186">
        <f t="shared" si="4"/>
        <v>289</v>
      </c>
      <c r="H20" s="191">
        <f t="shared" si="1"/>
        <v>2.3349761654682073</v>
      </c>
      <c r="I20" s="186">
        <f t="shared" si="5"/>
        <v>298</v>
      </c>
      <c r="J20" s="184"/>
      <c r="K20" s="191">
        <f t="shared" si="6"/>
        <v>0</v>
      </c>
      <c r="L20" s="184"/>
      <c r="M20" s="188">
        <f t="shared" si="7"/>
        <v>0</v>
      </c>
      <c r="N20">
        <v>1890</v>
      </c>
      <c r="O20" s="185">
        <f t="shared" si="8"/>
        <v>125</v>
      </c>
      <c r="P20" s="192">
        <f t="shared" si="2"/>
        <v>-100</v>
      </c>
      <c r="Q20" s="184"/>
    </row>
    <row r="21" spans="1:17" hidden="1" x14ac:dyDescent="0.2">
      <c r="A21">
        <v>19</v>
      </c>
      <c r="B21" s="186">
        <f t="shared" si="3"/>
        <v>12079</v>
      </c>
      <c r="C21" s="184"/>
      <c r="D21" s="191">
        <f t="shared" si="0"/>
        <v>0</v>
      </c>
      <c r="E21" s="184"/>
      <c r="F21" s="184"/>
      <c r="G21" s="186">
        <f t="shared" si="4"/>
        <v>289</v>
      </c>
      <c r="H21" s="191">
        <f t="shared" si="1"/>
        <v>2.3349761654682073</v>
      </c>
      <c r="I21" s="186">
        <f t="shared" si="5"/>
        <v>298</v>
      </c>
      <c r="J21" s="184"/>
      <c r="K21" s="191">
        <f t="shared" si="6"/>
        <v>0</v>
      </c>
      <c r="L21" s="184"/>
      <c r="M21" s="188">
        <f t="shared" si="7"/>
        <v>0</v>
      </c>
      <c r="N21">
        <v>2020</v>
      </c>
      <c r="O21" s="185">
        <f t="shared" si="8"/>
        <v>130</v>
      </c>
      <c r="P21" s="192">
        <f t="shared" si="2"/>
        <v>-100</v>
      </c>
      <c r="Q21" s="184"/>
    </row>
    <row r="22" spans="1:17" hidden="1" x14ac:dyDescent="0.2">
      <c r="A22">
        <v>20</v>
      </c>
      <c r="B22" s="186">
        <f t="shared" si="3"/>
        <v>12079</v>
      </c>
      <c r="C22" s="184"/>
      <c r="D22" s="191">
        <f t="shared" si="0"/>
        <v>0</v>
      </c>
      <c r="E22" s="184"/>
      <c r="F22" s="184"/>
      <c r="G22" s="186">
        <f t="shared" si="4"/>
        <v>289</v>
      </c>
      <c r="H22" s="191">
        <f t="shared" si="1"/>
        <v>2.3349761654682073</v>
      </c>
      <c r="I22" s="186">
        <f t="shared" si="5"/>
        <v>298</v>
      </c>
      <c r="J22" s="184"/>
      <c r="K22" s="191">
        <f t="shared" si="6"/>
        <v>0</v>
      </c>
      <c r="L22" s="184"/>
      <c r="M22" s="188">
        <f t="shared" si="7"/>
        <v>0</v>
      </c>
      <c r="N22">
        <v>2155</v>
      </c>
      <c r="O22" s="185">
        <f t="shared" si="8"/>
        <v>135</v>
      </c>
      <c r="P22" s="192">
        <f t="shared" si="2"/>
        <v>-100</v>
      </c>
      <c r="Q22" s="184"/>
    </row>
    <row r="23" spans="1:17" hidden="1" x14ac:dyDescent="0.2">
      <c r="A23">
        <v>21</v>
      </c>
      <c r="B23" s="186">
        <f t="shared" si="3"/>
        <v>12079</v>
      </c>
      <c r="C23" s="184"/>
      <c r="D23" s="191">
        <f t="shared" si="0"/>
        <v>0</v>
      </c>
      <c r="E23" s="184"/>
      <c r="F23" s="184"/>
      <c r="G23" s="186">
        <f t="shared" si="4"/>
        <v>289</v>
      </c>
      <c r="H23" s="191">
        <f t="shared" si="1"/>
        <v>2.3349761654682073</v>
      </c>
      <c r="I23" s="186">
        <f t="shared" si="5"/>
        <v>298</v>
      </c>
      <c r="J23" s="184"/>
      <c r="K23" s="191">
        <f t="shared" si="6"/>
        <v>0</v>
      </c>
      <c r="L23" s="184"/>
      <c r="M23" s="188">
        <f t="shared" si="7"/>
        <v>0</v>
      </c>
      <c r="N23">
        <v>2300</v>
      </c>
      <c r="O23" s="185">
        <f t="shared" si="8"/>
        <v>145</v>
      </c>
      <c r="P23" s="192">
        <f t="shared" si="2"/>
        <v>-100</v>
      </c>
      <c r="Q23" s="184"/>
    </row>
    <row r="24" spans="1:17" hidden="1" x14ac:dyDescent="0.2">
      <c r="A24">
        <v>22</v>
      </c>
      <c r="B24" s="186">
        <f t="shared" si="3"/>
        <v>12079</v>
      </c>
      <c r="C24" s="184"/>
      <c r="D24" s="191">
        <f t="shared" si="0"/>
        <v>0</v>
      </c>
      <c r="E24" s="184"/>
      <c r="F24" s="184"/>
      <c r="G24" s="186">
        <f t="shared" si="4"/>
        <v>289</v>
      </c>
      <c r="H24" s="191">
        <f t="shared" si="1"/>
        <v>2.3349761654682073</v>
      </c>
      <c r="I24" s="186">
        <f t="shared" si="5"/>
        <v>298</v>
      </c>
      <c r="J24" s="184"/>
      <c r="K24" s="191">
        <f t="shared" si="6"/>
        <v>0</v>
      </c>
      <c r="L24" s="184"/>
      <c r="M24" s="188">
        <f t="shared" si="7"/>
        <v>0</v>
      </c>
      <c r="N24">
        <v>2465</v>
      </c>
      <c r="O24" s="185">
        <f t="shared" si="8"/>
        <v>165</v>
      </c>
      <c r="P24" s="192">
        <f t="shared" si="2"/>
        <v>-100</v>
      </c>
      <c r="Q24" s="184"/>
    </row>
    <row r="25" spans="1:17" hidden="1" x14ac:dyDescent="0.2">
      <c r="A25">
        <v>23</v>
      </c>
      <c r="B25" s="186">
        <f t="shared" si="3"/>
        <v>12079</v>
      </c>
      <c r="C25" s="184"/>
      <c r="D25" s="191">
        <f t="shared" si="0"/>
        <v>0</v>
      </c>
      <c r="E25" s="184"/>
      <c r="F25" s="184"/>
      <c r="G25" s="186">
        <f t="shared" si="4"/>
        <v>289</v>
      </c>
      <c r="H25" s="191">
        <f t="shared" si="1"/>
        <v>2.3349761654682073</v>
      </c>
      <c r="I25" s="186">
        <f t="shared" si="5"/>
        <v>298</v>
      </c>
      <c r="J25" s="184"/>
      <c r="K25" s="191">
        <f t="shared" si="6"/>
        <v>0</v>
      </c>
      <c r="L25" s="184"/>
      <c r="M25" s="188">
        <f t="shared" si="7"/>
        <v>0</v>
      </c>
      <c r="N25">
        <v>2640</v>
      </c>
      <c r="O25" s="185">
        <f t="shared" si="8"/>
        <v>175</v>
      </c>
      <c r="P25" s="192">
        <f t="shared" si="2"/>
        <v>-100</v>
      </c>
      <c r="Q25" s="184"/>
    </row>
    <row r="26" spans="1:17" hidden="1" x14ac:dyDescent="0.2">
      <c r="A26">
        <v>24</v>
      </c>
      <c r="B26" s="186">
        <f t="shared" si="3"/>
        <v>12079</v>
      </c>
      <c r="C26" s="184"/>
      <c r="D26" s="191">
        <f t="shared" si="0"/>
        <v>0</v>
      </c>
      <c r="E26" s="184"/>
      <c r="F26" s="184"/>
      <c r="G26" s="186">
        <f t="shared" si="4"/>
        <v>289</v>
      </c>
      <c r="H26" s="191">
        <f t="shared" si="1"/>
        <v>2.3349761654682073</v>
      </c>
      <c r="I26" s="186">
        <f t="shared" si="5"/>
        <v>298</v>
      </c>
      <c r="J26" s="184"/>
      <c r="K26" s="191">
        <f t="shared" si="6"/>
        <v>0</v>
      </c>
      <c r="L26" s="184"/>
      <c r="M26" s="188">
        <f t="shared" si="7"/>
        <v>0</v>
      </c>
      <c r="N26">
        <v>2800</v>
      </c>
      <c r="O26" s="185">
        <f t="shared" si="8"/>
        <v>160</v>
      </c>
      <c r="P26" s="192">
        <f t="shared" si="2"/>
        <v>-100</v>
      </c>
      <c r="Q26" s="184"/>
    </row>
    <row r="27" spans="1:17" hidden="1" x14ac:dyDescent="0.2"/>
  </sheetData>
  <mergeCells count="1">
    <mergeCell ref="A1:B1"/>
  </mergeCells>
  <pageMargins left="0.7" right="0.7" top="0.75" bottom="0.75" header="0.3" footer="0.3"/>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R26"/>
  <sheetViews>
    <sheetView topLeftCell="X1" workbookViewId="0">
      <selection activeCell="A2" sqref="A2:Q2"/>
    </sheetView>
  </sheetViews>
  <sheetFormatPr baseColWidth="10" defaultRowHeight="12.75" x14ac:dyDescent="0.2"/>
  <cols>
    <col min="1" max="1" width="9" bestFit="1" customWidth="1"/>
    <col min="2" max="2" width="10.7109375" hidden="1" customWidth="1"/>
    <col min="3" max="3" width="13" hidden="1" customWidth="1"/>
    <col min="4" max="4" width="13" customWidth="1"/>
    <col min="5" max="5" width="10.7109375" hidden="1" customWidth="1"/>
    <col min="6" max="6" width="12.28515625" hidden="1" customWidth="1"/>
    <col min="7" max="7" width="13.140625" hidden="1" customWidth="1"/>
    <col min="8" max="8" width="13.140625" customWidth="1"/>
    <col min="9" max="9" width="13.140625" hidden="1" customWidth="1"/>
    <col min="10" max="10" width="10.42578125" customWidth="1"/>
    <col min="11" max="11" width="13.140625" customWidth="1"/>
    <col min="12" max="12" width="7.42578125" customWidth="1"/>
    <col min="13" max="13" width="10.42578125" customWidth="1"/>
    <col min="14" max="14" width="7.42578125" customWidth="1"/>
    <col min="15" max="15" width="11" customWidth="1"/>
    <col min="16" max="16" width="12" customWidth="1"/>
    <col min="17" max="17" width="13.7109375" customWidth="1"/>
    <col min="18" max="37" width="11.42578125" customWidth="1"/>
  </cols>
  <sheetData>
    <row r="1" spans="1:18" x14ac:dyDescent="0.2">
      <c r="A1" s="661" t="s">
        <v>42</v>
      </c>
      <c r="B1" s="661"/>
      <c r="C1">
        <v>3292</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v>1</v>
      </c>
      <c r="B3" s="186">
        <f>C1-(C3+E3+F3)</f>
        <v>3254</v>
      </c>
      <c r="C3" s="184">
        <v>38</v>
      </c>
      <c r="D3" s="191">
        <f>(C3/B3)*100</f>
        <v>1.1677934849416103</v>
      </c>
      <c r="E3" s="194"/>
      <c r="F3" s="194"/>
      <c r="G3" s="186">
        <f>C3</f>
        <v>38</v>
      </c>
      <c r="H3" s="191">
        <f>(G3/$C$1)*100</f>
        <v>1.1543134872417984</v>
      </c>
      <c r="I3" s="186">
        <f>C3+E3+F3</f>
        <v>38</v>
      </c>
      <c r="J3" s="187">
        <v>30.156291158135044</v>
      </c>
      <c r="L3" s="184">
        <v>165.74</v>
      </c>
      <c r="M3" s="188"/>
      <c r="N3">
        <v>140</v>
      </c>
      <c r="P3" s="192">
        <f>((L3/N3)*100)-100</f>
        <v>18.3857142857143</v>
      </c>
      <c r="Q3" s="184">
        <v>74.77</v>
      </c>
    </row>
    <row r="4" spans="1:18" x14ac:dyDescent="0.2">
      <c r="A4">
        <v>2</v>
      </c>
      <c r="B4" s="186">
        <f>B3-(C4+E4+F4)</f>
        <v>3237</v>
      </c>
      <c r="C4" s="184">
        <v>17</v>
      </c>
      <c r="D4" s="191">
        <f t="shared" ref="D4:D26" si="0">(C4/B4)*100</f>
        <v>0.52517763361136849</v>
      </c>
      <c r="E4" s="194"/>
      <c r="F4" s="194"/>
      <c r="G4" s="186">
        <f t="shared" ref="G4:G26" si="1">G3+C4</f>
        <v>55</v>
      </c>
      <c r="H4" s="191">
        <f t="shared" ref="H4:H26" si="2">(G4/$C$1)*100</f>
        <v>1.6707168894289186</v>
      </c>
      <c r="I4" s="186">
        <f t="shared" ref="I4:I26" si="3">I3+C4+E4+F4</f>
        <v>55</v>
      </c>
      <c r="J4" s="187">
        <v>60.051193786133545</v>
      </c>
      <c r="K4" s="191">
        <f>J4-J3</f>
        <v>29.894902627998501</v>
      </c>
      <c r="L4" s="184">
        <v>377.61</v>
      </c>
      <c r="M4" s="188">
        <f>L4-L3</f>
        <v>211.87</v>
      </c>
      <c r="N4">
        <v>300</v>
      </c>
      <c r="O4" s="185">
        <f>N4-N3</f>
        <v>160</v>
      </c>
      <c r="P4" s="192">
        <f t="shared" ref="P4:P26" si="4">((L4/N4)*100)-100</f>
        <v>25.870000000000019</v>
      </c>
      <c r="Q4" s="184">
        <v>65.38</v>
      </c>
    </row>
    <row r="5" spans="1:18" x14ac:dyDescent="0.2">
      <c r="A5">
        <v>3</v>
      </c>
      <c r="B5" s="186">
        <f t="shared" ref="B5:B26" si="5">B4-(C5+E5+F5)</f>
        <v>3226</v>
      </c>
      <c r="C5" s="184">
        <v>11</v>
      </c>
      <c r="D5" s="191">
        <f t="shared" si="0"/>
        <v>0.34097954122752638</v>
      </c>
      <c r="E5" s="194"/>
      <c r="F5" s="194"/>
      <c r="G5" s="186">
        <f t="shared" si="1"/>
        <v>66</v>
      </c>
      <c r="H5" s="191">
        <f t="shared" si="2"/>
        <v>2.0048602673147022</v>
      </c>
      <c r="I5" s="186">
        <f t="shared" si="3"/>
        <v>66</v>
      </c>
      <c r="J5" s="187">
        <v>85.209458861039764</v>
      </c>
      <c r="K5" s="191">
        <f t="shared" ref="K5:K26" si="6">J5-J4</f>
        <v>25.158265074906218</v>
      </c>
      <c r="L5" s="184">
        <v>660.85</v>
      </c>
      <c r="M5" s="188">
        <f t="shared" ref="M5:M26" si="7">L5-L4</f>
        <v>283.24</v>
      </c>
      <c r="N5">
        <v>490</v>
      </c>
      <c r="O5" s="185">
        <f t="shared" ref="O5:O26" si="8">N5-N4</f>
        <v>190</v>
      </c>
      <c r="P5" s="192">
        <f t="shared" si="4"/>
        <v>34.867346938775512</v>
      </c>
      <c r="Q5" s="187">
        <v>71.209999999999994</v>
      </c>
    </row>
    <row r="6" spans="1:18" x14ac:dyDescent="0.2">
      <c r="A6">
        <v>4</v>
      </c>
      <c r="B6" s="186">
        <f t="shared" si="5"/>
        <v>3216</v>
      </c>
      <c r="C6" s="184">
        <v>10</v>
      </c>
      <c r="D6" s="191">
        <f t="shared" si="0"/>
        <v>0.31094527363184082</v>
      </c>
      <c r="E6" s="194"/>
      <c r="F6" s="194"/>
      <c r="G6" s="186">
        <f t="shared" si="1"/>
        <v>76</v>
      </c>
      <c r="H6" s="191">
        <f t="shared" si="2"/>
        <v>2.3086269744835968</v>
      </c>
      <c r="I6" s="186">
        <f t="shared" si="3"/>
        <v>76</v>
      </c>
      <c r="J6" s="187">
        <v>90.165245202558637</v>
      </c>
      <c r="K6" s="191">
        <f t="shared" si="6"/>
        <v>4.9557863415188734</v>
      </c>
      <c r="L6" s="184">
        <v>923.99</v>
      </c>
      <c r="M6" s="188">
        <f t="shared" si="7"/>
        <v>263.14</v>
      </c>
      <c r="N6">
        <v>690</v>
      </c>
      <c r="O6" s="185">
        <f t="shared" si="8"/>
        <v>200</v>
      </c>
      <c r="P6" s="192">
        <f t="shared" si="4"/>
        <v>33.911594202898556</v>
      </c>
      <c r="Q6" s="187">
        <v>74.39</v>
      </c>
    </row>
    <row r="7" spans="1:18" x14ac:dyDescent="0.2">
      <c r="A7">
        <v>5</v>
      </c>
      <c r="B7" s="186">
        <f t="shared" si="5"/>
        <v>1820</v>
      </c>
      <c r="C7" s="184">
        <v>0</v>
      </c>
      <c r="D7" s="191">
        <f t="shared" si="0"/>
        <v>0</v>
      </c>
      <c r="E7" s="194"/>
      <c r="F7" s="194">
        <v>1396</v>
      </c>
      <c r="G7" s="186">
        <f t="shared" si="1"/>
        <v>76</v>
      </c>
      <c r="H7" s="191">
        <f t="shared" si="2"/>
        <v>2.3086269744835968</v>
      </c>
      <c r="I7" s="186">
        <f t="shared" si="3"/>
        <v>1472</v>
      </c>
      <c r="J7" s="187">
        <v>66.444270015698592</v>
      </c>
      <c r="K7" s="191">
        <f t="shared" si="6"/>
        <v>-23.720975186860045</v>
      </c>
      <c r="L7" s="184">
        <v>1117.43</v>
      </c>
      <c r="M7" s="188">
        <f t="shared" si="7"/>
        <v>193.44000000000005</v>
      </c>
      <c r="N7">
        <v>890</v>
      </c>
      <c r="O7" s="185">
        <f t="shared" si="8"/>
        <v>200</v>
      </c>
      <c r="P7" s="192">
        <f t="shared" si="4"/>
        <v>25.553932584269674</v>
      </c>
      <c r="Q7" s="184">
        <v>96.34</v>
      </c>
    </row>
    <row r="8" spans="1:18" x14ac:dyDescent="0.2">
      <c r="A8">
        <v>6</v>
      </c>
      <c r="B8" s="186">
        <f t="shared" si="5"/>
        <v>1820</v>
      </c>
      <c r="C8" s="184">
        <v>0</v>
      </c>
      <c r="D8" s="191">
        <f t="shared" si="0"/>
        <v>0</v>
      </c>
      <c r="E8" s="194"/>
      <c r="F8" s="194"/>
      <c r="G8" s="186">
        <f t="shared" si="1"/>
        <v>76</v>
      </c>
      <c r="H8" s="191">
        <f t="shared" si="2"/>
        <v>2.3086269744835968</v>
      </c>
      <c r="I8" s="186">
        <f t="shared" si="3"/>
        <v>1472</v>
      </c>
      <c r="J8" s="187">
        <v>61.036106750392463</v>
      </c>
      <c r="K8" s="191">
        <f t="shared" si="6"/>
        <v>-5.4081632653061291</v>
      </c>
      <c r="L8" s="184">
        <v>1235.3699999999999</v>
      </c>
      <c r="M8" s="188">
        <f t="shared" si="7"/>
        <v>117.93999999999983</v>
      </c>
      <c r="N8">
        <v>1080</v>
      </c>
      <c r="O8" s="185">
        <f t="shared" si="8"/>
        <v>190</v>
      </c>
      <c r="P8" s="192">
        <f t="shared" si="4"/>
        <v>14.386111111111106</v>
      </c>
      <c r="Q8" s="184">
        <v>90.31</v>
      </c>
    </row>
    <row r="9" spans="1:18" x14ac:dyDescent="0.2">
      <c r="A9">
        <v>7</v>
      </c>
      <c r="B9" s="186">
        <f t="shared" si="5"/>
        <v>1820</v>
      </c>
      <c r="C9" s="184">
        <v>0</v>
      </c>
      <c r="D9" s="191">
        <f t="shared" si="0"/>
        <v>0</v>
      </c>
      <c r="E9" s="194"/>
      <c r="F9" s="194"/>
      <c r="G9" s="186">
        <f t="shared" si="1"/>
        <v>76</v>
      </c>
      <c r="H9" s="191">
        <f t="shared" si="2"/>
        <v>2.3086269744835968</v>
      </c>
      <c r="I9" s="186">
        <f t="shared" si="3"/>
        <v>1472</v>
      </c>
      <c r="J9" s="187">
        <v>62.990580847723706</v>
      </c>
      <c r="K9" s="191">
        <f t="shared" si="6"/>
        <v>1.9544740973312429</v>
      </c>
      <c r="L9" s="184">
        <v>1351.4</v>
      </c>
      <c r="M9" s="188">
        <f t="shared" si="7"/>
        <v>116.0300000000002</v>
      </c>
      <c r="N9">
        <v>1250</v>
      </c>
      <c r="O9" s="185">
        <f t="shared" si="8"/>
        <v>170</v>
      </c>
      <c r="P9" s="192">
        <f t="shared" si="4"/>
        <v>8.112000000000009</v>
      </c>
      <c r="Q9" s="184">
        <v>88.6</v>
      </c>
    </row>
    <row r="10" spans="1:18" x14ac:dyDescent="0.2">
      <c r="A10">
        <v>8</v>
      </c>
      <c r="B10" s="186">
        <f t="shared" si="5"/>
        <v>1819</v>
      </c>
      <c r="C10" s="184">
        <v>1</v>
      </c>
      <c r="D10" s="191">
        <f t="shared" si="0"/>
        <v>5.4975261132490384E-2</v>
      </c>
      <c r="E10" s="194"/>
      <c r="F10" s="194"/>
      <c r="G10" s="186">
        <f t="shared" si="1"/>
        <v>77</v>
      </c>
      <c r="H10" s="191">
        <f t="shared" si="2"/>
        <v>2.3390036452004859</v>
      </c>
      <c r="I10" s="186">
        <f t="shared" si="3"/>
        <v>1473</v>
      </c>
      <c r="J10" s="187">
        <v>65.051441137202545</v>
      </c>
      <c r="K10" s="191">
        <f t="shared" si="6"/>
        <v>2.060860289478839</v>
      </c>
      <c r="L10" s="184">
        <v>1456.73</v>
      </c>
      <c r="M10" s="188">
        <f t="shared" si="7"/>
        <v>105.32999999999993</v>
      </c>
      <c r="N10">
        <v>1400</v>
      </c>
      <c r="O10" s="185">
        <f t="shared" si="8"/>
        <v>150</v>
      </c>
      <c r="P10" s="192">
        <f t="shared" si="4"/>
        <v>4.0521428571428544</v>
      </c>
      <c r="Q10" s="184">
        <v>82.44</v>
      </c>
    </row>
    <row r="11" spans="1:18" x14ac:dyDescent="0.2">
      <c r="A11">
        <v>9</v>
      </c>
      <c r="B11" s="186">
        <f t="shared" si="5"/>
        <v>1818</v>
      </c>
      <c r="C11" s="184">
        <v>1</v>
      </c>
      <c r="D11" s="191">
        <f t="shared" si="0"/>
        <v>5.5005500550055E-2</v>
      </c>
      <c r="E11" s="194"/>
      <c r="F11" s="194"/>
      <c r="G11" s="186">
        <f t="shared" si="1"/>
        <v>78</v>
      </c>
      <c r="H11" s="191">
        <f t="shared" si="2"/>
        <v>2.3693803159173754</v>
      </c>
      <c r="I11" s="186">
        <f t="shared" si="3"/>
        <v>1474</v>
      </c>
      <c r="J11" s="187">
        <v>67.012415527267009</v>
      </c>
      <c r="K11" s="191">
        <f t="shared" si="6"/>
        <v>1.9609743900644645</v>
      </c>
      <c r="L11" s="184">
        <v>1576.08</v>
      </c>
      <c r="M11" s="188">
        <f t="shared" si="7"/>
        <v>119.34999999999991</v>
      </c>
      <c r="N11">
        <v>1540</v>
      </c>
      <c r="O11" s="185">
        <f t="shared" si="8"/>
        <v>140</v>
      </c>
      <c r="P11" s="192">
        <f t="shared" si="4"/>
        <v>2.3428571428571416</v>
      </c>
      <c r="Q11" s="184">
        <v>83.07</v>
      </c>
    </row>
    <row r="12" spans="1:18" x14ac:dyDescent="0.2">
      <c r="A12">
        <v>10</v>
      </c>
      <c r="B12" s="186">
        <f t="shared" si="5"/>
        <v>1818</v>
      </c>
      <c r="C12" s="184">
        <v>0</v>
      </c>
      <c r="D12" s="191">
        <f t="shared" si="0"/>
        <v>0</v>
      </c>
      <c r="E12" s="194"/>
      <c r="F12" s="194"/>
      <c r="G12" s="186">
        <f t="shared" si="1"/>
        <v>78</v>
      </c>
      <c r="H12" s="191">
        <f t="shared" si="2"/>
        <v>2.3693803159173754</v>
      </c>
      <c r="I12" s="186">
        <f t="shared" si="3"/>
        <v>1474</v>
      </c>
      <c r="J12" s="187">
        <v>68.9061763319189</v>
      </c>
      <c r="K12" s="191">
        <f t="shared" si="6"/>
        <v>1.8937608046518903</v>
      </c>
      <c r="L12" s="187">
        <v>1750.24</v>
      </c>
      <c r="M12" s="188">
        <f t="shared" si="7"/>
        <v>174.16000000000008</v>
      </c>
      <c r="N12" s="186">
        <v>1670</v>
      </c>
      <c r="O12" s="185">
        <f t="shared" si="8"/>
        <v>130</v>
      </c>
      <c r="P12" s="192">
        <f t="shared" si="4"/>
        <v>4.8047904191616908</v>
      </c>
      <c r="Q12" s="184">
        <v>87.65</v>
      </c>
    </row>
    <row r="13" spans="1:18" x14ac:dyDescent="0.2">
      <c r="A13">
        <v>11</v>
      </c>
      <c r="B13" s="186">
        <f t="shared" si="5"/>
        <v>1630</v>
      </c>
      <c r="C13" s="184">
        <v>0</v>
      </c>
      <c r="D13" s="191">
        <f t="shared" si="0"/>
        <v>0</v>
      </c>
      <c r="E13" s="194"/>
      <c r="F13" s="194">
        <v>188</v>
      </c>
      <c r="G13" s="186">
        <f t="shared" si="1"/>
        <v>78</v>
      </c>
      <c r="H13" s="191">
        <f t="shared" si="2"/>
        <v>2.3693803159173754</v>
      </c>
      <c r="I13" s="186">
        <f t="shared" si="3"/>
        <v>1662</v>
      </c>
      <c r="J13" s="187">
        <v>71</v>
      </c>
      <c r="K13" s="191">
        <f t="shared" si="6"/>
        <v>2.0938236680811002</v>
      </c>
      <c r="L13" s="187">
        <v>1851.27</v>
      </c>
      <c r="M13" s="188">
        <f t="shared" si="7"/>
        <v>101.02999999999997</v>
      </c>
      <c r="N13" s="186">
        <v>1790</v>
      </c>
      <c r="O13" s="185">
        <f t="shared" si="8"/>
        <v>120</v>
      </c>
      <c r="P13" s="192">
        <f t="shared" si="4"/>
        <v>3.4229050279329698</v>
      </c>
      <c r="Q13" s="184">
        <v>90.61</v>
      </c>
      <c r="R13" s="193"/>
    </row>
    <row r="14" spans="1:18" hidden="1" x14ac:dyDescent="0.2">
      <c r="A14">
        <v>12</v>
      </c>
      <c r="B14" s="186">
        <f t="shared" si="5"/>
        <v>1630</v>
      </c>
      <c r="C14" s="184"/>
      <c r="D14" s="191">
        <f t="shared" si="0"/>
        <v>0</v>
      </c>
      <c r="E14" s="184"/>
      <c r="F14" s="184"/>
      <c r="G14" s="186">
        <f t="shared" si="1"/>
        <v>78</v>
      </c>
      <c r="H14" s="191">
        <f t="shared" si="2"/>
        <v>2.3693803159173754</v>
      </c>
      <c r="I14" s="186">
        <f t="shared" si="3"/>
        <v>1662</v>
      </c>
      <c r="J14" s="184"/>
      <c r="K14" s="191">
        <f t="shared" si="6"/>
        <v>-71</v>
      </c>
      <c r="L14" s="184"/>
      <c r="M14" s="188">
        <f t="shared" si="7"/>
        <v>-1851.27</v>
      </c>
      <c r="N14">
        <v>1900</v>
      </c>
      <c r="O14" s="185">
        <f t="shared" si="8"/>
        <v>110</v>
      </c>
      <c r="P14" s="192">
        <f t="shared" si="4"/>
        <v>-100</v>
      </c>
      <c r="Q14" s="184"/>
    </row>
    <row r="15" spans="1:18" hidden="1" x14ac:dyDescent="0.2">
      <c r="A15">
        <v>13</v>
      </c>
      <c r="B15" s="186">
        <f t="shared" si="5"/>
        <v>1630</v>
      </c>
      <c r="C15" s="184"/>
      <c r="D15" s="191">
        <f t="shared" si="0"/>
        <v>0</v>
      </c>
      <c r="E15" s="184"/>
      <c r="F15" s="184"/>
      <c r="G15" s="186">
        <f t="shared" si="1"/>
        <v>78</v>
      </c>
      <c r="H15" s="191">
        <f t="shared" si="2"/>
        <v>2.3693803159173754</v>
      </c>
      <c r="I15" s="186">
        <f t="shared" si="3"/>
        <v>1662</v>
      </c>
      <c r="J15" s="184"/>
      <c r="K15" s="191">
        <f t="shared" si="6"/>
        <v>0</v>
      </c>
      <c r="L15" s="184"/>
      <c r="M15" s="188">
        <f t="shared" si="7"/>
        <v>0</v>
      </c>
      <c r="N15">
        <v>2010</v>
      </c>
      <c r="O15" s="185">
        <f t="shared" si="8"/>
        <v>110</v>
      </c>
      <c r="P15" s="192">
        <f t="shared" si="4"/>
        <v>-100</v>
      </c>
      <c r="Q15" s="184"/>
    </row>
    <row r="16" spans="1:18" hidden="1" x14ac:dyDescent="0.2">
      <c r="A16">
        <v>14</v>
      </c>
      <c r="B16" s="186">
        <f t="shared" si="5"/>
        <v>1630</v>
      </c>
      <c r="C16" s="184"/>
      <c r="D16" s="191">
        <f t="shared" si="0"/>
        <v>0</v>
      </c>
      <c r="E16" s="184"/>
      <c r="F16" s="184"/>
      <c r="G16" s="186">
        <f t="shared" si="1"/>
        <v>78</v>
      </c>
      <c r="H16" s="191">
        <f t="shared" si="2"/>
        <v>2.3693803159173754</v>
      </c>
      <c r="I16" s="186">
        <f t="shared" si="3"/>
        <v>1662</v>
      </c>
      <c r="J16" s="184"/>
      <c r="K16" s="191">
        <f t="shared" si="6"/>
        <v>0</v>
      </c>
      <c r="L16" s="184"/>
      <c r="M16" s="188">
        <f t="shared" si="7"/>
        <v>0</v>
      </c>
      <c r="N16">
        <v>2120</v>
      </c>
      <c r="O16" s="185">
        <f t="shared" si="8"/>
        <v>110</v>
      </c>
      <c r="P16" s="192">
        <f t="shared" si="4"/>
        <v>-100</v>
      </c>
      <c r="Q16" s="184"/>
    </row>
    <row r="17" spans="1:17" hidden="1" x14ac:dyDescent="0.2">
      <c r="A17">
        <v>15</v>
      </c>
      <c r="B17" s="186">
        <f t="shared" si="5"/>
        <v>1630</v>
      </c>
      <c r="C17" s="184"/>
      <c r="D17" s="191">
        <f t="shared" si="0"/>
        <v>0</v>
      </c>
      <c r="E17" s="184"/>
      <c r="F17" s="184"/>
      <c r="G17" s="186">
        <f t="shared" si="1"/>
        <v>78</v>
      </c>
      <c r="H17" s="191">
        <f t="shared" si="2"/>
        <v>2.3693803159173754</v>
      </c>
      <c r="I17" s="186">
        <f t="shared" si="3"/>
        <v>1662</v>
      </c>
      <c r="J17" s="184"/>
      <c r="K17" s="191">
        <f t="shared" si="6"/>
        <v>0</v>
      </c>
      <c r="L17" s="184"/>
      <c r="M17" s="188">
        <f t="shared" si="7"/>
        <v>0</v>
      </c>
      <c r="N17">
        <v>2240</v>
      </c>
      <c r="O17" s="185">
        <f t="shared" si="8"/>
        <v>120</v>
      </c>
      <c r="P17" s="192">
        <f t="shared" si="4"/>
        <v>-100</v>
      </c>
      <c r="Q17" s="184"/>
    </row>
    <row r="18" spans="1:17" hidden="1" x14ac:dyDescent="0.2">
      <c r="A18">
        <v>16</v>
      </c>
      <c r="B18" s="186">
        <f t="shared" si="5"/>
        <v>1630</v>
      </c>
      <c r="C18" s="184"/>
      <c r="D18" s="191">
        <f t="shared" si="0"/>
        <v>0</v>
      </c>
      <c r="E18" s="184"/>
      <c r="F18" s="184"/>
      <c r="G18" s="186">
        <f t="shared" si="1"/>
        <v>78</v>
      </c>
      <c r="H18" s="191">
        <f t="shared" si="2"/>
        <v>2.3693803159173754</v>
      </c>
      <c r="I18" s="186">
        <f t="shared" si="3"/>
        <v>1662</v>
      </c>
      <c r="J18" s="184"/>
      <c r="K18" s="191">
        <f t="shared" si="6"/>
        <v>0</v>
      </c>
      <c r="L18" s="184"/>
      <c r="M18" s="188">
        <f t="shared" si="7"/>
        <v>0</v>
      </c>
      <c r="N18">
        <v>2370</v>
      </c>
      <c r="O18" s="185">
        <f t="shared" si="8"/>
        <v>130</v>
      </c>
      <c r="P18" s="192">
        <f t="shared" si="4"/>
        <v>-100</v>
      </c>
      <c r="Q18" s="184"/>
    </row>
    <row r="19" spans="1:17" hidden="1" x14ac:dyDescent="0.2">
      <c r="A19">
        <v>17</v>
      </c>
      <c r="B19" s="186">
        <f t="shared" si="5"/>
        <v>1630</v>
      </c>
      <c r="C19" s="184"/>
      <c r="D19" s="191">
        <f t="shared" si="0"/>
        <v>0</v>
      </c>
      <c r="E19" s="184"/>
      <c r="F19" s="184"/>
      <c r="G19" s="186">
        <f t="shared" si="1"/>
        <v>78</v>
      </c>
      <c r="H19" s="191">
        <f t="shared" si="2"/>
        <v>2.3693803159173754</v>
      </c>
      <c r="I19" s="186">
        <f t="shared" si="3"/>
        <v>1662</v>
      </c>
      <c r="J19" s="184"/>
      <c r="K19" s="191">
        <f t="shared" si="6"/>
        <v>0</v>
      </c>
      <c r="L19" s="184"/>
      <c r="M19" s="188">
        <f t="shared" si="7"/>
        <v>0</v>
      </c>
      <c r="N19">
        <v>2510</v>
      </c>
      <c r="O19" s="185">
        <f t="shared" si="8"/>
        <v>140</v>
      </c>
      <c r="P19" s="192">
        <f t="shared" si="4"/>
        <v>-100</v>
      </c>
      <c r="Q19" s="184"/>
    </row>
    <row r="20" spans="1:17" hidden="1" x14ac:dyDescent="0.2">
      <c r="A20">
        <v>18</v>
      </c>
      <c r="B20" s="186">
        <f t="shared" si="5"/>
        <v>1630</v>
      </c>
      <c r="C20" s="184"/>
      <c r="D20" s="191">
        <f t="shared" si="0"/>
        <v>0</v>
      </c>
      <c r="E20" s="184"/>
      <c r="F20" s="184"/>
      <c r="G20" s="186">
        <f t="shared" si="1"/>
        <v>78</v>
      </c>
      <c r="H20" s="191">
        <f t="shared" si="2"/>
        <v>2.3693803159173754</v>
      </c>
      <c r="I20" s="186">
        <f t="shared" si="3"/>
        <v>1662</v>
      </c>
      <c r="J20" s="184"/>
      <c r="K20" s="191">
        <f t="shared" si="6"/>
        <v>0</v>
      </c>
      <c r="L20" s="184"/>
      <c r="M20" s="188">
        <f t="shared" si="7"/>
        <v>0</v>
      </c>
      <c r="N20">
        <v>2650</v>
      </c>
      <c r="O20" s="185">
        <f t="shared" si="8"/>
        <v>140</v>
      </c>
      <c r="P20" s="192">
        <f t="shared" si="4"/>
        <v>-100</v>
      </c>
      <c r="Q20" s="184"/>
    </row>
    <row r="21" spans="1:17" hidden="1" x14ac:dyDescent="0.2">
      <c r="A21">
        <v>19</v>
      </c>
      <c r="B21" s="186">
        <f t="shared" si="5"/>
        <v>1630</v>
      </c>
      <c r="C21" s="184"/>
      <c r="D21" s="191">
        <f t="shared" si="0"/>
        <v>0</v>
      </c>
      <c r="E21" s="184"/>
      <c r="F21" s="184"/>
      <c r="G21" s="186">
        <f t="shared" si="1"/>
        <v>78</v>
      </c>
      <c r="H21" s="191">
        <f t="shared" si="2"/>
        <v>2.3693803159173754</v>
      </c>
      <c r="I21" s="186">
        <f t="shared" si="3"/>
        <v>1662</v>
      </c>
      <c r="J21" s="184"/>
      <c r="K21" s="191">
        <f t="shared" si="6"/>
        <v>0</v>
      </c>
      <c r="L21" s="184"/>
      <c r="M21" s="188">
        <f t="shared" si="7"/>
        <v>0</v>
      </c>
      <c r="N21">
        <v>2800</v>
      </c>
      <c r="O21" s="185">
        <f t="shared" si="8"/>
        <v>150</v>
      </c>
      <c r="P21" s="192">
        <f t="shared" si="4"/>
        <v>-100</v>
      </c>
      <c r="Q21" s="184"/>
    </row>
    <row r="22" spans="1:17" hidden="1" x14ac:dyDescent="0.2">
      <c r="A22">
        <v>20</v>
      </c>
      <c r="B22" s="186">
        <f t="shared" si="5"/>
        <v>1630</v>
      </c>
      <c r="C22" s="184"/>
      <c r="D22" s="191">
        <f t="shared" si="0"/>
        <v>0</v>
      </c>
      <c r="E22" s="184"/>
      <c r="F22" s="184"/>
      <c r="G22" s="186">
        <f t="shared" si="1"/>
        <v>78</v>
      </c>
      <c r="H22" s="191">
        <f t="shared" si="2"/>
        <v>2.3693803159173754</v>
      </c>
      <c r="I22" s="186">
        <f t="shared" si="3"/>
        <v>1662</v>
      </c>
      <c r="J22" s="184"/>
      <c r="K22" s="191">
        <f t="shared" si="6"/>
        <v>0</v>
      </c>
      <c r="L22" s="184"/>
      <c r="M22" s="188">
        <f t="shared" si="7"/>
        <v>0</v>
      </c>
      <c r="N22">
        <v>2960</v>
      </c>
      <c r="O22" s="185">
        <f t="shared" si="8"/>
        <v>160</v>
      </c>
      <c r="P22" s="192">
        <f t="shared" si="4"/>
        <v>-100</v>
      </c>
      <c r="Q22" s="184"/>
    </row>
    <row r="23" spans="1:17" hidden="1" x14ac:dyDescent="0.2">
      <c r="A23">
        <v>21</v>
      </c>
      <c r="B23" s="186">
        <f t="shared" si="5"/>
        <v>1630</v>
      </c>
      <c r="C23" s="184"/>
      <c r="D23" s="191">
        <f t="shared" si="0"/>
        <v>0</v>
      </c>
      <c r="E23" s="184"/>
      <c r="F23" s="184"/>
      <c r="G23" s="186">
        <f t="shared" si="1"/>
        <v>78</v>
      </c>
      <c r="H23" s="191">
        <f t="shared" si="2"/>
        <v>2.3693803159173754</v>
      </c>
      <c r="I23" s="186">
        <f t="shared" si="3"/>
        <v>1662</v>
      </c>
      <c r="J23" s="184"/>
      <c r="K23" s="191">
        <f t="shared" si="6"/>
        <v>0</v>
      </c>
      <c r="L23" s="184"/>
      <c r="M23" s="188">
        <f t="shared" si="7"/>
        <v>0</v>
      </c>
      <c r="N23">
        <v>3150</v>
      </c>
      <c r="O23" s="185">
        <f t="shared" si="8"/>
        <v>190</v>
      </c>
      <c r="P23" s="192">
        <f t="shared" si="4"/>
        <v>-100</v>
      </c>
      <c r="Q23" s="184"/>
    </row>
    <row r="24" spans="1:17" hidden="1" x14ac:dyDescent="0.2">
      <c r="A24">
        <v>22</v>
      </c>
      <c r="B24" s="186">
        <f t="shared" si="5"/>
        <v>1630</v>
      </c>
      <c r="C24" s="184"/>
      <c r="D24" s="191">
        <f t="shared" si="0"/>
        <v>0</v>
      </c>
      <c r="E24" s="184"/>
      <c r="F24" s="184"/>
      <c r="G24" s="186">
        <f t="shared" si="1"/>
        <v>78</v>
      </c>
      <c r="H24" s="191">
        <f t="shared" si="2"/>
        <v>2.3693803159173754</v>
      </c>
      <c r="I24" s="186">
        <f t="shared" si="3"/>
        <v>1662</v>
      </c>
      <c r="J24" s="184"/>
      <c r="K24" s="191">
        <f t="shared" si="6"/>
        <v>0</v>
      </c>
      <c r="L24" s="184"/>
      <c r="M24" s="188">
        <f t="shared" si="7"/>
        <v>0</v>
      </c>
      <c r="N24">
        <v>3370</v>
      </c>
      <c r="O24" s="185">
        <f t="shared" si="8"/>
        <v>220</v>
      </c>
      <c r="P24" s="192">
        <f t="shared" si="4"/>
        <v>-100</v>
      </c>
      <c r="Q24" s="184"/>
    </row>
    <row r="25" spans="1:17" hidden="1" x14ac:dyDescent="0.2">
      <c r="A25">
        <v>23</v>
      </c>
      <c r="B25" s="186">
        <f t="shared" si="5"/>
        <v>1630</v>
      </c>
      <c r="C25" s="184"/>
      <c r="D25" s="191">
        <f t="shared" si="0"/>
        <v>0</v>
      </c>
      <c r="E25" s="184"/>
      <c r="F25" s="184"/>
      <c r="G25" s="186">
        <f t="shared" si="1"/>
        <v>78</v>
      </c>
      <c r="H25" s="191">
        <f t="shared" si="2"/>
        <v>2.3693803159173754</v>
      </c>
      <c r="I25" s="186">
        <f t="shared" si="3"/>
        <v>1662</v>
      </c>
      <c r="J25" s="184"/>
      <c r="K25" s="191">
        <f t="shared" si="6"/>
        <v>0</v>
      </c>
      <c r="L25" s="184"/>
      <c r="M25" s="188">
        <f t="shared" si="7"/>
        <v>0</v>
      </c>
      <c r="N25">
        <v>3560</v>
      </c>
      <c r="O25" s="185">
        <f t="shared" si="8"/>
        <v>190</v>
      </c>
      <c r="P25" s="192">
        <f t="shared" si="4"/>
        <v>-100</v>
      </c>
      <c r="Q25" s="184"/>
    </row>
    <row r="26" spans="1:17" hidden="1" x14ac:dyDescent="0.2">
      <c r="A26">
        <v>24</v>
      </c>
      <c r="B26" s="186">
        <f t="shared" si="5"/>
        <v>1630</v>
      </c>
      <c r="C26" s="184"/>
      <c r="D26" s="191">
        <f t="shared" si="0"/>
        <v>0</v>
      </c>
      <c r="E26" s="184"/>
      <c r="F26" s="184"/>
      <c r="G26" s="186">
        <f t="shared" si="1"/>
        <v>78</v>
      </c>
      <c r="H26" s="191">
        <f t="shared" si="2"/>
        <v>2.3693803159173754</v>
      </c>
      <c r="I26" s="186">
        <f t="shared" si="3"/>
        <v>1662</v>
      </c>
      <c r="J26" s="184"/>
      <c r="K26" s="191">
        <f t="shared" si="6"/>
        <v>0</v>
      </c>
      <c r="L26" s="184"/>
      <c r="M26" s="188">
        <f t="shared" si="7"/>
        <v>0</v>
      </c>
      <c r="N26">
        <v>3720</v>
      </c>
      <c r="O26" s="185">
        <f t="shared" si="8"/>
        <v>160</v>
      </c>
      <c r="P26" s="192">
        <f t="shared" si="4"/>
        <v>-100</v>
      </c>
      <c r="Q26" s="184"/>
    </row>
  </sheetData>
  <mergeCells count="1">
    <mergeCell ref="A1:B1"/>
  </mergeCells>
  <pageMargins left="0.7" right="0.7" top="0.75" bottom="0.75" header="0.3" footer="0.3"/>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V26"/>
  <sheetViews>
    <sheetView workbookViewId="0">
      <selection activeCell="A2" sqref="A2:Q2"/>
    </sheetView>
  </sheetViews>
  <sheetFormatPr baseColWidth="10" defaultRowHeight="12.75" x14ac:dyDescent="0.2"/>
  <cols>
    <col min="1" max="1" width="9" style="189" bestFit="1" customWidth="1"/>
    <col min="2" max="2" width="10.7109375" style="189" customWidth="1"/>
    <col min="3" max="4" width="13" style="189" customWidth="1"/>
    <col min="5" max="5" width="10.7109375" style="189" customWidth="1"/>
    <col min="6" max="6" width="12.28515625" style="189" customWidth="1"/>
    <col min="7" max="9" width="13.140625" style="189" customWidth="1"/>
    <col min="10" max="10" width="10.42578125" style="189" bestFit="1" customWidth="1"/>
    <col min="11" max="11" width="13.140625" style="189" bestFit="1" customWidth="1"/>
    <col min="12" max="12" width="7.42578125" style="189" bestFit="1" customWidth="1"/>
    <col min="13" max="13" width="10.42578125" style="189" customWidth="1"/>
    <col min="14" max="14" width="7.42578125" style="189" customWidth="1"/>
    <col min="15" max="15" width="11" style="189" bestFit="1" customWidth="1"/>
    <col min="16" max="16" width="12" style="189" customWidth="1"/>
    <col min="17" max="17" width="13.7109375" style="189" bestFit="1" customWidth="1"/>
    <col min="18" max="22" width="10.85546875" style="189"/>
  </cols>
  <sheetData>
    <row r="1" spans="1:18" x14ac:dyDescent="0.2">
      <c r="A1" s="662" t="s">
        <v>42</v>
      </c>
      <c r="B1" s="662"/>
      <c r="C1" s="189">
        <v>3720</v>
      </c>
      <c r="D1" s="190" t="s">
        <v>46</v>
      </c>
      <c r="E1" s="208" t="s">
        <v>47</v>
      </c>
    </row>
    <row r="2" spans="1:18" ht="22.5" x14ac:dyDescent="0.2">
      <c r="A2" s="209" t="s">
        <v>29</v>
      </c>
      <c r="B2" s="210" t="s">
        <v>30</v>
      </c>
      <c r="C2" s="210" t="s">
        <v>35</v>
      </c>
      <c r="D2" s="210" t="s">
        <v>37</v>
      </c>
      <c r="E2" s="210" t="s">
        <v>41</v>
      </c>
      <c r="F2" s="210" t="s">
        <v>40</v>
      </c>
      <c r="G2" s="210" t="s">
        <v>36</v>
      </c>
      <c r="H2" s="210" t="s">
        <v>38</v>
      </c>
      <c r="I2" s="210" t="s">
        <v>43</v>
      </c>
      <c r="J2" s="209" t="s">
        <v>13</v>
      </c>
      <c r="K2" s="210" t="s">
        <v>32</v>
      </c>
      <c r="L2" s="209" t="s">
        <v>31</v>
      </c>
      <c r="M2" s="210" t="s">
        <v>44</v>
      </c>
      <c r="N2" s="210" t="s">
        <v>39</v>
      </c>
      <c r="O2" s="210" t="s">
        <v>45</v>
      </c>
      <c r="P2" s="210" t="s">
        <v>33</v>
      </c>
      <c r="Q2" s="209" t="s">
        <v>34</v>
      </c>
    </row>
    <row r="3" spans="1:18" x14ac:dyDescent="0.2">
      <c r="A3" s="211">
        <v>1</v>
      </c>
      <c r="B3" s="212">
        <f>C1-(C3+E3+F3)</f>
        <v>3707</v>
      </c>
      <c r="C3" s="213">
        <v>13</v>
      </c>
      <c r="D3" s="214">
        <f>(C3/B3)*100</f>
        <v>0.35068788777987592</v>
      </c>
      <c r="E3" s="215"/>
      <c r="F3" s="215"/>
      <c r="G3" s="212">
        <f>C3</f>
        <v>13</v>
      </c>
      <c r="H3" s="214">
        <f>(G3/$C$1)*100</f>
        <v>0.34946236559139787</v>
      </c>
      <c r="I3" s="212">
        <f>C3+E3+F3</f>
        <v>13</v>
      </c>
      <c r="J3" s="216">
        <v>21.750356468457358</v>
      </c>
      <c r="K3" s="211"/>
      <c r="L3" s="213">
        <v>148.06</v>
      </c>
      <c r="M3" s="217"/>
      <c r="N3" s="211">
        <v>110</v>
      </c>
      <c r="O3" s="211"/>
      <c r="P3" s="218">
        <f>((L3/N3)*100)-100</f>
        <v>34.600000000000023</v>
      </c>
      <c r="Q3" s="213">
        <v>69.8</v>
      </c>
    </row>
    <row r="4" spans="1:18" x14ac:dyDescent="0.2">
      <c r="A4" s="211">
        <v>2</v>
      </c>
      <c r="B4" s="212">
        <f>B3-(C4+E4+F4)</f>
        <v>3699</v>
      </c>
      <c r="C4" s="213">
        <v>8</v>
      </c>
      <c r="D4" s="214">
        <f t="shared" ref="D4:D26" si="0">(C4/B4)*100</f>
        <v>0.21627466882941337</v>
      </c>
      <c r="E4" s="215"/>
      <c r="F4" s="215"/>
      <c r="G4" s="212">
        <f>G3+C4</f>
        <v>21</v>
      </c>
      <c r="H4" s="214">
        <f t="shared" ref="H4:H26" si="1">(G4/$C$1)*100</f>
        <v>0.56451612903225801</v>
      </c>
      <c r="I4" s="212">
        <f t="shared" ref="I4:I26" si="2">I3+C4+E4+F4</f>
        <v>21</v>
      </c>
      <c r="J4" s="216">
        <v>29.0150842945874</v>
      </c>
      <c r="K4" s="214">
        <f>J4-J3</f>
        <v>7.2647278261300414</v>
      </c>
      <c r="L4" s="213">
        <v>248.96</v>
      </c>
      <c r="M4" s="217">
        <f>L4-L3</f>
        <v>100.9</v>
      </c>
      <c r="N4" s="211">
        <v>230</v>
      </c>
      <c r="O4" s="219">
        <f>N4-N3</f>
        <v>120</v>
      </c>
      <c r="P4" s="218">
        <f t="shared" ref="P4:P26" si="3">((L4/N4)*100)-100</f>
        <v>8.2434782608695798</v>
      </c>
      <c r="Q4" s="213">
        <v>65.5</v>
      </c>
    </row>
    <row r="5" spans="1:18" x14ac:dyDescent="0.2">
      <c r="A5" s="211">
        <v>3</v>
      </c>
      <c r="B5" s="212">
        <f t="shared" ref="B5:B26" si="4">B4-(C5+E5+F5)</f>
        <v>3695</v>
      </c>
      <c r="C5" s="213">
        <v>4</v>
      </c>
      <c r="D5" s="214">
        <f t="shared" si="0"/>
        <v>0.10825439783491206</v>
      </c>
      <c r="E5" s="215"/>
      <c r="F5" s="215"/>
      <c r="G5" s="212">
        <f t="shared" ref="G5:G26" si="5">G4+C5</f>
        <v>25</v>
      </c>
      <c r="H5" s="214">
        <f t="shared" si="1"/>
        <v>0.67204301075268813</v>
      </c>
      <c r="I5" s="212">
        <f t="shared" si="2"/>
        <v>25</v>
      </c>
      <c r="J5" s="216">
        <v>33.738848337388482</v>
      </c>
      <c r="K5" s="214">
        <f t="shared" ref="K5:K26" si="6">J5-J4</f>
        <v>4.7237640428010828</v>
      </c>
      <c r="L5" s="213">
        <v>377.26</v>
      </c>
      <c r="M5" s="217">
        <f t="shared" ref="M5:M26" si="7">L5-L4</f>
        <v>128.29999999999998</v>
      </c>
      <c r="N5" s="211">
        <v>360</v>
      </c>
      <c r="O5" s="219">
        <f t="shared" ref="O5:O26" si="8">N5-N4</f>
        <v>130</v>
      </c>
      <c r="P5" s="218">
        <f t="shared" si="3"/>
        <v>4.7944444444444372</v>
      </c>
      <c r="Q5" s="216">
        <v>71.989999999999995</v>
      </c>
    </row>
    <row r="6" spans="1:18" x14ac:dyDescent="0.2">
      <c r="A6" s="211">
        <v>4</v>
      </c>
      <c r="B6" s="212">
        <f t="shared" si="4"/>
        <v>3689</v>
      </c>
      <c r="C6" s="213">
        <v>6</v>
      </c>
      <c r="D6" s="214">
        <f t="shared" si="0"/>
        <v>0.16264570344266741</v>
      </c>
      <c r="E6" s="215"/>
      <c r="F6" s="215"/>
      <c r="G6" s="212">
        <f t="shared" si="5"/>
        <v>31</v>
      </c>
      <c r="H6" s="214">
        <f t="shared" si="1"/>
        <v>0.83333333333333337</v>
      </c>
      <c r="I6" s="212">
        <f t="shared" si="2"/>
        <v>31</v>
      </c>
      <c r="J6" s="216">
        <v>39.186104986267459</v>
      </c>
      <c r="K6" s="214">
        <f t="shared" si="6"/>
        <v>5.4472566488789766</v>
      </c>
      <c r="L6" s="213">
        <v>539.17999999999995</v>
      </c>
      <c r="M6" s="217">
        <f t="shared" si="7"/>
        <v>161.91999999999996</v>
      </c>
      <c r="N6" s="211">
        <v>500</v>
      </c>
      <c r="O6" s="219">
        <f t="shared" si="8"/>
        <v>140</v>
      </c>
      <c r="P6" s="218">
        <f t="shared" si="3"/>
        <v>7.8359999999999985</v>
      </c>
      <c r="Q6" s="216">
        <v>70.819999999999993</v>
      </c>
    </row>
    <row r="7" spans="1:18" x14ac:dyDescent="0.2">
      <c r="A7" s="211">
        <v>5</v>
      </c>
      <c r="B7" s="212">
        <f t="shared" si="4"/>
        <v>3679</v>
      </c>
      <c r="C7" s="213">
        <v>10</v>
      </c>
      <c r="D7" s="214">
        <f t="shared" si="0"/>
        <v>0.27181299266104919</v>
      </c>
      <c r="E7" s="215"/>
      <c r="F7" s="215"/>
      <c r="G7" s="212">
        <f t="shared" si="5"/>
        <v>41</v>
      </c>
      <c r="H7" s="214">
        <f t="shared" si="1"/>
        <v>1.1021505376344085</v>
      </c>
      <c r="I7" s="212">
        <f t="shared" si="2"/>
        <v>41</v>
      </c>
      <c r="J7" s="216">
        <v>43.865637484969554</v>
      </c>
      <c r="K7" s="214">
        <f t="shared" si="6"/>
        <v>4.6795324987020948</v>
      </c>
      <c r="L7" s="213">
        <v>669.97</v>
      </c>
      <c r="M7" s="217">
        <f t="shared" si="7"/>
        <v>130.79000000000008</v>
      </c>
      <c r="N7" s="211">
        <v>630</v>
      </c>
      <c r="O7" s="219">
        <f t="shared" si="8"/>
        <v>130</v>
      </c>
      <c r="P7" s="218">
        <f t="shared" si="3"/>
        <v>6.3444444444444343</v>
      </c>
      <c r="Q7" s="213">
        <v>69.790000000000006</v>
      </c>
    </row>
    <row r="8" spans="1:18" x14ac:dyDescent="0.2">
      <c r="A8" s="211">
        <v>6</v>
      </c>
      <c r="B8" s="212">
        <f t="shared" si="4"/>
        <v>3676</v>
      </c>
      <c r="C8" s="213">
        <v>3</v>
      </c>
      <c r="D8" s="214">
        <f t="shared" si="0"/>
        <v>8.1610446137105552E-2</v>
      </c>
      <c r="E8" s="215"/>
      <c r="F8" s="215"/>
      <c r="G8" s="212">
        <f t="shared" si="5"/>
        <v>44</v>
      </c>
      <c r="H8" s="214">
        <f t="shared" si="1"/>
        <v>1.1827956989247312</v>
      </c>
      <c r="I8" s="212">
        <f t="shared" si="2"/>
        <v>44</v>
      </c>
      <c r="J8" s="216">
        <v>46.843944099378881</v>
      </c>
      <c r="K8" s="214">
        <f t="shared" si="6"/>
        <v>2.9783066144093269</v>
      </c>
      <c r="L8" s="213">
        <v>777.21</v>
      </c>
      <c r="M8" s="217">
        <f t="shared" si="7"/>
        <v>107.24000000000001</v>
      </c>
      <c r="N8" s="211">
        <v>750</v>
      </c>
      <c r="O8" s="219">
        <f t="shared" si="8"/>
        <v>120</v>
      </c>
      <c r="P8" s="218">
        <f t="shared" si="3"/>
        <v>3.6280000000000143</v>
      </c>
      <c r="Q8" s="213">
        <v>78.69</v>
      </c>
    </row>
    <row r="9" spans="1:18" x14ac:dyDescent="0.2">
      <c r="A9" s="211">
        <v>7</v>
      </c>
      <c r="B9" s="212">
        <f t="shared" si="4"/>
        <v>3674</v>
      </c>
      <c r="C9" s="213">
        <v>2</v>
      </c>
      <c r="D9" s="214">
        <f t="shared" si="0"/>
        <v>5.443658138268917E-2</v>
      </c>
      <c r="E9" s="215"/>
      <c r="F9" s="215"/>
      <c r="G9" s="212">
        <f t="shared" si="5"/>
        <v>46</v>
      </c>
      <c r="H9" s="214">
        <f t="shared" si="1"/>
        <v>1.2365591397849462</v>
      </c>
      <c r="I9" s="212">
        <f t="shared" si="2"/>
        <v>46</v>
      </c>
      <c r="J9" s="216">
        <v>49.813563271964576</v>
      </c>
      <c r="K9" s="214">
        <f t="shared" si="6"/>
        <v>2.9696191725856949</v>
      </c>
      <c r="L9" s="213">
        <v>876.68</v>
      </c>
      <c r="M9" s="217">
        <f t="shared" si="7"/>
        <v>99.469999999999914</v>
      </c>
      <c r="N9" s="211">
        <v>870</v>
      </c>
      <c r="O9" s="219">
        <f t="shared" si="8"/>
        <v>120</v>
      </c>
      <c r="P9" s="218">
        <f t="shared" si="3"/>
        <v>0.76781609195401757</v>
      </c>
      <c r="Q9" s="213">
        <v>74.09</v>
      </c>
    </row>
    <row r="10" spans="1:18" x14ac:dyDescent="0.2">
      <c r="A10" s="211">
        <v>8</v>
      </c>
      <c r="B10" s="212">
        <f t="shared" si="4"/>
        <v>3671</v>
      </c>
      <c r="C10" s="213">
        <v>3</v>
      </c>
      <c r="D10" s="214">
        <f t="shared" si="0"/>
        <v>8.172160174339417E-2</v>
      </c>
      <c r="E10" s="215"/>
      <c r="F10" s="215"/>
      <c r="G10" s="212">
        <f t="shared" si="5"/>
        <v>49</v>
      </c>
      <c r="H10" s="214">
        <f t="shared" si="1"/>
        <v>1.3172043010752688</v>
      </c>
      <c r="I10" s="212">
        <f t="shared" si="2"/>
        <v>49</v>
      </c>
      <c r="J10" s="216">
        <v>51.891156462585037</v>
      </c>
      <c r="K10" s="214">
        <f t="shared" si="6"/>
        <v>2.0775931906204619</v>
      </c>
      <c r="L10" s="213">
        <v>976.12</v>
      </c>
      <c r="M10" s="217">
        <f t="shared" si="7"/>
        <v>99.440000000000055</v>
      </c>
      <c r="N10" s="211">
        <v>970</v>
      </c>
      <c r="O10" s="219">
        <f t="shared" si="8"/>
        <v>100</v>
      </c>
      <c r="P10" s="218">
        <f t="shared" si="3"/>
        <v>0.63092783505153704</v>
      </c>
      <c r="Q10" s="213">
        <v>72.37</v>
      </c>
    </row>
    <row r="11" spans="1:18" x14ac:dyDescent="0.2">
      <c r="A11" s="211">
        <v>9</v>
      </c>
      <c r="B11" s="212">
        <f t="shared" si="4"/>
        <v>3669</v>
      </c>
      <c r="C11" s="213">
        <v>2</v>
      </c>
      <c r="D11" s="214">
        <f t="shared" si="0"/>
        <v>5.4510765876260567E-2</v>
      </c>
      <c r="E11" s="215"/>
      <c r="F11" s="215"/>
      <c r="G11" s="212">
        <f t="shared" si="5"/>
        <v>51</v>
      </c>
      <c r="H11" s="214">
        <f t="shared" si="1"/>
        <v>1.370967741935484</v>
      </c>
      <c r="I11" s="212">
        <f t="shared" si="2"/>
        <v>51</v>
      </c>
      <c r="J11" s="216">
        <v>56.096612344910739</v>
      </c>
      <c r="K11" s="214">
        <f t="shared" si="6"/>
        <v>4.2054558823257011</v>
      </c>
      <c r="L11" s="213">
        <v>1073.72</v>
      </c>
      <c r="M11" s="217">
        <f t="shared" si="7"/>
        <v>97.600000000000023</v>
      </c>
      <c r="N11" s="211">
        <v>1065</v>
      </c>
      <c r="O11" s="219">
        <f t="shared" si="8"/>
        <v>95</v>
      </c>
      <c r="P11" s="218">
        <f t="shared" si="3"/>
        <v>0.81877934272300479</v>
      </c>
      <c r="Q11" s="213">
        <v>74.739999999999995</v>
      </c>
    </row>
    <row r="12" spans="1:18" x14ac:dyDescent="0.2">
      <c r="A12" s="211">
        <v>10</v>
      </c>
      <c r="B12" s="212">
        <f t="shared" si="4"/>
        <v>3669</v>
      </c>
      <c r="C12" s="213">
        <v>0</v>
      </c>
      <c r="D12" s="214">
        <f t="shared" si="0"/>
        <v>0</v>
      </c>
      <c r="E12" s="215"/>
      <c r="F12" s="215"/>
      <c r="G12" s="212">
        <f t="shared" si="5"/>
        <v>51</v>
      </c>
      <c r="H12" s="214">
        <f t="shared" si="1"/>
        <v>1.370967741935484</v>
      </c>
      <c r="I12" s="212">
        <f t="shared" si="2"/>
        <v>51</v>
      </c>
      <c r="J12" s="216">
        <v>55.878806736416323</v>
      </c>
      <c r="K12" s="214">
        <f t="shared" si="6"/>
        <v>-0.21780560849441599</v>
      </c>
      <c r="L12" s="216">
        <v>1183.6300000000001</v>
      </c>
      <c r="M12" s="217">
        <f t="shared" si="7"/>
        <v>109.91000000000008</v>
      </c>
      <c r="N12" s="212">
        <v>1155</v>
      </c>
      <c r="O12" s="219">
        <f t="shared" si="8"/>
        <v>90</v>
      </c>
      <c r="P12" s="218">
        <f t="shared" si="3"/>
        <v>2.4787878787878839</v>
      </c>
      <c r="Q12" s="213">
        <v>77.400000000000006</v>
      </c>
    </row>
    <row r="13" spans="1:18" x14ac:dyDescent="0.2">
      <c r="A13" s="211">
        <v>11</v>
      </c>
      <c r="B13" s="212">
        <f t="shared" si="4"/>
        <v>3669</v>
      </c>
      <c r="C13" s="213">
        <v>0</v>
      </c>
      <c r="D13" s="214">
        <f t="shared" si="0"/>
        <v>0</v>
      </c>
      <c r="E13" s="215"/>
      <c r="F13" s="215"/>
      <c r="G13" s="212">
        <f t="shared" si="5"/>
        <v>51</v>
      </c>
      <c r="H13" s="214">
        <f t="shared" si="1"/>
        <v>1.370967741935484</v>
      </c>
      <c r="I13" s="212">
        <f t="shared" si="2"/>
        <v>51</v>
      </c>
      <c r="J13" s="216">
        <v>57.5</v>
      </c>
      <c r="K13" s="214">
        <f t="shared" si="6"/>
        <v>1.6211932635836774</v>
      </c>
      <c r="L13" s="216">
        <v>1265.2</v>
      </c>
      <c r="M13" s="217">
        <f t="shared" si="7"/>
        <v>81.569999999999936</v>
      </c>
      <c r="N13" s="212">
        <v>1245</v>
      </c>
      <c r="O13" s="219">
        <f t="shared" si="8"/>
        <v>90</v>
      </c>
      <c r="P13" s="218">
        <f t="shared" si="3"/>
        <v>1.6224899598393563</v>
      </c>
      <c r="Q13" s="213">
        <v>75.81</v>
      </c>
      <c r="R13" s="220"/>
    </row>
    <row r="14" spans="1:18" x14ac:dyDescent="0.2">
      <c r="A14" s="189">
        <v>12</v>
      </c>
      <c r="B14" s="221">
        <f t="shared" si="4"/>
        <v>3669</v>
      </c>
      <c r="C14" s="222"/>
      <c r="D14" s="223">
        <f t="shared" si="0"/>
        <v>0</v>
      </c>
      <c r="E14" s="222"/>
      <c r="F14" s="222"/>
      <c r="G14" s="221">
        <f t="shared" si="5"/>
        <v>51</v>
      </c>
      <c r="H14" s="223">
        <f t="shared" si="1"/>
        <v>1.370967741935484</v>
      </c>
      <c r="I14" s="221">
        <f t="shared" si="2"/>
        <v>51</v>
      </c>
      <c r="J14" s="222"/>
      <c r="K14" s="223">
        <f t="shared" si="6"/>
        <v>-57.5</v>
      </c>
      <c r="L14" s="222"/>
      <c r="M14" s="224">
        <f t="shared" si="7"/>
        <v>-1265.2</v>
      </c>
      <c r="N14" s="189">
        <v>1335</v>
      </c>
      <c r="O14" s="190">
        <f t="shared" si="8"/>
        <v>90</v>
      </c>
      <c r="P14" s="225">
        <f t="shared" si="3"/>
        <v>-100</v>
      </c>
      <c r="Q14" s="222"/>
    </row>
    <row r="15" spans="1:18" x14ac:dyDescent="0.2">
      <c r="A15" s="189">
        <v>13</v>
      </c>
      <c r="B15" s="221">
        <f t="shared" si="4"/>
        <v>3669</v>
      </c>
      <c r="C15" s="222"/>
      <c r="D15" s="223">
        <f t="shared" si="0"/>
        <v>0</v>
      </c>
      <c r="E15" s="222"/>
      <c r="F15" s="222"/>
      <c r="G15" s="221">
        <f t="shared" si="5"/>
        <v>51</v>
      </c>
      <c r="H15" s="223">
        <f t="shared" si="1"/>
        <v>1.370967741935484</v>
      </c>
      <c r="I15" s="221">
        <f t="shared" si="2"/>
        <v>51</v>
      </c>
      <c r="J15" s="222"/>
      <c r="K15" s="223">
        <f t="shared" si="6"/>
        <v>0</v>
      </c>
      <c r="L15" s="222"/>
      <c r="M15" s="224">
        <f t="shared" si="7"/>
        <v>0</v>
      </c>
      <c r="N15" s="189">
        <v>1430</v>
      </c>
      <c r="O15" s="190">
        <f t="shared" si="8"/>
        <v>95</v>
      </c>
      <c r="P15" s="225">
        <f t="shared" si="3"/>
        <v>-100</v>
      </c>
      <c r="Q15" s="222"/>
    </row>
    <row r="16" spans="1:18" x14ac:dyDescent="0.2">
      <c r="A16" s="189">
        <v>14</v>
      </c>
      <c r="B16" s="221">
        <f t="shared" si="4"/>
        <v>3669</v>
      </c>
      <c r="C16" s="222"/>
      <c r="D16" s="223">
        <f t="shared" si="0"/>
        <v>0</v>
      </c>
      <c r="E16" s="222"/>
      <c r="F16" s="222"/>
      <c r="G16" s="221">
        <f t="shared" si="5"/>
        <v>51</v>
      </c>
      <c r="H16" s="223">
        <f t="shared" si="1"/>
        <v>1.370967741935484</v>
      </c>
      <c r="I16" s="221">
        <f t="shared" si="2"/>
        <v>51</v>
      </c>
      <c r="J16" s="222"/>
      <c r="K16" s="223">
        <f t="shared" si="6"/>
        <v>0</v>
      </c>
      <c r="L16" s="222"/>
      <c r="M16" s="224">
        <f t="shared" si="7"/>
        <v>0</v>
      </c>
      <c r="N16" s="189">
        <v>1530</v>
      </c>
      <c r="O16" s="190">
        <f t="shared" si="8"/>
        <v>100</v>
      </c>
      <c r="P16" s="225">
        <f t="shared" si="3"/>
        <v>-100</v>
      </c>
      <c r="Q16" s="222"/>
    </row>
    <row r="17" spans="1:17" x14ac:dyDescent="0.2">
      <c r="A17" s="189">
        <v>15</v>
      </c>
      <c r="B17" s="221">
        <f t="shared" si="4"/>
        <v>3669</v>
      </c>
      <c r="C17" s="222"/>
      <c r="D17" s="223">
        <f t="shared" si="0"/>
        <v>0</v>
      </c>
      <c r="E17" s="222"/>
      <c r="F17" s="222"/>
      <c r="G17" s="221">
        <f t="shared" si="5"/>
        <v>51</v>
      </c>
      <c r="H17" s="223">
        <f t="shared" si="1"/>
        <v>1.370967741935484</v>
      </c>
      <c r="I17" s="221">
        <f t="shared" si="2"/>
        <v>51</v>
      </c>
      <c r="J17" s="222"/>
      <c r="K17" s="223">
        <f t="shared" si="6"/>
        <v>0</v>
      </c>
      <c r="L17" s="222"/>
      <c r="M17" s="224">
        <f t="shared" si="7"/>
        <v>0</v>
      </c>
      <c r="N17" s="189">
        <v>1650</v>
      </c>
      <c r="O17" s="190">
        <f t="shared" si="8"/>
        <v>120</v>
      </c>
      <c r="P17" s="225">
        <f t="shared" si="3"/>
        <v>-100</v>
      </c>
      <c r="Q17" s="222"/>
    </row>
    <row r="18" spans="1:17" x14ac:dyDescent="0.2">
      <c r="A18" s="189">
        <v>16</v>
      </c>
      <c r="B18" s="221">
        <f t="shared" si="4"/>
        <v>3669</v>
      </c>
      <c r="C18" s="222"/>
      <c r="D18" s="223">
        <f t="shared" si="0"/>
        <v>0</v>
      </c>
      <c r="E18" s="222"/>
      <c r="F18" s="222"/>
      <c r="G18" s="221">
        <f t="shared" si="5"/>
        <v>51</v>
      </c>
      <c r="H18" s="223">
        <f t="shared" si="1"/>
        <v>1.370967741935484</v>
      </c>
      <c r="I18" s="221">
        <f t="shared" si="2"/>
        <v>51</v>
      </c>
      <c r="J18" s="222"/>
      <c r="K18" s="223">
        <f t="shared" si="6"/>
        <v>0</v>
      </c>
      <c r="L18" s="222"/>
      <c r="M18" s="224">
        <f t="shared" si="7"/>
        <v>0</v>
      </c>
      <c r="N18" s="189">
        <v>1780</v>
      </c>
      <c r="O18" s="190">
        <f t="shared" si="8"/>
        <v>130</v>
      </c>
      <c r="P18" s="225">
        <f t="shared" si="3"/>
        <v>-100</v>
      </c>
      <c r="Q18" s="222"/>
    </row>
    <row r="19" spans="1:17" x14ac:dyDescent="0.2">
      <c r="A19" s="189">
        <v>17</v>
      </c>
      <c r="B19" s="221">
        <f t="shared" si="4"/>
        <v>3669</v>
      </c>
      <c r="C19" s="222"/>
      <c r="D19" s="223">
        <f t="shared" si="0"/>
        <v>0</v>
      </c>
      <c r="E19" s="222"/>
      <c r="F19" s="222"/>
      <c r="G19" s="221">
        <f t="shared" si="5"/>
        <v>51</v>
      </c>
      <c r="H19" s="223">
        <f t="shared" si="1"/>
        <v>1.370967741935484</v>
      </c>
      <c r="I19" s="221">
        <f t="shared" si="2"/>
        <v>51</v>
      </c>
      <c r="J19" s="222"/>
      <c r="K19" s="223">
        <f t="shared" si="6"/>
        <v>0</v>
      </c>
      <c r="L19" s="222"/>
      <c r="M19" s="224">
        <f t="shared" si="7"/>
        <v>0</v>
      </c>
      <c r="N19" s="189">
        <v>1910</v>
      </c>
      <c r="O19" s="190">
        <f t="shared" si="8"/>
        <v>130</v>
      </c>
      <c r="P19" s="225">
        <f t="shared" si="3"/>
        <v>-100</v>
      </c>
      <c r="Q19" s="222"/>
    </row>
    <row r="20" spans="1:17" x14ac:dyDescent="0.2">
      <c r="A20" s="189">
        <v>18</v>
      </c>
      <c r="B20" s="221">
        <f t="shared" si="4"/>
        <v>3669</v>
      </c>
      <c r="C20" s="222"/>
      <c r="D20" s="223">
        <f t="shared" si="0"/>
        <v>0</v>
      </c>
      <c r="E20" s="222"/>
      <c r="F20" s="222"/>
      <c r="G20" s="221">
        <f t="shared" si="5"/>
        <v>51</v>
      </c>
      <c r="H20" s="223">
        <f t="shared" si="1"/>
        <v>1.370967741935484</v>
      </c>
      <c r="I20" s="221">
        <f t="shared" si="2"/>
        <v>51</v>
      </c>
      <c r="J20" s="222"/>
      <c r="K20" s="223">
        <f t="shared" si="6"/>
        <v>0</v>
      </c>
      <c r="L20" s="222"/>
      <c r="M20" s="224">
        <f t="shared" si="7"/>
        <v>0</v>
      </c>
      <c r="N20" s="189">
        <v>2045</v>
      </c>
      <c r="O20" s="190">
        <f t="shared" si="8"/>
        <v>135</v>
      </c>
      <c r="P20" s="225">
        <f t="shared" si="3"/>
        <v>-100</v>
      </c>
      <c r="Q20" s="222"/>
    </row>
    <row r="21" spans="1:17" x14ac:dyDescent="0.2">
      <c r="A21" s="189">
        <v>19</v>
      </c>
      <c r="B21" s="221">
        <f t="shared" si="4"/>
        <v>3669</v>
      </c>
      <c r="C21" s="222"/>
      <c r="D21" s="223">
        <f t="shared" si="0"/>
        <v>0</v>
      </c>
      <c r="E21" s="222"/>
      <c r="F21" s="222"/>
      <c r="G21" s="221">
        <f t="shared" si="5"/>
        <v>51</v>
      </c>
      <c r="H21" s="223">
        <f t="shared" si="1"/>
        <v>1.370967741935484</v>
      </c>
      <c r="I21" s="221">
        <f t="shared" si="2"/>
        <v>51</v>
      </c>
      <c r="J21" s="222"/>
      <c r="K21" s="223">
        <f t="shared" si="6"/>
        <v>0</v>
      </c>
      <c r="L21" s="222"/>
      <c r="M21" s="224">
        <f t="shared" si="7"/>
        <v>0</v>
      </c>
      <c r="N21" s="189">
        <v>2190</v>
      </c>
      <c r="O21" s="190">
        <f t="shared" si="8"/>
        <v>145</v>
      </c>
      <c r="P21" s="225">
        <f t="shared" si="3"/>
        <v>-100</v>
      </c>
      <c r="Q21" s="222"/>
    </row>
    <row r="22" spans="1:17" x14ac:dyDescent="0.2">
      <c r="A22" s="189">
        <v>20</v>
      </c>
      <c r="B22" s="221">
        <f t="shared" si="4"/>
        <v>3669</v>
      </c>
      <c r="C22" s="222"/>
      <c r="D22" s="223">
        <f t="shared" si="0"/>
        <v>0</v>
      </c>
      <c r="E22" s="222"/>
      <c r="F22" s="222"/>
      <c r="G22" s="221">
        <f t="shared" si="5"/>
        <v>51</v>
      </c>
      <c r="H22" s="223">
        <f t="shared" si="1"/>
        <v>1.370967741935484</v>
      </c>
      <c r="I22" s="221">
        <f t="shared" si="2"/>
        <v>51</v>
      </c>
      <c r="J22" s="222"/>
      <c r="K22" s="223">
        <f t="shared" si="6"/>
        <v>0</v>
      </c>
      <c r="L22" s="222"/>
      <c r="M22" s="224">
        <f t="shared" si="7"/>
        <v>0</v>
      </c>
      <c r="N22" s="189">
        <v>2340</v>
      </c>
      <c r="O22" s="190">
        <f t="shared" si="8"/>
        <v>150</v>
      </c>
      <c r="P22" s="225">
        <f t="shared" si="3"/>
        <v>-100</v>
      </c>
      <c r="Q22" s="222"/>
    </row>
    <row r="23" spans="1:17" x14ac:dyDescent="0.2">
      <c r="A23" s="189">
        <v>21</v>
      </c>
      <c r="B23" s="221">
        <f t="shared" si="4"/>
        <v>3669</v>
      </c>
      <c r="C23" s="222"/>
      <c r="D23" s="223">
        <f t="shared" si="0"/>
        <v>0</v>
      </c>
      <c r="E23" s="222"/>
      <c r="F23" s="222"/>
      <c r="G23" s="221">
        <f t="shared" si="5"/>
        <v>51</v>
      </c>
      <c r="H23" s="223">
        <f t="shared" si="1"/>
        <v>1.370967741935484</v>
      </c>
      <c r="I23" s="221">
        <f t="shared" si="2"/>
        <v>51</v>
      </c>
      <c r="J23" s="222"/>
      <c r="K23" s="223">
        <f t="shared" si="6"/>
        <v>0</v>
      </c>
      <c r="L23" s="222"/>
      <c r="M23" s="224">
        <f t="shared" si="7"/>
        <v>0</v>
      </c>
      <c r="N23" s="189">
        <v>2500</v>
      </c>
      <c r="O23" s="190">
        <f t="shared" si="8"/>
        <v>160</v>
      </c>
      <c r="P23" s="225">
        <f t="shared" si="3"/>
        <v>-100</v>
      </c>
      <c r="Q23" s="222"/>
    </row>
    <row r="24" spans="1:17" x14ac:dyDescent="0.2">
      <c r="A24" s="189">
        <v>22</v>
      </c>
      <c r="B24" s="221">
        <f t="shared" si="4"/>
        <v>3669</v>
      </c>
      <c r="C24" s="222"/>
      <c r="D24" s="223">
        <f t="shared" si="0"/>
        <v>0</v>
      </c>
      <c r="E24" s="222"/>
      <c r="F24" s="222"/>
      <c r="G24" s="221">
        <f t="shared" si="5"/>
        <v>51</v>
      </c>
      <c r="H24" s="223">
        <f t="shared" si="1"/>
        <v>1.370967741935484</v>
      </c>
      <c r="I24" s="221">
        <f t="shared" si="2"/>
        <v>51</v>
      </c>
      <c r="J24" s="222"/>
      <c r="K24" s="223">
        <f t="shared" si="6"/>
        <v>0</v>
      </c>
      <c r="L24" s="222"/>
      <c r="M24" s="224">
        <f t="shared" si="7"/>
        <v>0</v>
      </c>
      <c r="N24" s="189">
        <v>2680</v>
      </c>
      <c r="O24" s="190">
        <f t="shared" si="8"/>
        <v>180</v>
      </c>
      <c r="P24" s="225">
        <f t="shared" si="3"/>
        <v>-100</v>
      </c>
      <c r="Q24" s="222"/>
    </row>
    <row r="25" spans="1:17" x14ac:dyDescent="0.2">
      <c r="A25" s="189">
        <v>23</v>
      </c>
      <c r="B25" s="221">
        <f t="shared" si="4"/>
        <v>3669</v>
      </c>
      <c r="C25" s="222"/>
      <c r="D25" s="223">
        <f t="shared" si="0"/>
        <v>0</v>
      </c>
      <c r="E25" s="222"/>
      <c r="F25" s="222"/>
      <c r="G25" s="221">
        <f t="shared" si="5"/>
        <v>51</v>
      </c>
      <c r="H25" s="223">
        <f t="shared" si="1"/>
        <v>1.370967741935484</v>
      </c>
      <c r="I25" s="221">
        <f t="shared" si="2"/>
        <v>51</v>
      </c>
      <c r="J25" s="222"/>
      <c r="K25" s="223">
        <f t="shared" si="6"/>
        <v>0</v>
      </c>
      <c r="L25" s="222"/>
      <c r="M25" s="224">
        <f t="shared" si="7"/>
        <v>0</v>
      </c>
      <c r="N25" s="189">
        <v>2860</v>
      </c>
      <c r="O25" s="190">
        <f t="shared" si="8"/>
        <v>180</v>
      </c>
      <c r="P25" s="225">
        <f t="shared" si="3"/>
        <v>-100</v>
      </c>
      <c r="Q25" s="222"/>
    </row>
    <row r="26" spans="1:17" x14ac:dyDescent="0.2">
      <c r="A26" s="189">
        <v>24</v>
      </c>
      <c r="B26" s="221">
        <f t="shared" si="4"/>
        <v>3669</v>
      </c>
      <c r="C26" s="222"/>
      <c r="D26" s="223">
        <f t="shared" si="0"/>
        <v>0</v>
      </c>
      <c r="E26" s="222"/>
      <c r="F26" s="222"/>
      <c r="G26" s="221">
        <f t="shared" si="5"/>
        <v>51</v>
      </c>
      <c r="H26" s="223">
        <f t="shared" si="1"/>
        <v>1.370967741935484</v>
      </c>
      <c r="I26" s="221">
        <f t="shared" si="2"/>
        <v>51</v>
      </c>
      <c r="J26" s="222"/>
      <c r="K26" s="223">
        <f t="shared" si="6"/>
        <v>0</v>
      </c>
      <c r="L26" s="222"/>
      <c r="M26" s="224">
        <f t="shared" si="7"/>
        <v>0</v>
      </c>
      <c r="N26" s="189">
        <v>3035</v>
      </c>
      <c r="O26" s="190">
        <f t="shared" si="8"/>
        <v>175</v>
      </c>
      <c r="P26" s="225">
        <f t="shared" si="3"/>
        <v>-100</v>
      </c>
      <c r="Q26" s="222"/>
    </row>
  </sheetData>
  <mergeCells count="1">
    <mergeCell ref="A1:B1"/>
  </mergeCells>
  <pageMargins left="0.7" right="0.7" top="0.75" bottom="0.75" header="0.3" footer="0.3"/>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A1:R26"/>
  <sheetViews>
    <sheetView workbookViewId="0">
      <selection activeCell="A2" sqref="A2:Q2"/>
    </sheetView>
  </sheetViews>
  <sheetFormatPr baseColWidth="10" defaultRowHeight="12.75" x14ac:dyDescent="0.2"/>
  <cols>
    <col min="1" max="1" width="9" bestFit="1" customWidth="1"/>
    <col min="2" max="2" width="10.7109375" customWidth="1"/>
    <col min="3" max="4" width="13" customWidth="1"/>
    <col min="5" max="5" width="10.7109375" customWidth="1"/>
    <col min="6" max="6" width="12.28515625" customWidth="1"/>
    <col min="7" max="9" width="13.140625" customWidth="1"/>
    <col min="10" max="10" width="10.42578125" bestFit="1" customWidth="1"/>
    <col min="11" max="11" width="13.140625" bestFit="1" customWidth="1"/>
    <col min="12" max="12" width="7.42578125" bestFit="1" customWidth="1"/>
    <col min="13" max="13" width="10.42578125" customWidth="1"/>
    <col min="14" max="14" width="7.42578125" customWidth="1"/>
    <col min="15" max="15" width="11" bestFit="1" customWidth="1"/>
    <col min="16" max="16" width="12" customWidth="1"/>
    <col min="17" max="17" width="13.7109375" bestFit="1" customWidth="1"/>
  </cols>
  <sheetData>
    <row r="1" spans="1:18" x14ac:dyDescent="0.2">
      <c r="A1" s="661" t="s">
        <v>42</v>
      </c>
      <c r="B1" s="661"/>
      <c r="C1">
        <v>3393</v>
      </c>
      <c r="D1" s="185" t="s">
        <v>46</v>
      </c>
      <c r="E1" s="195" t="s">
        <v>48</v>
      </c>
    </row>
    <row r="2" spans="1:18" ht="22.5" x14ac:dyDescent="0.2">
      <c r="A2" s="198" t="s">
        <v>29</v>
      </c>
      <c r="B2" s="199" t="s">
        <v>30</v>
      </c>
      <c r="C2" s="199" t="s">
        <v>35</v>
      </c>
      <c r="D2" s="199" t="s">
        <v>37</v>
      </c>
      <c r="E2" s="199" t="s">
        <v>41</v>
      </c>
      <c r="F2" s="199" t="s">
        <v>40</v>
      </c>
      <c r="G2" s="199" t="s">
        <v>36</v>
      </c>
      <c r="H2" s="199" t="s">
        <v>38</v>
      </c>
      <c r="I2" s="199" t="s">
        <v>43</v>
      </c>
      <c r="J2" s="198" t="s">
        <v>13</v>
      </c>
      <c r="K2" s="199" t="s">
        <v>32</v>
      </c>
      <c r="L2" s="198" t="s">
        <v>31</v>
      </c>
      <c r="M2" s="199" t="s">
        <v>44</v>
      </c>
      <c r="N2" s="199" t="s">
        <v>39</v>
      </c>
      <c r="O2" s="199" t="s">
        <v>45</v>
      </c>
      <c r="P2" s="199" t="s">
        <v>33</v>
      </c>
      <c r="Q2" s="198" t="s">
        <v>34</v>
      </c>
    </row>
    <row r="3" spans="1:18" x14ac:dyDescent="0.2">
      <c r="A3" s="65">
        <v>1</v>
      </c>
      <c r="B3" s="200">
        <f>C1-(C3+E3+F3)</f>
        <v>3378</v>
      </c>
      <c r="C3" s="201">
        <v>15</v>
      </c>
      <c r="D3" s="202">
        <f>(C3/B3)*100</f>
        <v>0.44404973357015981</v>
      </c>
      <c r="E3" s="203"/>
      <c r="F3" s="203"/>
      <c r="G3" s="200">
        <f>C3</f>
        <v>15</v>
      </c>
      <c r="H3" s="202">
        <f>(G3/$C$1)*100</f>
        <v>0.44208664898320071</v>
      </c>
      <c r="I3" s="200">
        <f>C3+E3+F3</f>
        <v>15</v>
      </c>
      <c r="J3" s="204">
        <v>30.055823395077393</v>
      </c>
      <c r="K3" s="65"/>
      <c r="L3" s="201">
        <v>191.36</v>
      </c>
      <c r="M3" s="205"/>
      <c r="N3" s="65">
        <v>140</v>
      </c>
      <c r="O3" s="65"/>
      <c r="P3" s="206">
        <f>((L3/N3)*100)-100</f>
        <v>36.685714285714312</v>
      </c>
      <c r="Q3" s="201">
        <v>75.739999999999995</v>
      </c>
    </row>
    <row r="4" spans="1:18" x14ac:dyDescent="0.2">
      <c r="A4" s="65">
        <v>2</v>
      </c>
      <c r="B4" s="200">
        <f>B3-(C4+E4+F4)</f>
        <v>3367</v>
      </c>
      <c r="C4" s="201">
        <v>11</v>
      </c>
      <c r="D4" s="202">
        <f t="shared" ref="D4:D26" si="0">(C4/B4)*100</f>
        <v>0.32670032670032667</v>
      </c>
      <c r="E4" s="203"/>
      <c r="F4" s="203"/>
      <c r="G4" s="200">
        <f>G3+C4</f>
        <v>26</v>
      </c>
      <c r="H4" s="202">
        <f t="shared" ref="H4:H26" si="1">(G4/$C$1)*100</f>
        <v>0.76628352490421447</v>
      </c>
      <c r="I4" s="200">
        <f>I3+C4+E4+F4</f>
        <v>26</v>
      </c>
      <c r="J4" s="204">
        <v>65.687979973694254</v>
      </c>
      <c r="K4" s="202">
        <f>J4-J3</f>
        <v>35.632156578616858</v>
      </c>
      <c r="L4" s="201">
        <v>387.82</v>
      </c>
      <c r="M4" s="205">
        <f>L4-L3</f>
        <v>196.45999999999998</v>
      </c>
      <c r="N4" s="65">
        <v>300</v>
      </c>
      <c r="O4" s="207">
        <f>N4-N3</f>
        <v>160</v>
      </c>
      <c r="P4" s="206">
        <f t="shared" ref="P4:P26" si="2">((L4/N4)*100)-100</f>
        <v>29.273333333333341</v>
      </c>
      <c r="Q4" s="201">
        <v>71.31</v>
      </c>
    </row>
    <row r="5" spans="1:18" x14ac:dyDescent="0.2">
      <c r="A5" s="65">
        <v>3</v>
      </c>
      <c r="B5" s="200">
        <f t="shared" ref="B5:B26" si="3">B4-(C5+E5+F5)</f>
        <v>3356</v>
      </c>
      <c r="C5" s="201">
        <v>11</v>
      </c>
      <c r="D5" s="202">
        <f t="shared" si="0"/>
        <v>0.32777115613825986</v>
      </c>
      <c r="E5" s="203"/>
      <c r="F5" s="203"/>
      <c r="G5" s="200">
        <f t="shared" ref="G5:G26" si="4">G4+C5</f>
        <v>37</v>
      </c>
      <c r="H5" s="202">
        <f t="shared" si="1"/>
        <v>1.0904804008252285</v>
      </c>
      <c r="I5" s="200">
        <f t="shared" ref="I5:I26" si="5">I4+C5+E5+F5</f>
        <v>37</v>
      </c>
      <c r="J5" s="204">
        <v>90.230716839775241</v>
      </c>
      <c r="K5" s="202">
        <f t="shared" ref="K5:K26" si="6">J5-J4</f>
        <v>24.542736866080986</v>
      </c>
      <c r="L5" s="201">
        <v>687.75</v>
      </c>
      <c r="M5" s="205">
        <f t="shared" ref="M5:M26" si="7">L5-L4</f>
        <v>299.93</v>
      </c>
      <c r="N5" s="65">
        <v>490</v>
      </c>
      <c r="O5" s="207">
        <f t="shared" ref="O5:O26" si="8">N5-N4</f>
        <v>190</v>
      </c>
      <c r="P5" s="206">
        <f t="shared" si="2"/>
        <v>40.357142857142833</v>
      </c>
      <c r="Q5" s="204">
        <v>64.86</v>
      </c>
    </row>
    <row r="6" spans="1:18" x14ac:dyDescent="0.2">
      <c r="A6" s="65">
        <v>4</v>
      </c>
      <c r="B6" s="200">
        <f t="shared" si="3"/>
        <v>3346</v>
      </c>
      <c r="C6" s="201">
        <v>10</v>
      </c>
      <c r="D6" s="202">
        <f t="shared" si="0"/>
        <v>0.2988643156007173</v>
      </c>
      <c r="E6" s="203"/>
      <c r="F6" s="203"/>
      <c r="G6" s="200">
        <f t="shared" si="4"/>
        <v>47</v>
      </c>
      <c r="H6" s="202">
        <f t="shared" si="1"/>
        <v>1.3852048334806955</v>
      </c>
      <c r="I6" s="200">
        <f t="shared" si="5"/>
        <v>47</v>
      </c>
      <c r="J6" s="204">
        <v>90.19</v>
      </c>
      <c r="K6" s="202">
        <f t="shared" si="6"/>
        <v>-4.0716839775242875E-2</v>
      </c>
      <c r="L6" s="201">
        <v>1082.7</v>
      </c>
      <c r="M6" s="205">
        <f t="shared" si="7"/>
        <v>394.95000000000005</v>
      </c>
      <c r="N6" s="65">
        <v>690</v>
      </c>
      <c r="O6" s="207">
        <f t="shared" si="8"/>
        <v>200</v>
      </c>
      <c r="P6" s="206">
        <f t="shared" si="2"/>
        <v>56.913043478260875</v>
      </c>
      <c r="Q6" s="204">
        <v>95.24</v>
      </c>
    </row>
    <row r="7" spans="1:18" x14ac:dyDescent="0.2">
      <c r="A7" s="65">
        <v>5</v>
      </c>
      <c r="B7" s="200">
        <f t="shared" si="3"/>
        <v>560</v>
      </c>
      <c r="C7" s="201">
        <v>0</v>
      </c>
      <c r="D7" s="202">
        <f t="shared" si="0"/>
        <v>0</v>
      </c>
      <c r="E7" s="203"/>
      <c r="F7" s="203">
        <v>2786</v>
      </c>
      <c r="G7" s="200">
        <f t="shared" si="4"/>
        <v>47</v>
      </c>
      <c r="H7" s="202">
        <f t="shared" si="1"/>
        <v>1.3852048334806955</v>
      </c>
      <c r="I7" s="200">
        <f t="shared" si="5"/>
        <v>2833</v>
      </c>
      <c r="J7" s="204">
        <v>58.928571428571431</v>
      </c>
      <c r="K7" s="202">
        <f t="shared" si="6"/>
        <v>-31.261428571428567</v>
      </c>
      <c r="L7" s="201">
        <v>1237.3800000000001</v>
      </c>
      <c r="M7" s="205">
        <f t="shared" si="7"/>
        <v>154.68000000000006</v>
      </c>
      <c r="N7" s="65">
        <v>890</v>
      </c>
      <c r="O7" s="207">
        <f t="shared" si="8"/>
        <v>200</v>
      </c>
      <c r="P7" s="206">
        <f t="shared" si="2"/>
        <v>39.03146067415733</v>
      </c>
      <c r="Q7" s="201">
        <v>95.1</v>
      </c>
    </row>
    <row r="8" spans="1:18" x14ac:dyDescent="0.2">
      <c r="A8" s="65">
        <v>6</v>
      </c>
      <c r="B8" s="200">
        <f t="shared" si="3"/>
        <v>559</v>
      </c>
      <c r="C8" s="201">
        <v>1</v>
      </c>
      <c r="D8" s="202">
        <f t="shared" si="0"/>
        <v>0.17889087656529518</v>
      </c>
      <c r="E8" s="203"/>
      <c r="F8" s="203"/>
      <c r="G8" s="200">
        <f t="shared" si="4"/>
        <v>48</v>
      </c>
      <c r="H8" s="202">
        <f t="shared" si="1"/>
        <v>1.4146772767462421</v>
      </c>
      <c r="I8" s="200">
        <f t="shared" si="5"/>
        <v>2834</v>
      </c>
      <c r="J8" s="204">
        <v>62.100690007666749</v>
      </c>
      <c r="K8" s="202">
        <f t="shared" si="6"/>
        <v>3.1721185790953186</v>
      </c>
      <c r="L8" s="201">
        <v>1418.12</v>
      </c>
      <c r="M8" s="205">
        <f t="shared" si="7"/>
        <v>180.73999999999978</v>
      </c>
      <c r="N8" s="65">
        <v>1080</v>
      </c>
      <c r="O8" s="207">
        <f t="shared" si="8"/>
        <v>190</v>
      </c>
      <c r="P8" s="206">
        <f t="shared" si="2"/>
        <v>31.307407407407396</v>
      </c>
      <c r="Q8" s="201">
        <v>88.4</v>
      </c>
    </row>
    <row r="9" spans="1:18" x14ac:dyDescent="0.2">
      <c r="A9" s="65">
        <v>7</v>
      </c>
      <c r="B9" s="200">
        <f t="shared" si="3"/>
        <v>558</v>
      </c>
      <c r="C9" s="201">
        <v>1</v>
      </c>
      <c r="D9" s="202">
        <f t="shared" si="0"/>
        <v>0.17921146953405018</v>
      </c>
      <c r="E9" s="203"/>
      <c r="F9" s="203"/>
      <c r="G9" s="200">
        <f t="shared" si="4"/>
        <v>49</v>
      </c>
      <c r="H9" s="202">
        <f t="shared" si="1"/>
        <v>1.444149720011789</v>
      </c>
      <c r="I9" s="200">
        <f t="shared" si="5"/>
        <v>2835</v>
      </c>
      <c r="J9" s="204">
        <v>64.106502816180239</v>
      </c>
      <c r="K9" s="202">
        <f t="shared" si="6"/>
        <v>2.0058128085134896</v>
      </c>
      <c r="L9" s="201">
        <v>1531.08</v>
      </c>
      <c r="M9" s="205">
        <f t="shared" si="7"/>
        <v>112.96000000000004</v>
      </c>
      <c r="N9" s="65">
        <v>1250</v>
      </c>
      <c r="O9" s="207">
        <f t="shared" si="8"/>
        <v>170</v>
      </c>
      <c r="P9" s="206">
        <f t="shared" si="2"/>
        <v>22.486399999999989</v>
      </c>
      <c r="Q9" s="201">
        <v>86.2</v>
      </c>
    </row>
    <row r="10" spans="1:18" x14ac:dyDescent="0.2">
      <c r="A10" s="65">
        <v>8</v>
      </c>
      <c r="B10" s="200">
        <f t="shared" si="3"/>
        <v>558</v>
      </c>
      <c r="C10" s="201">
        <v>0</v>
      </c>
      <c r="D10" s="202">
        <f t="shared" si="0"/>
        <v>0</v>
      </c>
      <c r="E10" s="203"/>
      <c r="F10" s="203"/>
      <c r="G10" s="200">
        <f t="shared" si="4"/>
        <v>49</v>
      </c>
      <c r="H10" s="202">
        <f t="shared" si="1"/>
        <v>1.444149720011789</v>
      </c>
      <c r="I10" s="200">
        <f t="shared" si="5"/>
        <v>2835</v>
      </c>
      <c r="J10" s="204">
        <v>66.02662570404506</v>
      </c>
      <c r="K10" s="202">
        <f t="shared" si="6"/>
        <v>1.9201228878648209</v>
      </c>
      <c r="L10" s="201">
        <v>1695.04</v>
      </c>
      <c r="M10" s="205">
        <f t="shared" si="7"/>
        <v>163.96000000000004</v>
      </c>
      <c r="N10" s="65">
        <v>1400</v>
      </c>
      <c r="O10" s="207">
        <f t="shared" si="8"/>
        <v>150</v>
      </c>
      <c r="P10" s="206">
        <f t="shared" si="2"/>
        <v>21.074285714285708</v>
      </c>
      <c r="Q10" s="201">
        <v>77.8</v>
      </c>
    </row>
    <row r="11" spans="1:18" x14ac:dyDescent="0.2">
      <c r="A11" s="65">
        <v>9</v>
      </c>
      <c r="B11" s="200">
        <f t="shared" si="3"/>
        <v>558</v>
      </c>
      <c r="C11" s="201">
        <v>0</v>
      </c>
      <c r="D11" s="202">
        <f t="shared" si="0"/>
        <v>0</v>
      </c>
      <c r="E11" s="203"/>
      <c r="F11" s="203"/>
      <c r="G11" s="200">
        <f t="shared" si="4"/>
        <v>49</v>
      </c>
      <c r="H11" s="202">
        <f t="shared" si="1"/>
        <v>1.444149720011789</v>
      </c>
      <c r="I11" s="200">
        <f t="shared" si="5"/>
        <v>2835</v>
      </c>
      <c r="J11" s="204">
        <v>68.0747567844342</v>
      </c>
      <c r="K11" s="202">
        <f t="shared" si="6"/>
        <v>2.0481310803891404</v>
      </c>
      <c r="L11" s="201">
        <v>1824.08</v>
      </c>
      <c r="M11" s="205">
        <f t="shared" si="7"/>
        <v>129.03999999999996</v>
      </c>
      <c r="N11" s="65">
        <v>1540</v>
      </c>
      <c r="O11" s="207">
        <f t="shared" si="8"/>
        <v>140</v>
      </c>
      <c r="P11" s="206">
        <f t="shared" si="2"/>
        <v>18.446753246753246</v>
      </c>
      <c r="Q11" s="201">
        <v>83.7</v>
      </c>
    </row>
    <row r="12" spans="1:18" x14ac:dyDescent="0.2">
      <c r="A12" s="65">
        <v>10</v>
      </c>
      <c r="B12" s="200">
        <f t="shared" si="3"/>
        <v>558</v>
      </c>
      <c r="C12" s="201">
        <v>0</v>
      </c>
      <c r="D12" s="202">
        <f t="shared" si="0"/>
        <v>0</v>
      </c>
      <c r="E12" s="203"/>
      <c r="F12" s="203"/>
      <c r="G12" s="200">
        <f t="shared" si="4"/>
        <v>49</v>
      </c>
      <c r="H12" s="202">
        <f t="shared" si="1"/>
        <v>1.444149720011789</v>
      </c>
      <c r="I12" s="200">
        <f t="shared" si="5"/>
        <v>2835</v>
      </c>
      <c r="J12" s="204">
        <v>69.97</v>
      </c>
      <c r="K12" s="202">
        <f t="shared" si="6"/>
        <v>1.8952432155657988</v>
      </c>
      <c r="L12" s="204">
        <v>1936</v>
      </c>
      <c r="M12" s="205">
        <f t="shared" si="7"/>
        <v>111.92000000000007</v>
      </c>
      <c r="N12" s="200">
        <v>1670</v>
      </c>
      <c r="O12" s="207">
        <f t="shared" si="8"/>
        <v>130</v>
      </c>
      <c r="P12" s="206">
        <f t="shared" si="2"/>
        <v>15.928143712574851</v>
      </c>
      <c r="Q12" s="201">
        <v>93.3</v>
      </c>
    </row>
    <row r="13" spans="1:18" x14ac:dyDescent="0.2">
      <c r="A13" s="65">
        <v>11</v>
      </c>
      <c r="B13" s="200">
        <f t="shared" si="3"/>
        <v>480</v>
      </c>
      <c r="C13" s="201">
        <v>0</v>
      </c>
      <c r="D13" s="202">
        <f t="shared" si="0"/>
        <v>0</v>
      </c>
      <c r="E13" s="203"/>
      <c r="F13" s="203">
        <v>78</v>
      </c>
      <c r="G13" s="200">
        <f t="shared" si="4"/>
        <v>49</v>
      </c>
      <c r="H13" s="202">
        <f t="shared" si="1"/>
        <v>1.444149720011789</v>
      </c>
      <c r="I13" s="200">
        <f t="shared" si="5"/>
        <v>2913</v>
      </c>
      <c r="J13" s="204">
        <v>70.97</v>
      </c>
      <c r="K13" s="202">
        <f t="shared" si="6"/>
        <v>1</v>
      </c>
      <c r="L13" s="204">
        <v>2028.22</v>
      </c>
      <c r="M13" s="205">
        <f t="shared" si="7"/>
        <v>92.220000000000027</v>
      </c>
      <c r="N13" s="200">
        <v>1800</v>
      </c>
      <c r="O13" s="207">
        <f t="shared" si="8"/>
        <v>130</v>
      </c>
      <c r="P13" s="206">
        <f t="shared" si="2"/>
        <v>12.678888888888878</v>
      </c>
      <c r="Q13" s="201">
        <v>92.2</v>
      </c>
      <c r="R13" s="193"/>
    </row>
    <row r="14" spans="1:18" x14ac:dyDescent="0.2">
      <c r="A14">
        <v>12</v>
      </c>
      <c r="B14" s="186">
        <f t="shared" si="3"/>
        <v>480</v>
      </c>
      <c r="C14" s="184"/>
      <c r="D14" s="191">
        <f t="shared" si="0"/>
        <v>0</v>
      </c>
      <c r="E14" s="184"/>
      <c r="F14" s="184"/>
      <c r="G14" s="186">
        <f t="shared" si="4"/>
        <v>49</v>
      </c>
      <c r="H14" s="191">
        <f t="shared" si="1"/>
        <v>1.444149720011789</v>
      </c>
      <c r="I14" s="186">
        <f t="shared" si="5"/>
        <v>2913</v>
      </c>
      <c r="J14" s="184"/>
      <c r="K14" s="191">
        <f t="shared" si="6"/>
        <v>-70.97</v>
      </c>
      <c r="L14" s="184"/>
      <c r="M14" s="188">
        <f t="shared" si="7"/>
        <v>-2028.22</v>
      </c>
      <c r="N14">
        <v>1920</v>
      </c>
      <c r="O14" s="185">
        <f t="shared" si="8"/>
        <v>120</v>
      </c>
      <c r="P14" s="192">
        <f t="shared" si="2"/>
        <v>-100</v>
      </c>
      <c r="Q14" s="184"/>
    </row>
    <row r="15" spans="1:18" x14ac:dyDescent="0.2">
      <c r="A15">
        <v>13</v>
      </c>
      <c r="B15" s="186">
        <f t="shared" si="3"/>
        <v>480</v>
      </c>
      <c r="C15" s="184"/>
      <c r="D15" s="191">
        <f t="shared" si="0"/>
        <v>0</v>
      </c>
      <c r="E15" s="184"/>
      <c r="F15" s="184"/>
      <c r="G15" s="186">
        <f t="shared" si="4"/>
        <v>49</v>
      </c>
      <c r="H15" s="191">
        <f t="shared" si="1"/>
        <v>1.444149720011789</v>
      </c>
      <c r="I15" s="186">
        <f t="shared" si="5"/>
        <v>2913</v>
      </c>
      <c r="J15" s="184"/>
      <c r="K15" s="191">
        <f t="shared" si="6"/>
        <v>0</v>
      </c>
      <c r="L15" s="184"/>
      <c r="M15" s="188">
        <f t="shared" si="7"/>
        <v>0</v>
      </c>
      <c r="N15">
        <v>2040</v>
      </c>
      <c r="O15" s="185">
        <f t="shared" si="8"/>
        <v>120</v>
      </c>
      <c r="P15" s="192">
        <f t="shared" si="2"/>
        <v>-100</v>
      </c>
      <c r="Q15" s="184"/>
    </row>
    <row r="16" spans="1:18" x14ac:dyDescent="0.2">
      <c r="A16">
        <v>14</v>
      </c>
      <c r="B16" s="186">
        <f t="shared" si="3"/>
        <v>480</v>
      </c>
      <c r="C16" s="184"/>
      <c r="D16" s="191">
        <f t="shared" si="0"/>
        <v>0</v>
      </c>
      <c r="E16" s="184"/>
      <c r="F16" s="184"/>
      <c r="G16" s="186">
        <f t="shared" si="4"/>
        <v>49</v>
      </c>
      <c r="H16" s="191">
        <f t="shared" si="1"/>
        <v>1.444149720011789</v>
      </c>
      <c r="I16" s="186">
        <f t="shared" si="5"/>
        <v>2913</v>
      </c>
      <c r="J16" s="184"/>
      <c r="K16" s="191">
        <f t="shared" si="6"/>
        <v>0</v>
      </c>
      <c r="L16" s="184"/>
      <c r="M16" s="188">
        <f t="shared" si="7"/>
        <v>0</v>
      </c>
      <c r="N16">
        <v>2160</v>
      </c>
      <c r="O16" s="185">
        <f t="shared" si="8"/>
        <v>120</v>
      </c>
      <c r="P16" s="192">
        <f t="shared" si="2"/>
        <v>-100</v>
      </c>
      <c r="Q16" s="184"/>
    </row>
    <row r="17" spans="1:17" x14ac:dyDescent="0.2">
      <c r="A17">
        <v>15</v>
      </c>
      <c r="B17" s="186">
        <f t="shared" si="3"/>
        <v>480</v>
      </c>
      <c r="C17" s="184"/>
      <c r="D17" s="191">
        <f t="shared" si="0"/>
        <v>0</v>
      </c>
      <c r="E17" s="184"/>
      <c r="F17" s="184"/>
      <c r="G17" s="186">
        <f t="shared" si="4"/>
        <v>49</v>
      </c>
      <c r="H17" s="191">
        <f t="shared" si="1"/>
        <v>1.444149720011789</v>
      </c>
      <c r="I17" s="186">
        <f t="shared" si="5"/>
        <v>2913</v>
      </c>
      <c r="J17" s="184"/>
      <c r="K17" s="191">
        <f t="shared" si="6"/>
        <v>0</v>
      </c>
      <c r="L17" s="184"/>
      <c r="M17" s="188">
        <f t="shared" si="7"/>
        <v>0</v>
      </c>
      <c r="N17">
        <v>2290</v>
      </c>
      <c r="O17" s="185">
        <f t="shared" si="8"/>
        <v>130</v>
      </c>
      <c r="P17" s="192">
        <f t="shared" si="2"/>
        <v>-100</v>
      </c>
      <c r="Q17" s="184"/>
    </row>
    <row r="18" spans="1:17" x14ac:dyDescent="0.2">
      <c r="A18">
        <v>16</v>
      </c>
      <c r="B18" s="186">
        <f t="shared" si="3"/>
        <v>480</v>
      </c>
      <c r="C18" s="184"/>
      <c r="D18" s="191">
        <f t="shared" si="0"/>
        <v>0</v>
      </c>
      <c r="E18" s="184"/>
      <c r="F18" s="184"/>
      <c r="G18" s="186">
        <f t="shared" si="4"/>
        <v>49</v>
      </c>
      <c r="H18" s="191">
        <f t="shared" si="1"/>
        <v>1.444149720011789</v>
      </c>
      <c r="I18" s="186">
        <f t="shared" si="5"/>
        <v>2913</v>
      </c>
      <c r="J18" s="184"/>
      <c r="K18" s="191">
        <f t="shared" si="6"/>
        <v>0</v>
      </c>
      <c r="L18" s="184"/>
      <c r="M18" s="188">
        <f t="shared" si="7"/>
        <v>0</v>
      </c>
      <c r="N18">
        <v>2420</v>
      </c>
      <c r="O18" s="185">
        <f t="shared" si="8"/>
        <v>130</v>
      </c>
      <c r="P18" s="192">
        <f t="shared" si="2"/>
        <v>-100</v>
      </c>
      <c r="Q18" s="184"/>
    </row>
    <row r="19" spans="1:17" x14ac:dyDescent="0.2">
      <c r="A19">
        <v>17</v>
      </c>
      <c r="B19" s="186">
        <f t="shared" si="3"/>
        <v>480</v>
      </c>
      <c r="C19" s="184"/>
      <c r="D19" s="191">
        <f t="shared" si="0"/>
        <v>0</v>
      </c>
      <c r="E19" s="184"/>
      <c r="F19" s="184"/>
      <c r="G19" s="186">
        <f t="shared" si="4"/>
        <v>49</v>
      </c>
      <c r="H19" s="191">
        <f t="shared" si="1"/>
        <v>1.444149720011789</v>
      </c>
      <c r="I19" s="186">
        <f t="shared" si="5"/>
        <v>2913</v>
      </c>
      <c r="J19" s="184"/>
      <c r="K19" s="191">
        <f t="shared" si="6"/>
        <v>0</v>
      </c>
      <c r="L19" s="184"/>
      <c r="M19" s="188">
        <f t="shared" si="7"/>
        <v>0</v>
      </c>
      <c r="N19">
        <v>2560</v>
      </c>
      <c r="O19" s="185">
        <f t="shared" si="8"/>
        <v>140</v>
      </c>
      <c r="P19" s="192">
        <f t="shared" si="2"/>
        <v>-100</v>
      </c>
      <c r="Q19" s="184"/>
    </row>
    <row r="20" spans="1:17" x14ac:dyDescent="0.2">
      <c r="A20">
        <v>18</v>
      </c>
      <c r="B20" s="186">
        <f t="shared" si="3"/>
        <v>480</v>
      </c>
      <c r="C20" s="184"/>
      <c r="D20" s="191">
        <f t="shared" si="0"/>
        <v>0</v>
      </c>
      <c r="E20" s="184"/>
      <c r="F20" s="184"/>
      <c r="G20" s="186">
        <f t="shared" si="4"/>
        <v>49</v>
      </c>
      <c r="H20" s="191">
        <f t="shared" si="1"/>
        <v>1.444149720011789</v>
      </c>
      <c r="I20" s="186">
        <f t="shared" si="5"/>
        <v>2913</v>
      </c>
      <c r="J20" s="184"/>
      <c r="K20" s="191">
        <f t="shared" si="6"/>
        <v>0</v>
      </c>
      <c r="L20" s="184"/>
      <c r="M20" s="188">
        <f t="shared" si="7"/>
        <v>0</v>
      </c>
      <c r="N20">
        <v>2710</v>
      </c>
      <c r="O20" s="185">
        <f t="shared" si="8"/>
        <v>150</v>
      </c>
      <c r="P20" s="192">
        <f t="shared" si="2"/>
        <v>-100</v>
      </c>
      <c r="Q20" s="184"/>
    </row>
    <row r="21" spans="1:17" x14ac:dyDescent="0.2">
      <c r="A21">
        <v>19</v>
      </c>
      <c r="B21" s="186">
        <f t="shared" si="3"/>
        <v>480</v>
      </c>
      <c r="C21" s="184"/>
      <c r="D21" s="191">
        <f t="shared" si="0"/>
        <v>0</v>
      </c>
      <c r="E21" s="184"/>
      <c r="F21" s="184"/>
      <c r="G21" s="186">
        <f t="shared" si="4"/>
        <v>49</v>
      </c>
      <c r="H21" s="191">
        <f t="shared" si="1"/>
        <v>1.444149720011789</v>
      </c>
      <c r="I21" s="186">
        <f t="shared" si="5"/>
        <v>2913</v>
      </c>
      <c r="J21" s="184"/>
      <c r="K21" s="191">
        <f t="shared" si="6"/>
        <v>0</v>
      </c>
      <c r="L21" s="184"/>
      <c r="M21" s="188">
        <f t="shared" si="7"/>
        <v>0</v>
      </c>
      <c r="N21">
        <v>2870</v>
      </c>
      <c r="O21" s="185">
        <f t="shared" si="8"/>
        <v>160</v>
      </c>
      <c r="P21" s="192">
        <f t="shared" si="2"/>
        <v>-100</v>
      </c>
      <c r="Q21" s="184"/>
    </row>
    <row r="22" spans="1:17" x14ac:dyDescent="0.2">
      <c r="A22">
        <v>20</v>
      </c>
      <c r="B22" s="186">
        <f t="shared" si="3"/>
        <v>480</v>
      </c>
      <c r="C22" s="184"/>
      <c r="D22" s="191">
        <f t="shared" si="0"/>
        <v>0</v>
      </c>
      <c r="E22" s="184"/>
      <c r="F22" s="184"/>
      <c r="G22" s="186">
        <f t="shared" si="4"/>
        <v>49</v>
      </c>
      <c r="H22" s="191">
        <f t="shared" si="1"/>
        <v>1.444149720011789</v>
      </c>
      <c r="I22" s="186">
        <f t="shared" si="5"/>
        <v>2913</v>
      </c>
      <c r="J22" s="184"/>
      <c r="K22" s="191">
        <f t="shared" si="6"/>
        <v>0</v>
      </c>
      <c r="L22" s="184"/>
      <c r="M22" s="188">
        <f t="shared" si="7"/>
        <v>0</v>
      </c>
      <c r="N22">
        <v>3040</v>
      </c>
      <c r="O22" s="185">
        <f t="shared" si="8"/>
        <v>170</v>
      </c>
      <c r="P22" s="192">
        <f t="shared" si="2"/>
        <v>-100</v>
      </c>
      <c r="Q22" s="184"/>
    </row>
    <row r="23" spans="1:17" x14ac:dyDescent="0.2">
      <c r="A23">
        <v>21</v>
      </c>
      <c r="B23" s="186">
        <f t="shared" si="3"/>
        <v>480</v>
      </c>
      <c r="C23" s="184"/>
      <c r="D23" s="191">
        <f t="shared" si="0"/>
        <v>0</v>
      </c>
      <c r="E23" s="184"/>
      <c r="F23" s="184"/>
      <c r="G23" s="186">
        <f t="shared" si="4"/>
        <v>49</v>
      </c>
      <c r="H23" s="191">
        <f t="shared" si="1"/>
        <v>1.444149720011789</v>
      </c>
      <c r="I23" s="186">
        <f t="shared" si="5"/>
        <v>2913</v>
      </c>
      <c r="J23" s="184"/>
      <c r="K23" s="191">
        <f t="shared" si="6"/>
        <v>0</v>
      </c>
      <c r="L23" s="184"/>
      <c r="M23" s="188">
        <f t="shared" si="7"/>
        <v>0</v>
      </c>
      <c r="N23">
        <v>3240</v>
      </c>
      <c r="O23" s="185">
        <f t="shared" si="8"/>
        <v>200</v>
      </c>
      <c r="P23" s="192">
        <f t="shared" si="2"/>
        <v>-100</v>
      </c>
      <c r="Q23" s="184"/>
    </row>
    <row r="24" spans="1:17" x14ac:dyDescent="0.2">
      <c r="A24">
        <v>22</v>
      </c>
      <c r="B24" s="186">
        <f t="shared" si="3"/>
        <v>480</v>
      </c>
      <c r="C24" s="184"/>
      <c r="D24" s="191">
        <f t="shared" si="0"/>
        <v>0</v>
      </c>
      <c r="E24" s="184"/>
      <c r="F24" s="184"/>
      <c r="G24" s="186">
        <f t="shared" si="4"/>
        <v>49</v>
      </c>
      <c r="H24" s="191">
        <f t="shared" si="1"/>
        <v>1.444149720011789</v>
      </c>
      <c r="I24" s="186">
        <f t="shared" si="5"/>
        <v>2913</v>
      </c>
      <c r="J24" s="184"/>
      <c r="K24" s="191">
        <f t="shared" si="6"/>
        <v>0</v>
      </c>
      <c r="L24" s="184"/>
      <c r="M24" s="188">
        <f t="shared" si="7"/>
        <v>0</v>
      </c>
      <c r="N24">
        <v>3470</v>
      </c>
      <c r="O24" s="185">
        <f t="shared" si="8"/>
        <v>230</v>
      </c>
      <c r="P24" s="192">
        <f t="shared" si="2"/>
        <v>-100</v>
      </c>
      <c r="Q24" s="184"/>
    </row>
    <row r="25" spans="1:17" x14ac:dyDescent="0.2">
      <c r="A25">
        <v>23</v>
      </c>
      <c r="B25" s="186">
        <f t="shared" si="3"/>
        <v>480</v>
      </c>
      <c r="C25" s="184"/>
      <c r="D25" s="191">
        <f t="shared" si="0"/>
        <v>0</v>
      </c>
      <c r="E25" s="184"/>
      <c r="F25" s="184"/>
      <c r="G25" s="186">
        <f t="shared" si="4"/>
        <v>49</v>
      </c>
      <c r="H25" s="191">
        <f t="shared" si="1"/>
        <v>1.444149720011789</v>
      </c>
      <c r="I25" s="186">
        <f t="shared" si="5"/>
        <v>2913</v>
      </c>
      <c r="J25" s="184"/>
      <c r="K25" s="191">
        <f t="shared" si="6"/>
        <v>0</v>
      </c>
      <c r="L25" s="184"/>
      <c r="M25" s="188">
        <f t="shared" si="7"/>
        <v>0</v>
      </c>
      <c r="N25">
        <v>3660</v>
      </c>
      <c r="O25" s="185">
        <f t="shared" si="8"/>
        <v>190</v>
      </c>
      <c r="P25" s="192">
        <f t="shared" si="2"/>
        <v>-100</v>
      </c>
      <c r="Q25" s="184"/>
    </row>
    <row r="26" spans="1:17" x14ac:dyDescent="0.2">
      <c r="A26">
        <v>24</v>
      </c>
      <c r="B26" s="186">
        <f t="shared" si="3"/>
        <v>480</v>
      </c>
      <c r="C26" s="184"/>
      <c r="D26" s="191">
        <f t="shared" si="0"/>
        <v>0</v>
      </c>
      <c r="E26" s="184"/>
      <c r="F26" s="184"/>
      <c r="G26" s="186">
        <f t="shared" si="4"/>
        <v>49</v>
      </c>
      <c r="H26" s="191">
        <f t="shared" si="1"/>
        <v>1.444149720011789</v>
      </c>
      <c r="I26" s="186">
        <f t="shared" si="5"/>
        <v>2913</v>
      </c>
      <c r="J26" s="184"/>
      <c r="K26" s="191">
        <f t="shared" si="6"/>
        <v>0</v>
      </c>
      <c r="L26" s="184"/>
      <c r="M26" s="188">
        <f t="shared" si="7"/>
        <v>0</v>
      </c>
      <c r="N26">
        <v>3820</v>
      </c>
      <c r="O26" s="185">
        <f t="shared" si="8"/>
        <v>160</v>
      </c>
      <c r="P26" s="192">
        <f t="shared" si="2"/>
        <v>-100</v>
      </c>
      <c r="Q26" s="184"/>
    </row>
  </sheetData>
  <mergeCells count="1">
    <mergeCell ref="A1:B1"/>
  </mergeCells>
  <pageMargins left="0.7" right="0.7" top="0.75" bottom="0.75" header="0.3" footer="0.3"/>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AM685"/>
  <sheetViews>
    <sheetView showGridLines="0" topLeftCell="A650" zoomScale="73" zoomScaleNormal="73" workbookViewId="0">
      <selection activeCell="T678" sqref="T678:T680"/>
    </sheetView>
  </sheetViews>
  <sheetFormatPr baseColWidth="10" defaultColWidth="11.42578125" defaultRowHeight="12.75" x14ac:dyDescent="0.2"/>
  <cols>
    <col min="1" max="1" width="16.28515625" style="239" bestFit="1" customWidth="1"/>
    <col min="2" max="18" width="10.28515625" style="239" customWidth="1"/>
    <col min="19" max="27" width="11.42578125" style="239"/>
    <col min="28" max="28" width="11.42578125" style="386"/>
    <col min="29" max="16384" width="11.42578125" style="239"/>
  </cols>
  <sheetData>
    <row r="1" spans="1:21" x14ac:dyDescent="0.2">
      <c r="A1" s="239" t="s">
        <v>58</v>
      </c>
    </row>
    <row r="2" spans="1:21" x14ac:dyDescent="0.2">
      <c r="A2" s="239" t="s">
        <v>59</v>
      </c>
      <c r="B2" s="241">
        <v>37.9</v>
      </c>
      <c r="F2" s="674"/>
      <c r="G2" s="674"/>
      <c r="H2" s="674"/>
      <c r="I2" s="674"/>
    </row>
    <row r="3" spans="1:21" x14ac:dyDescent="0.2">
      <c r="A3" s="239" t="s">
        <v>7</v>
      </c>
      <c r="B3" s="239">
        <v>63.4</v>
      </c>
    </row>
    <row r="4" spans="1:21" x14ac:dyDescent="0.2">
      <c r="A4" s="239" t="s">
        <v>60</v>
      </c>
      <c r="B4" s="239">
        <v>12548</v>
      </c>
    </row>
    <row r="6" spans="1:21" x14ac:dyDescent="0.2">
      <c r="A6" s="248" t="s">
        <v>61</v>
      </c>
      <c r="B6" s="241">
        <v>40.799999999999997</v>
      </c>
      <c r="C6" s="241">
        <v>40.799999999999997</v>
      </c>
      <c r="D6" s="241">
        <v>40.799999999999997</v>
      </c>
      <c r="E6" s="241">
        <v>40.799999999999997</v>
      </c>
      <c r="F6" s="241">
        <v>40.799999999999997</v>
      </c>
      <c r="G6" s="241">
        <v>40.799999999999997</v>
      </c>
      <c r="H6" s="241">
        <v>40.799999999999997</v>
      </c>
      <c r="I6" s="241">
        <v>40.799999999999997</v>
      </c>
      <c r="J6" s="241">
        <v>40.799999999999997</v>
      </c>
      <c r="K6" s="241">
        <v>35.1</v>
      </c>
      <c r="L6" s="241">
        <v>35.1</v>
      </c>
      <c r="M6" s="241">
        <v>35.1</v>
      </c>
      <c r="N6" s="241">
        <v>35.1</v>
      </c>
      <c r="O6" s="241">
        <v>35.1</v>
      </c>
      <c r="P6" s="241">
        <v>35.1</v>
      </c>
      <c r="Q6" s="241">
        <v>35.1</v>
      </c>
      <c r="R6" s="241">
        <v>37.9</v>
      </c>
    </row>
    <row r="7" spans="1:21" x14ac:dyDescent="0.2">
      <c r="A7" s="248" t="s">
        <v>62</v>
      </c>
      <c r="B7" s="295">
        <v>23.5</v>
      </c>
      <c r="C7" s="295">
        <v>23.5</v>
      </c>
      <c r="D7" s="295">
        <v>23.5</v>
      </c>
      <c r="E7" s="295">
        <v>23.5</v>
      </c>
      <c r="F7" s="295">
        <v>23.5</v>
      </c>
      <c r="G7" s="295">
        <v>23.5</v>
      </c>
      <c r="H7" s="295">
        <v>23.5</v>
      </c>
      <c r="I7" s="295">
        <v>23.5</v>
      </c>
      <c r="J7" s="295">
        <v>23.5</v>
      </c>
      <c r="K7" s="239">
        <v>23.5</v>
      </c>
      <c r="L7" s="239">
        <v>23.5</v>
      </c>
      <c r="M7" s="239">
        <v>23.5</v>
      </c>
      <c r="N7" s="239">
        <v>23.5</v>
      </c>
      <c r="O7" s="239">
        <v>23.5</v>
      </c>
      <c r="P7" s="239">
        <v>23.5</v>
      </c>
      <c r="Q7" s="239">
        <v>23.5</v>
      </c>
    </row>
    <row r="8" spans="1:21" ht="13.5" thickBot="1" x14ac:dyDescent="0.25">
      <c r="A8" s="248"/>
      <c r="B8" s="295"/>
      <c r="C8" s="295"/>
      <c r="D8" s="295"/>
      <c r="E8" s="295"/>
      <c r="F8" s="295"/>
      <c r="G8" s="295"/>
      <c r="H8" s="295"/>
      <c r="I8" s="295"/>
      <c r="J8" s="295"/>
    </row>
    <row r="9" spans="1:21" ht="13.5" thickBot="1" x14ac:dyDescent="0.25">
      <c r="A9" s="249" t="s">
        <v>49</v>
      </c>
      <c r="B9" s="671" t="s">
        <v>50</v>
      </c>
      <c r="C9" s="672"/>
      <c r="D9" s="672"/>
      <c r="E9" s="672"/>
      <c r="F9" s="672"/>
      <c r="G9" s="672"/>
      <c r="H9" s="672"/>
      <c r="I9" s="672"/>
      <c r="J9" s="673"/>
      <c r="K9" s="671" t="s">
        <v>53</v>
      </c>
      <c r="L9" s="672"/>
      <c r="M9" s="672"/>
      <c r="N9" s="672"/>
      <c r="O9" s="672"/>
      <c r="P9" s="672"/>
      <c r="Q9" s="673"/>
      <c r="R9" s="297" t="s">
        <v>55</v>
      </c>
    </row>
    <row r="10" spans="1:21" x14ac:dyDescent="0.2">
      <c r="A10" s="250" t="s">
        <v>54</v>
      </c>
      <c r="B10" s="330">
        <v>1</v>
      </c>
      <c r="C10" s="253">
        <v>2</v>
      </c>
      <c r="D10" s="253">
        <v>3</v>
      </c>
      <c r="E10" s="253">
        <v>4</v>
      </c>
      <c r="F10" s="253">
        <v>5</v>
      </c>
      <c r="G10" s="253">
        <v>6</v>
      </c>
      <c r="H10" s="253">
        <v>7</v>
      </c>
      <c r="I10" s="253">
        <v>8</v>
      </c>
      <c r="J10" s="331">
        <v>9</v>
      </c>
      <c r="K10" s="251">
        <v>1</v>
      </c>
      <c r="L10" s="252">
        <v>2</v>
      </c>
      <c r="M10" s="252">
        <v>3</v>
      </c>
      <c r="N10" s="252">
        <v>3</v>
      </c>
      <c r="O10" s="252">
        <v>3</v>
      </c>
      <c r="P10" s="252">
        <v>3</v>
      </c>
      <c r="Q10" s="252">
        <v>3</v>
      </c>
      <c r="R10" s="296"/>
    </row>
    <row r="11" spans="1:21" x14ac:dyDescent="0.2">
      <c r="A11" s="250" t="s">
        <v>2</v>
      </c>
      <c r="B11" s="254">
        <v>1</v>
      </c>
      <c r="C11" s="349">
        <v>2</v>
      </c>
      <c r="D11" s="349">
        <v>2</v>
      </c>
      <c r="E11" s="255">
        <v>3</v>
      </c>
      <c r="F11" s="255">
        <v>3</v>
      </c>
      <c r="G11" s="256">
        <v>4</v>
      </c>
      <c r="H11" s="256">
        <v>4</v>
      </c>
      <c r="I11" s="255">
        <v>5</v>
      </c>
      <c r="J11" s="350">
        <v>6</v>
      </c>
      <c r="K11" s="254">
        <v>1</v>
      </c>
      <c r="L11" s="255">
        <v>2</v>
      </c>
      <c r="M11" s="255">
        <v>2</v>
      </c>
      <c r="N11" s="256">
        <v>3</v>
      </c>
      <c r="O11" s="256">
        <v>3</v>
      </c>
      <c r="P11" s="349">
        <v>4</v>
      </c>
      <c r="Q11" s="255">
        <v>5</v>
      </c>
      <c r="R11" s="226" t="s">
        <v>0</v>
      </c>
    </row>
    <row r="12" spans="1:21" x14ac:dyDescent="0.2">
      <c r="A12" s="257" t="s">
        <v>3</v>
      </c>
      <c r="B12" s="258">
        <v>140</v>
      </c>
      <c r="C12" s="259">
        <v>140</v>
      </c>
      <c r="D12" s="259">
        <v>140</v>
      </c>
      <c r="E12" s="259">
        <v>140</v>
      </c>
      <c r="F12" s="259">
        <v>140</v>
      </c>
      <c r="G12" s="259">
        <v>140</v>
      </c>
      <c r="H12" s="259">
        <v>140</v>
      </c>
      <c r="I12" s="259">
        <v>140</v>
      </c>
      <c r="J12" s="260">
        <v>140</v>
      </c>
      <c r="K12" s="258">
        <v>140</v>
      </c>
      <c r="L12" s="259">
        <v>140</v>
      </c>
      <c r="M12" s="259">
        <v>140</v>
      </c>
      <c r="N12" s="259">
        <v>140</v>
      </c>
      <c r="O12" s="259">
        <v>140</v>
      </c>
      <c r="P12" s="259">
        <v>140</v>
      </c>
      <c r="Q12" s="259">
        <v>140</v>
      </c>
      <c r="R12" s="261">
        <v>140</v>
      </c>
    </row>
    <row r="13" spans="1:21" x14ac:dyDescent="0.2">
      <c r="A13" s="262" t="s">
        <v>6</v>
      </c>
      <c r="B13" s="263">
        <v>127.76271186440678</v>
      </c>
      <c r="C13" s="264">
        <v>141.25</v>
      </c>
      <c r="D13" s="264">
        <v>141.92134831460675</v>
      </c>
      <c r="E13" s="264">
        <v>152.30487804878049</v>
      </c>
      <c r="F13" s="264">
        <v>152.76623376623377</v>
      </c>
      <c r="G13" s="264">
        <v>159.87671232876713</v>
      </c>
      <c r="H13" s="264">
        <v>160.53164556962025</v>
      </c>
      <c r="I13" s="264">
        <v>169.43548387096774</v>
      </c>
      <c r="J13" s="265">
        <v>176.67816091954023</v>
      </c>
      <c r="K13" s="263">
        <v>121.01351351351352</v>
      </c>
      <c r="L13" s="264">
        <v>134.57777777777778</v>
      </c>
      <c r="M13" s="264">
        <v>135.10526315789474</v>
      </c>
      <c r="N13" s="264">
        <v>145.09210526315789</v>
      </c>
      <c r="O13" s="264">
        <v>146.26760563380282</v>
      </c>
      <c r="P13" s="264">
        <v>152.68421052631578</v>
      </c>
      <c r="Q13" s="264">
        <v>159.98630136986301</v>
      </c>
      <c r="R13" s="266">
        <v>149.48265682656827</v>
      </c>
    </row>
    <row r="14" spans="1:21" x14ac:dyDescent="0.2">
      <c r="A14" s="250" t="s">
        <v>7</v>
      </c>
      <c r="B14" s="267">
        <v>91.525423728813564</v>
      </c>
      <c r="C14" s="268">
        <v>97.826086956521735</v>
      </c>
      <c r="D14" s="268">
        <v>97.752808988764045</v>
      </c>
      <c r="E14" s="268">
        <v>100</v>
      </c>
      <c r="F14" s="268">
        <v>97.402597402597408</v>
      </c>
      <c r="G14" s="268">
        <v>98.630136986301366</v>
      </c>
      <c r="H14" s="268">
        <v>98.734177215189874</v>
      </c>
      <c r="I14" s="268">
        <v>99.193548387096769</v>
      </c>
      <c r="J14" s="269">
        <v>98.850574712643677</v>
      </c>
      <c r="K14" s="267">
        <v>90.540540540540547</v>
      </c>
      <c r="L14" s="268">
        <v>92.222222222222229</v>
      </c>
      <c r="M14" s="268">
        <v>90.526315789473685</v>
      </c>
      <c r="N14" s="268">
        <v>96.05263157894737</v>
      </c>
      <c r="O14" s="268">
        <v>100</v>
      </c>
      <c r="P14" s="268">
        <v>100</v>
      </c>
      <c r="Q14" s="268">
        <v>94.520547945205479</v>
      </c>
      <c r="R14" s="270">
        <v>64.575645756457561</v>
      </c>
      <c r="T14" s="227"/>
      <c r="U14" s="227"/>
    </row>
    <row r="15" spans="1:21" x14ac:dyDescent="0.2">
      <c r="A15" s="250" t="s">
        <v>8</v>
      </c>
      <c r="B15" s="271">
        <v>6.097509766627511E-2</v>
      </c>
      <c r="C15" s="272">
        <v>4.6863799451458424E-2</v>
      </c>
      <c r="D15" s="272">
        <v>4.5188140909927128E-2</v>
      </c>
      <c r="E15" s="272">
        <v>3.3379780501216857E-2</v>
      </c>
      <c r="F15" s="272">
        <v>3.6421804883776651E-2</v>
      </c>
      <c r="G15" s="272">
        <v>3.6086661395005472E-2</v>
      </c>
      <c r="H15" s="272">
        <v>3.463134502734045E-2</v>
      </c>
      <c r="I15" s="272">
        <v>3.3422151445956824E-2</v>
      </c>
      <c r="J15" s="273">
        <v>4.1437130795408464E-2</v>
      </c>
      <c r="K15" s="271">
        <v>6.5919513231884677E-2</v>
      </c>
      <c r="L15" s="272">
        <v>5.8665814255711581E-2</v>
      </c>
      <c r="M15" s="272">
        <v>5.4891726361108555E-2</v>
      </c>
      <c r="N15" s="272">
        <v>4.342008477433365E-2</v>
      </c>
      <c r="O15" s="272">
        <v>4.0907527175426985E-2</v>
      </c>
      <c r="P15" s="272">
        <v>3.9184755345884226E-2</v>
      </c>
      <c r="Q15" s="272">
        <v>4.7065509685015175E-2</v>
      </c>
      <c r="R15" s="274">
        <v>0.1062057017465466</v>
      </c>
      <c r="T15" s="227"/>
      <c r="U15" s="227"/>
    </row>
    <row r="16" spans="1:21" x14ac:dyDescent="0.2">
      <c r="A16" s="262" t="s">
        <v>1</v>
      </c>
      <c r="B16" s="275">
        <f>B13/B12*100-100</f>
        <v>-8.7409200968523066</v>
      </c>
      <c r="C16" s="276">
        <f t="shared" ref="C16:E16" si="0">C13/C12*100-100</f>
        <v>0.8928571428571388</v>
      </c>
      <c r="D16" s="276">
        <f t="shared" si="0"/>
        <v>1.3723916532905207</v>
      </c>
      <c r="E16" s="276">
        <f t="shared" si="0"/>
        <v>8.789198606271782</v>
      </c>
      <c r="F16" s="276">
        <f>F13/F12*100-100</f>
        <v>9.1187384044526993</v>
      </c>
      <c r="G16" s="276">
        <f t="shared" ref="G16:J16" si="1">G13/G12*100-100</f>
        <v>14.197651663405097</v>
      </c>
      <c r="H16" s="276">
        <f t="shared" si="1"/>
        <v>14.665461121157321</v>
      </c>
      <c r="I16" s="276">
        <f t="shared" si="1"/>
        <v>21.025345622119815</v>
      </c>
      <c r="J16" s="277">
        <f t="shared" si="1"/>
        <v>26.198686371100166</v>
      </c>
      <c r="K16" s="275">
        <f>K13/K12*100-100</f>
        <v>-13.561776061776072</v>
      </c>
      <c r="L16" s="276">
        <f t="shared" ref="L16:M16" si="2">L13/L12*100-100</f>
        <v>-3.8730158730158735</v>
      </c>
      <c r="M16" s="276">
        <f t="shared" si="2"/>
        <v>-3.4962406015037573</v>
      </c>
      <c r="N16" s="276">
        <f t="shared" ref="N16:Q16" si="3">N13/N12*100-100</f>
        <v>3.6372180451127889</v>
      </c>
      <c r="O16" s="276">
        <f t="shared" si="3"/>
        <v>4.4768611670020135</v>
      </c>
      <c r="P16" s="276">
        <f t="shared" si="3"/>
        <v>9.0601503759398412</v>
      </c>
      <c r="Q16" s="276">
        <f t="shared" si="3"/>
        <v>14.275929549902159</v>
      </c>
      <c r="R16" s="278">
        <f t="shared" ref="R16" si="4">R13/R12*100-100</f>
        <v>6.7733263046916363</v>
      </c>
      <c r="T16" s="227"/>
      <c r="U16" s="227"/>
    </row>
    <row r="17" spans="1:28" ht="13.5" thickBot="1" x14ac:dyDescent="0.25">
      <c r="A17" s="279" t="s">
        <v>27</v>
      </c>
      <c r="B17" s="280">
        <f>B13-B6</f>
        <v>86.962711864406785</v>
      </c>
      <c r="C17" s="281">
        <f t="shared" ref="C17:J17" si="5">C13-C6</f>
        <v>100.45</v>
      </c>
      <c r="D17" s="281">
        <f t="shared" si="5"/>
        <v>101.12134831460675</v>
      </c>
      <c r="E17" s="281">
        <f t="shared" si="5"/>
        <v>111.5048780487805</v>
      </c>
      <c r="F17" s="281">
        <f t="shared" si="5"/>
        <v>111.96623376623377</v>
      </c>
      <c r="G17" s="281">
        <f t="shared" si="5"/>
        <v>119.07671232876713</v>
      </c>
      <c r="H17" s="281">
        <f t="shared" si="5"/>
        <v>119.73164556962026</v>
      </c>
      <c r="I17" s="281">
        <f t="shared" si="5"/>
        <v>128.63548387096773</v>
      </c>
      <c r="J17" s="282">
        <f t="shared" si="5"/>
        <v>135.87816091954022</v>
      </c>
      <c r="K17" s="280">
        <f t="shared" ref="K17:R17" si="6">K13-K6</f>
        <v>85.913513513513522</v>
      </c>
      <c r="L17" s="281">
        <f t="shared" si="6"/>
        <v>99.477777777777789</v>
      </c>
      <c r="M17" s="281">
        <f t="shared" si="6"/>
        <v>100.00526315789475</v>
      </c>
      <c r="N17" s="281">
        <f t="shared" ref="N17:Q17" si="7">N13-N6</f>
        <v>109.9921052631579</v>
      </c>
      <c r="O17" s="281">
        <f t="shared" si="7"/>
        <v>111.16760563380282</v>
      </c>
      <c r="P17" s="281">
        <f t="shared" si="7"/>
        <v>117.58421052631579</v>
      </c>
      <c r="Q17" s="281">
        <f t="shared" si="7"/>
        <v>124.88630136986302</v>
      </c>
      <c r="R17" s="283">
        <f t="shared" si="6"/>
        <v>111.58265682656827</v>
      </c>
      <c r="T17" s="227"/>
      <c r="U17" s="227"/>
    </row>
    <row r="18" spans="1:28" x14ac:dyDescent="0.2">
      <c r="A18" s="284" t="s">
        <v>51</v>
      </c>
      <c r="B18" s="285">
        <v>576</v>
      </c>
      <c r="C18" s="286">
        <v>896</v>
      </c>
      <c r="D18" s="286">
        <v>896</v>
      </c>
      <c r="E18" s="286">
        <v>755</v>
      </c>
      <c r="F18" s="286">
        <v>755</v>
      </c>
      <c r="G18" s="286">
        <v>599</v>
      </c>
      <c r="H18" s="286">
        <v>599</v>
      </c>
      <c r="I18" s="286">
        <v>1020</v>
      </c>
      <c r="J18" s="287">
        <v>829</v>
      </c>
      <c r="K18" s="285">
        <v>663</v>
      </c>
      <c r="L18" s="286">
        <v>814</v>
      </c>
      <c r="M18" s="286">
        <v>813</v>
      </c>
      <c r="N18" s="286">
        <v>702</v>
      </c>
      <c r="O18" s="286">
        <v>702</v>
      </c>
      <c r="P18" s="286">
        <v>1073</v>
      </c>
      <c r="Q18" s="286">
        <v>733</v>
      </c>
      <c r="R18" s="288">
        <f>SUM(B18:Q18)</f>
        <v>12425</v>
      </c>
      <c r="S18" s="227" t="s">
        <v>56</v>
      </c>
      <c r="T18" s="289">
        <f>B4-R18</f>
        <v>123</v>
      </c>
      <c r="U18" s="290">
        <f>T18/B4</f>
        <v>9.8023589416640095E-3</v>
      </c>
    </row>
    <row r="19" spans="1:28" x14ac:dyDescent="0.2">
      <c r="A19" s="291" t="s">
        <v>28</v>
      </c>
      <c r="B19" s="244">
        <v>31</v>
      </c>
      <c r="C19" s="242">
        <v>30</v>
      </c>
      <c r="D19" s="242">
        <v>30</v>
      </c>
      <c r="E19" s="242">
        <v>29</v>
      </c>
      <c r="F19" s="242">
        <v>29</v>
      </c>
      <c r="G19" s="242">
        <v>28</v>
      </c>
      <c r="H19" s="242">
        <v>28</v>
      </c>
      <c r="I19" s="242">
        <v>27.5</v>
      </c>
      <c r="J19" s="245">
        <v>27.5</v>
      </c>
      <c r="K19" s="244">
        <v>31.5</v>
      </c>
      <c r="L19" s="242">
        <v>30.5</v>
      </c>
      <c r="M19" s="242">
        <v>30.5</v>
      </c>
      <c r="N19" s="242">
        <v>29.5</v>
      </c>
      <c r="O19" s="242">
        <v>29.5</v>
      </c>
      <c r="P19" s="242">
        <v>29</v>
      </c>
      <c r="Q19" s="242">
        <v>28</v>
      </c>
      <c r="R19" s="235"/>
      <c r="S19" s="227" t="s">
        <v>57</v>
      </c>
      <c r="T19" s="227">
        <v>23.44</v>
      </c>
      <c r="U19" s="227"/>
    </row>
    <row r="20" spans="1:28" ht="13.5" thickBot="1" x14ac:dyDescent="0.25">
      <c r="A20" s="292" t="s">
        <v>26</v>
      </c>
      <c r="B20" s="246">
        <f>B19-B7</f>
        <v>7.5</v>
      </c>
      <c r="C20" s="243">
        <f t="shared" ref="C20:J20" si="8">C19-C7</f>
        <v>6.5</v>
      </c>
      <c r="D20" s="243">
        <f t="shared" si="8"/>
        <v>6.5</v>
      </c>
      <c r="E20" s="243">
        <f t="shared" si="8"/>
        <v>5.5</v>
      </c>
      <c r="F20" s="243">
        <f t="shared" si="8"/>
        <v>5.5</v>
      </c>
      <c r="G20" s="243">
        <f t="shared" si="8"/>
        <v>4.5</v>
      </c>
      <c r="H20" s="243">
        <f t="shared" si="8"/>
        <v>4.5</v>
      </c>
      <c r="I20" s="243">
        <f t="shared" si="8"/>
        <v>4</v>
      </c>
      <c r="J20" s="247">
        <f t="shared" si="8"/>
        <v>4</v>
      </c>
      <c r="K20" s="246">
        <f t="shared" ref="K20:M20" si="9">K19-K7</f>
        <v>8</v>
      </c>
      <c r="L20" s="243">
        <f t="shared" si="9"/>
        <v>7</v>
      </c>
      <c r="M20" s="243">
        <f t="shared" si="9"/>
        <v>7</v>
      </c>
      <c r="N20" s="243">
        <f t="shared" ref="N20:Q20" si="10">N19-N7</f>
        <v>6</v>
      </c>
      <c r="O20" s="243">
        <f t="shared" si="10"/>
        <v>6</v>
      </c>
      <c r="P20" s="243">
        <f t="shared" si="10"/>
        <v>5.5</v>
      </c>
      <c r="Q20" s="243">
        <f t="shared" si="10"/>
        <v>4.5</v>
      </c>
      <c r="R20" s="236"/>
      <c r="S20" s="227" t="s">
        <v>26</v>
      </c>
      <c r="T20" s="227"/>
      <c r="U20" s="227"/>
    </row>
    <row r="21" spans="1:28" x14ac:dyDescent="0.2">
      <c r="C21" s="239">
        <v>30</v>
      </c>
      <c r="D21" s="239">
        <v>30</v>
      </c>
      <c r="N21" s="227"/>
      <c r="O21" s="227"/>
    </row>
    <row r="22" spans="1:28" ht="13.5" thickBot="1" x14ac:dyDescent="0.25"/>
    <row r="23" spans="1:28" s="351" customFormat="1" ht="13.5" thickBot="1" x14ac:dyDescent="0.25">
      <c r="A23" s="249" t="s">
        <v>63</v>
      </c>
      <c r="B23" s="671" t="s">
        <v>50</v>
      </c>
      <c r="C23" s="672"/>
      <c r="D23" s="672"/>
      <c r="E23" s="672"/>
      <c r="F23" s="672"/>
      <c r="G23" s="672"/>
      <c r="H23" s="672"/>
      <c r="I23" s="672"/>
      <c r="J23" s="673"/>
      <c r="K23" s="671" t="s">
        <v>53</v>
      </c>
      <c r="L23" s="672"/>
      <c r="M23" s="672"/>
      <c r="N23" s="672"/>
      <c r="O23" s="672"/>
      <c r="P23" s="672"/>
      <c r="Q23" s="673"/>
      <c r="R23" s="297" t="s">
        <v>55</v>
      </c>
      <c r="AB23" s="386"/>
    </row>
    <row r="24" spans="1:28" s="351" customFormat="1" x14ac:dyDescent="0.2">
      <c r="A24" s="250" t="s">
        <v>54</v>
      </c>
      <c r="B24" s="330">
        <v>1</v>
      </c>
      <c r="C24" s="253">
        <v>2</v>
      </c>
      <c r="D24" s="253">
        <v>3</v>
      </c>
      <c r="E24" s="253">
        <v>4</v>
      </c>
      <c r="F24" s="253">
        <v>5</v>
      </c>
      <c r="G24" s="253">
        <v>6</v>
      </c>
      <c r="H24" s="253">
        <v>7</v>
      </c>
      <c r="I24" s="253">
        <v>8</v>
      </c>
      <c r="J24" s="331">
        <v>9</v>
      </c>
      <c r="K24" s="251">
        <v>1</v>
      </c>
      <c r="L24" s="252">
        <v>2</v>
      </c>
      <c r="M24" s="252">
        <v>3</v>
      </c>
      <c r="N24" s="252">
        <v>3</v>
      </c>
      <c r="O24" s="252">
        <v>3</v>
      </c>
      <c r="P24" s="252">
        <v>3</v>
      </c>
      <c r="Q24" s="252">
        <v>3</v>
      </c>
      <c r="R24" s="296"/>
      <c r="AB24" s="386"/>
    </row>
    <row r="25" spans="1:28" s="351" customFormat="1" x14ac:dyDescent="0.2">
      <c r="A25" s="250" t="s">
        <v>2</v>
      </c>
      <c r="B25" s="254">
        <v>1</v>
      </c>
      <c r="C25" s="349">
        <v>2</v>
      </c>
      <c r="D25" s="349">
        <v>2</v>
      </c>
      <c r="E25" s="255">
        <v>3</v>
      </c>
      <c r="F25" s="255">
        <v>3</v>
      </c>
      <c r="G25" s="256">
        <v>4</v>
      </c>
      <c r="H25" s="256">
        <v>4</v>
      </c>
      <c r="I25" s="255">
        <v>5</v>
      </c>
      <c r="J25" s="350">
        <v>6</v>
      </c>
      <c r="K25" s="254">
        <v>1</v>
      </c>
      <c r="L25" s="349">
        <v>2</v>
      </c>
      <c r="M25" s="349">
        <v>2</v>
      </c>
      <c r="N25" s="255">
        <v>3</v>
      </c>
      <c r="O25" s="255">
        <v>3</v>
      </c>
      <c r="P25" s="256">
        <v>4</v>
      </c>
      <c r="Q25" s="255">
        <v>5</v>
      </c>
      <c r="R25" s="226" t="s">
        <v>0</v>
      </c>
      <c r="AB25" s="386"/>
    </row>
    <row r="26" spans="1:28" s="351" customFormat="1" x14ac:dyDescent="0.2">
      <c r="A26" s="257" t="s">
        <v>3</v>
      </c>
      <c r="B26" s="258">
        <v>270</v>
      </c>
      <c r="C26" s="259">
        <v>270</v>
      </c>
      <c r="D26" s="259">
        <v>270</v>
      </c>
      <c r="E26" s="259">
        <v>270</v>
      </c>
      <c r="F26" s="259">
        <v>270</v>
      </c>
      <c r="G26" s="259">
        <v>270</v>
      </c>
      <c r="H26" s="259">
        <v>270</v>
      </c>
      <c r="I26" s="259">
        <v>270</v>
      </c>
      <c r="J26" s="260">
        <v>270</v>
      </c>
      <c r="K26" s="258">
        <v>270</v>
      </c>
      <c r="L26" s="259">
        <v>270</v>
      </c>
      <c r="M26" s="259">
        <v>270</v>
      </c>
      <c r="N26" s="259">
        <v>270</v>
      </c>
      <c r="O26" s="259">
        <v>270</v>
      </c>
      <c r="P26" s="259">
        <v>270</v>
      </c>
      <c r="Q26" s="259">
        <v>270</v>
      </c>
      <c r="R26" s="261">
        <v>270</v>
      </c>
      <c r="AB26" s="386"/>
    </row>
    <row r="27" spans="1:28" s="351" customFormat="1" x14ac:dyDescent="0.2">
      <c r="A27" s="262" t="s">
        <v>6</v>
      </c>
      <c r="B27" s="263">
        <v>268</v>
      </c>
      <c r="C27" s="264">
        <v>266.92307692307691</v>
      </c>
      <c r="D27" s="264">
        <v>265.93406593406593</v>
      </c>
      <c r="E27" s="264">
        <v>268.94736842105266</v>
      </c>
      <c r="F27" s="264">
        <v>270.36585365853659</v>
      </c>
      <c r="G27" s="264">
        <v>268.52459016393442</v>
      </c>
      <c r="H27" s="264">
        <v>273.04347826086956</v>
      </c>
      <c r="I27" s="264">
        <v>274.55445544554453</v>
      </c>
      <c r="J27" s="265">
        <v>278.43373493975906</v>
      </c>
      <c r="K27" s="263">
        <v>261.96721311475409</v>
      </c>
      <c r="L27" s="264">
        <v>268.13953488372096</v>
      </c>
      <c r="M27" s="264">
        <v>268.09523809523807</v>
      </c>
      <c r="N27" s="264">
        <v>272.22222222222223</v>
      </c>
      <c r="O27" s="264">
        <v>266.80555555555554</v>
      </c>
      <c r="P27" s="264">
        <v>266.86274509803923</v>
      </c>
      <c r="Q27" s="264">
        <v>271.18421052631578</v>
      </c>
      <c r="R27" s="266">
        <v>269.48697711128648</v>
      </c>
      <c r="AB27" s="386"/>
    </row>
    <row r="28" spans="1:28" s="351" customFormat="1" x14ac:dyDescent="0.2">
      <c r="A28" s="250" t="s">
        <v>7</v>
      </c>
      <c r="B28" s="267">
        <v>78.333333333333329</v>
      </c>
      <c r="C28" s="268">
        <v>81.318681318681314</v>
      </c>
      <c r="D28" s="268">
        <v>93.406593406593402</v>
      </c>
      <c r="E28" s="268">
        <v>86.84210526315789</v>
      </c>
      <c r="F28" s="268">
        <v>95.121951219512198</v>
      </c>
      <c r="G28" s="268">
        <v>88.52459016393442</v>
      </c>
      <c r="H28" s="268">
        <v>88.405797101449281</v>
      </c>
      <c r="I28" s="268">
        <v>96.039603960396036</v>
      </c>
      <c r="J28" s="269">
        <v>83.132530120481931</v>
      </c>
      <c r="K28" s="267">
        <v>68.852459016393439</v>
      </c>
      <c r="L28" s="268">
        <v>70.930232558139537</v>
      </c>
      <c r="M28" s="268">
        <v>66.666666666666671</v>
      </c>
      <c r="N28" s="268">
        <v>84.722222222222229</v>
      </c>
      <c r="O28" s="268">
        <v>83.333333333333329</v>
      </c>
      <c r="P28" s="268">
        <v>84.313725490196077</v>
      </c>
      <c r="Q28" s="268">
        <v>89.473684210526315</v>
      </c>
      <c r="R28" s="270">
        <v>82.715074980268355</v>
      </c>
      <c r="T28" s="227"/>
      <c r="U28" s="227"/>
      <c r="AB28" s="386"/>
    </row>
    <row r="29" spans="1:28" s="351" customFormat="1" x14ac:dyDescent="0.2">
      <c r="A29" s="250" t="s">
        <v>8</v>
      </c>
      <c r="B29" s="271">
        <v>7.4875208673096577E-2</v>
      </c>
      <c r="C29" s="272">
        <v>6.7268516413528337E-2</v>
      </c>
      <c r="D29" s="272">
        <v>6.6424896850942897E-2</v>
      </c>
      <c r="E29" s="272">
        <v>6.3713583546378905E-2</v>
      </c>
      <c r="F29" s="272">
        <v>4.7438560603404921E-2</v>
      </c>
      <c r="G29" s="272">
        <v>5.7942908511378524E-2</v>
      </c>
      <c r="H29" s="272">
        <v>6.8957195891664519E-2</v>
      </c>
      <c r="I29" s="272">
        <v>5.0874305240031198E-2</v>
      </c>
      <c r="J29" s="273">
        <v>6.1952066706814156E-2</v>
      </c>
      <c r="K29" s="271">
        <v>9.3712847424476581E-2</v>
      </c>
      <c r="L29" s="272">
        <v>8.033208268778852E-2</v>
      </c>
      <c r="M29" s="272">
        <v>8.389602613584024E-2</v>
      </c>
      <c r="N29" s="272">
        <v>7.3526055243476302E-2</v>
      </c>
      <c r="O29" s="272">
        <v>6.1468235829688245E-2</v>
      </c>
      <c r="P29" s="272">
        <v>6.7397397769102849E-2</v>
      </c>
      <c r="Q29" s="272">
        <v>5.6105308229496498E-2</v>
      </c>
      <c r="R29" s="274">
        <v>6.8928267777025903E-2</v>
      </c>
      <c r="T29" s="227"/>
      <c r="U29" s="227"/>
      <c r="AB29" s="386"/>
    </row>
    <row r="30" spans="1:28" s="351" customFormat="1" x14ac:dyDescent="0.2">
      <c r="A30" s="262" t="s">
        <v>1</v>
      </c>
      <c r="B30" s="275">
        <f>B27/B26*100-100</f>
        <v>-0.74074074074074758</v>
      </c>
      <c r="C30" s="276">
        <f t="shared" ref="C30:E30" si="11">C27/C26*100-100</f>
        <v>-1.1396011396011403</v>
      </c>
      <c r="D30" s="276">
        <f t="shared" si="11"/>
        <v>-1.5059015059015053</v>
      </c>
      <c r="E30" s="276">
        <f t="shared" si="11"/>
        <v>-0.38986354775826726</v>
      </c>
      <c r="F30" s="276">
        <f>F27/F26*100-100</f>
        <v>0.13550135501354532</v>
      </c>
      <c r="G30" s="276">
        <f t="shared" ref="G30:J30" si="12">G27/G26*100-100</f>
        <v>-0.54644808743169904</v>
      </c>
      <c r="H30" s="276">
        <f t="shared" si="12"/>
        <v>1.1272141706924401</v>
      </c>
      <c r="I30" s="276">
        <f t="shared" si="12"/>
        <v>1.6868353502016902</v>
      </c>
      <c r="J30" s="277">
        <f t="shared" si="12"/>
        <v>3.1236055332440884</v>
      </c>
      <c r="K30" s="275">
        <f>K27/K26*100-100</f>
        <v>-2.9751062537947774</v>
      </c>
      <c r="L30" s="276">
        <f t="shared" ref="L30:R30" si="13">L27/L26*100-100</f>
        <v>-0.68906115417742342</v>
      </c>
      <c r="M30" s="276">
        <f t="shared" si="13"/>
        <v>-0.70546737213405208</v>
      </c>
      <c r="N30" s="276">
        <f t="shared" si="13"/>
        <v>0.82304526748970375</v>
      </c>
      <c r="O30" s="276">
        <f t="shared" si="13"/>
        <v>-1.1831275720164598</v>
      </c>
      <c r="P30" s="276">
        <f t="shared" si="13"/>
        <v>-1.16194625998547</v>
      </c>
      <c r="Q30" s="276">
        <f t="shared" si="13"/>
        <v>0.43859649122805422</v>
      </c>
      <c r="R30" s="278">
        <f t="shared" si="13"/>
        <v>-0.19000847730130488</v>
      </c>
      <c r="T30" s="227"/>
      <c r="U30" s="227"/>
      <c r="AB30" s="386"/>
    </row>
    <row r="31" spans="1:28" s="351" customFormat="1" ht="13.5" thickBot="1" x14ac:dyDescent="0.25">
      <c r="A31" s="279" t="s">
        <v>27</v>
      </c>
      <c r="B31" s="280">
        <f>B27-B13</f>
        <v>140.23728813559322</v>
      </c>
      <c r="C31" s="281">
        <f t="shared" ref="C31:R31" si="14">C27-C13</f>
        <v>125.67307692307691</v>
      </c>
      <c r="D31" s="281">
        <f t="shared" si="14"/>
        <v>124.01271761945918</v>
      </c>
      <c r="E31" s="281">
        <f t="shared" si="14"/>
        <v>116.64249037227216</v>
      </c>
      <c r="F31" s="281">
        <f t="shared" si="14"/>
        <v>117.59961989230283</v>
      </c>
      <c r="G31" s="281">
        <f t="shared" si="14"/>
        <v>108.64787783516729</v>
      </c>
      <c r="H31" s="281">
        <f t="shared" si="14"/>
        <v>112.51183269124931</v>
      </c>
      <c r="I31" s="281">
        <f t="shared" si="14"/>
        <v>105.11897157457679</v>
      </c>
      <c r="J31" s="282">
        <f t="shared" si="14"/>
        <v>101.75557402021883</v>
      </c>
      <c r="K31" s="280">
        <f t="shared" si="14"/>
        <v>140.95369960124057</v>
      </c>
      <c r="L31" s="281">
        <f t="shared" si="14"/>
        <v>133.56175710594317</v>
      </c>
      <c r="M31" s="281">
        <f t="shared" si="14"/>
        <v>132.98997493734333</v>
      </c>
      <c r="N31" s="281">
        <f t="shared" si="14"/>
        <v>127.13011695906434</v>
      </c>
      <c r="O31" s="281">
        <f t="shared" si="14"/>
        <v>120.53794992175273</v>
      </c>
      <c r="P31" s="281">
        <f t="shared" si="14"/>
        <v>114.17853457172345</v>
      </c>
      <c r="Q31" s="281">
        <f t="shared" si="14"/>
        <v>111.19790915645277</v>
      </c>
      <c r="R31" s="283">
        <f t="shared" si="14"/>
        <v>120.0043202847182</v>
      </c>
      <c r="T31" s="227"/>
      <c r="U31" s="227"/>
      <c r="AB31" s="386"/>
    </row>
    <row r="32" spans="1:28" s="351" customFormat="1" x14ac:dyDescent="0.2">
      <c r="A32" s="284" t="s">
        <v>51</v>
      </c>
      <c r="B32" s="285">
        <v>572</v>
      </c>
      <c r="C32" s="286">
        <v>892</v>
      </c>
      <c r="D32" s="286">
        <v>896</v>
      </c>
      <c r="E32" s="286">
        <v>755</v>
      </c>
      <c r="F32" s="286">
        <v>755</v>
      </c>
      <c r="G32" s="286">
        <v>599</v>
      </c>
      <c r="H32" s="286">
        <v>599</v>
      </c>
      <c r="I32" s="286">
        <v>1019</v>
      </c>
      <c r="J32" s="287">
        <v>828</v>
      </c>
      <c r="K32" s="285">
        <v>660</v>
      </c>
      <c r="L32" s="286">
        <v>813</v>
      </c>
      <c r="M32" s="286">
        <v>812</v>
      </c>
      <c r="N32" s="286">
        <v>698</v>
      </c>
      <c r="O32" s="286">
        <v>700</v>
      </c>
      <c r="P32" s="286">
        <v>1070</v>
      </c>
      <c r="Q32" s="286">
        <v>731</v>
      </c>
      <c r="R32" s="288">
        <f>SUM(B32:Q32)</f>
        <v>12399</v>
      </c>
      <c r="S32" s="227" t="s">
        <v>56</v>
      </c>
      <c r="T32" s="289">
        <f>R18-R32</f>
        <v>26</v>
      </c>
      <c r="U32" s="290">
        <f>T32/R18</f>
        <v>2.0925553319919516E-3</v>
      </c>
      <c r="AB32" s="386"/>
    </row>
    <row r="33" spans="1:28" s="351" customFormat="1" x14ac:dyDescent="0.2">
      <c r="A33" s="291" t="s">
        <v>28</v>
      </c>
      <c r="B33" s="244">
        <v>35.5</v>
      </c>
      <c r="C33" s="242">
        <v>34.5</v>
      </c>
      <c r="D33" s="242">
        <v>34.5</v>
      </c>
      <c r="E33" s="242">
        <v>33.5</v>
      </c>
      <c r="F33" s="242">
        <v>33.5</v>
      </c>
      <c r="G33" s="242">
        <v>32.5</v>
      </c>
      <c r="H33" s="242">
        <v>32.5</v>
      </c>
      <c r="I33" s="242">
        <v>32.5</v>
      </c>
      <c r="J33" s="245">
        <v>32.5</v>
      </c>
      <c r="K33" s="244">
        <v>35.5</v>
      </c>
      <c r="L33" s="242">
        <v>34.5</v>
      </c>
      <c r="M33" s="242">
        <v>34.5</v>
      </c>
      <c r="N33" s="242">
        <v>34</v>
      </c>
      <c r="O33" s="242">
        <v>34</v>
      </c>
      <c r="P33" s="242">
        <v>33.5</v>
      </c>
      <c r="Q33" s="242">
        <v>32.5</v>
      </c>
      <c r="R33" s="235"/>
      <c r="S33" s="227" t="s">
        <v>57</v>
      </c>
      <c r="T33" s="227">
        <v>29.31</v>
      </c>
      <c r="U33" s="227"/>
      <c r="AB33" s="386"/>
    </row>
    <row r="34" spans="1:28" s="351" customFormat="1" ht="13.5" thickBot="1" x14ac:dyDescent="0.25">
      <c r="A34" s="292" t="s">
        <v>26</v>
      </c>
      <c r="B34" s="246">
        <f>B33-B19</f>
        <v>4.5</v>
      </c>
      <c r="C34" s="243">
        <f t="shared" ref="C34:Q34" si="15">C33-C19</f>
        <v>4.5</v>
      </c>
      <c r="D34" s="243">
        <f t="shared" si="15"/>
        <v>4.5</v>
      </c>
      <c r="E34" s="243">
        <f t="shared" si="15"/>
        <v>4.5</v>
      </c>
      <c r="F34" s="243">
        <f t="shared" si="15"/>
        <v>4.5</v>
      </c>
      <c r="G34" s="243">
        <f t="shared" si="15"/>
        <v>4.5</v>
      </c>
      <c r="H34" s="243">
        <f t="shared" si="15"/>
        <v>4.5</v>
      </c>
      <c r="I34" s="243">
        <f t="shared" si="15"/>
        <v>5</v>
      </c>
      <c r="J34" s="247">
        <f t="shared" si="15"/>
        <v>5</v>
      </c>
      <c r="K34" s="246">
        <f t="shared" si="15"/>
        <v>4</v>
      </c>
      <c r="L34" s="243">
        <f t="shared" si="15"/>
        <v>4</v>
      </c>
      <c r="M34" s="243">
        <f t="shared" si="15"/>
        <v>4</v>
      </c>
      <c r="N34" s="243">
        <f t="shared" si="15"/>
        <v>4.5</v>
      </c>
      <c r="O34" s="243">
        <f t="shared" si="15"/>
        <v>4.5</v>
      </c>
      <c r="P34" s="243">
        <f t="shared" si="15"/>
        <v>4.5</v>
      </c>
      <c r="Q34" s="243">
        <f t="shared" si="15"/>
        <v>4.5</v>
      </c>
      <c r="R34" s="236"/>
      <c r="S34" s="227" t="s">
        <v>26</v>
      </c>
      <c r="T34" s="227">
        <f>T33-T19</f>
        <v>5.8699999999999974</v>
      </c>
      <c r="U34" s="227"/>
      <c r="AB34" s="386"/>
    </row>
    <row r="35" spans="1:28" x14ac:dyDescent="0.2">
      <c r="B35" s="239">
        <v>35</v>
      </c>
      <c r="I35" s="239">
        <v>32.5</v>
      </c>
      <c r="J35" s="239">
        <v>32.5</v>
      </c>
      <c r="K35" s="239">
        <v>35.5</v>
      </c>
      <c r="L35" s="239">
        <v>34.5</v>
      </c>
      <c r="M35" s="239">
        <v>34.5</v>
      </c>
      <c r="Q35" s="239">
        <v>33</v>
      </c>
    </row>
    <row r="36" spans="1:28" ht="13.5" thickBot="1" x14ac:dyDescent="0.25"/>
    <row r="37" spans="1:28" s="352" customFormat="1" ht="13.5" thickBot="1" x14ac:dyDescent="0.25">
      <c r="A37" s="249" t="s">
        <v>64</v>
      </c>
      <c r="B37" s="671" t="s">
        <v>50</v>
      </c>
      <c r="C37" s="672"/>
      <c r="D37" s="672"/>
      <c r="E37" s="672"/>
      <c r="F37" s="672"/>
      <c r="G37" s="672"/>
      <c r="H37" s="672"/>
      <c r="I37" s="672"/>
      <c r="J37" s="673"/>
      <c r="K37" s="671" t="s">
        <v>53</v>
      </c>
      <c r="L37" s="672"/>
      <c r="M37" s="672"/>
      <c r="N37" s="672"/>
      <c r="O37" s="672"/>
      <c r="P37" s="672"/>
      <c r="Q37" s="673"/>
      <c r="R37" s="297" t="s">
        <v>55</v>
      </c>
      <c r="AB37" s="386"/>
    </row>
    <row r="38" spans="1:28" s="352" customFormat="1" x14ac:dyDescent="0.2">
      <c r="A38" s="250" t="s">
        <v>54</v>
      </c>
      <c r="B38" s="330">
        <v>1</v>
      </c>
      <c r="C38" s="253">
        <v>2</v>
      </c>
      <c r="D38" s="253">
        <v>3</v>
      </c>
      <c r="E38" s="253">
        <v>4</v>
      </c>
      <c r="F38" s="253">
        <v>5</v>
      </c>
      <c r="G38" s="253">
        <v>6</v>
      </c>
      <c r="H38" s="253">
        <v>7</v>
      </c>
      <c r="I38" s="253">
        <v>8</v>
      </c>
      <c r="J38" s="331">
        <v>9</v>
      </c>
      <c r="K38" s="251">
        <v>1</v>
      </c>
      <c r="L38" s="252">
        <v>2</v>
      </c>
      <c r="M38" s="252">
        <v>3</v>
      </c>
      <c r="N38" s="252">
        <v>3</v>
      </c>
      <c r="O38" s="252">
        <v>3</v>
      </c>
      <c r="P38" s="252">
        <v>3</v>
      </c>
      <c r="Q38" s="252">
        <v>3</v>
      </c>
      <c r="R38" s="296"/>
      <c r="AB38" s="386"/>
    </row>
    <row r="39" spans="1:28" s="352" customFormat="1" x14ac:dyDescent="0.2">
      <c r="A39" s="250" t="s">
        <v>2</v>
      </c>
      <c r="B39" s="254">
        <v>1</v>
      </c>
      <c r="C39" s="349">
        <v>2</v>
      </c>
      <c r="D39" s="349">
        <v>2</v>
      </c>
      <c r="E39" s="255">
        <v>3</v>
      </c>
      <c r="F39" s="255">
        <v>3</v>
      </c>
      <c r="G39" s="256">
        <v>4</v>
      </c>
      <c r="H39" s="256">
        <v>4</v>
      </c>
      <c r="I39" s="255">
        <v>5</v>
      </c>
      <c r="J39" s="350">
        <v>6</v>
      </c>
      <c r="K39" s="254">
        <v>1</v>
      </c>
      <c r="L39" s="349">
        <v>2</v>
      </c>
      <c r="M39" s="349">
        <v>2</v>
      </c>
      <c r="N39" s="255">
        <v>3</v>
      </c>
      <c r="O39" s="255">
        <v>3</v>
      </c>
      <c r="P39" s="256">
        <v>4</v>
      </c>
      <c r="Q39" s="255">
        <v>5</v>
      </c>
      <c r="R39" s="226" t="s">
        <v>0</v>
      </c>
      <c r="AB39" s="386"/>
    </row>
    <row r="40" spans="1:28" s="352" customFormat="1" x14ac:dyDescent="0.2">
      <c r="A40" s="257" t="s">
        <v>3</v>
      </c>
      <c r="B40" s="258">
        <v>400</v>
      </c>
      <c r="C40" s="259">
        <v>400</v>
      </c>
      <c r="D40" s="259">
        <v>400</v>
      </c>
      <c r="E40" s="259">
        <v>400</v>
      </c>
      <c r="F40" s="259">
        <v>400</v>
      </c>
      <c r="G40" s="259">
        <v>400</v>
      </c>
      <c r="H40" s="259">
        <v>400</v>
      </c>
      <c r="I40" s="259">
        <v>400</v>
      </c>
      <c r="J40" s="260">
        <v>400</v>
      </c>
      <c r="K40" s="258">
        <v>400</v>
      </c>
      <c r="L40" s="259">
        <v>400</v>
      </c>
      <c r="M40" s="259">
        <v>400</v>
      </c>
      <c r="N40" s="259">
        <v>400</v>
      </c>
      <c r="O40" s="259">
        <v>400</v>
      </c>
      <c r="P40" s="259">
        <v>400</v>
      </c>
      <c r="Q40" s="259">
        <v>400</v>
      </c>
      <c r="R40" s="261">
        <v>400</v>
      </c>
      <c r="AB40" s="386"/>
    </row>
    <row r="41" spans="1:28" s="352" customFormat="1" x14ac:dyDescent="0.2">
      <c r="A41" s="262" t="s">
        <v>6</v>
      </c>
      <c r="B41" s="263">
        <v>409.56521739130437</v>
      </c>
      <c r="C41" s="264">
        <v>414.14285714285717</v>
      </c>
      <c r="D41" s="264">
        <v>408.875</v>
      </c>
      <c r="E41" s="264">
        <v>415.59322033898303</v>
      </c>
      <c r="F41" s="264">
        <v>400.83333333333331</v>
      </c>
      <c r="G41" s="264">
        <v>406.66666666666669</v>
      </c>
      <c r="H41" s="264">
        <v>404.48979591836735</v>
      </c>
      <c r="I41" s="264">
        <v>430.75949367088606</v>
      </c>
      <c r="J41" s="265">
        <v>413.93939393939394</v>
      </c>
      <c r="K41" s="263">
        <v>418.84615384615387</v>
      </c>
      <c r="L41" s="264">
        <v>427.46031746031747</v>
      </c>
      <c r="M41" s="264">
        <v>398.46153846153845</v>
      </c>
      <c r="N41" s="264">
        <v>432.64150943396226</v>
      </c>
      <c r="O41" s="264">
        <v>463.7037037037037</v>
      </c>
      <c r="P41" s="264">
        <v>420.3488372093023</v>
      </c>
      <c r="Q41" s="264">
        <v>430.86206896551727</v>
      </c>
      <c r="R41" s="266">
        <v>418.5425101214575</v>
      </c>
      <c r="AB41" s="386"/>
    </row>
    <row r="42" spans="1:28" s="352" customFormat="1" x14ac:dyDescent="0.2">
      <c r="A42" s="250" t="s">
        <v>7</v>
      </c>
      <c r="B42" s="267">
        <v>86.956521739130437</v>
      </c>
      <c r="C42" s="268">
        <v>72.857142857142861</v>
      </c>
      <c r="D42" s="268">
        <v>83.75</v>
      </c>
      <c r="E42" s="268">
        <v>77.966101694915253</v>
      </c>
      <c r="F42" s="268">
        <v>80</v>
      </c>
      <c r="G42" s="268">
        <v>75</v>
      </c>
      <c r="H42" s="268">
        <v>77.551020408163268</v>
      </c>
      <c r="I42" s="268">
        <v>83.544303797468359</v>
      </c>
      <c r="J42" s="269">
        <v>83.333333333333329</v>
      </c>
      <c r="K42" s="267">
        <v>75</v>
      </c>
      <c r="L42" s="268">
        <v>82.539682539682545</v>
      </c>
      <c r="M42" s="268">
        <v>90.769230769230774</v>
      </c>
      <c r="N42" s="268">
        <v>90.566037735849051</v>
      </c>
      <c r="O42" s="268">
        <v>90.740740740740748</v>
      </c>
      <c r="P42" s="268">
        <v>94.186046511627907</v>
      </c>
      <c r="Q42" s="268">
        <v>91.379310344827587</v>
      </c>
      <c r="R42" s="270">
        <v>79.655870445344135</v>
      </c>
      <c r="T42" s="227"/>
      <c r="U42" s="227"/>
      <c r="AB42" s="386"/>
    </row>
    <row r="43" spans="1:28" s="352" customFormat="1" x14ac:dyDescent="0.2">
      <c r="A43" s="250" t="s">
        <v>8</v>
      </c>
      <c r="B43" s="271">
        <v>7.4294811918992384E-2</v>
      </c>
      <c r="C43" s="272">
        <v>8.691625951622893E-2</v>
      </c>
      <c r="D43" s="272">
        <v>7.0883482566227396E-2</v>
      </c>
      <c r="E43" s="272">
        <v>8.184089101374166E-2</v>
      </c>
      <c r="F43" s="272">
        <v>7.3344883308506942E-2</v>
      </c>
      <c r="G43" s="272">
        <v>8.2528813793452144E-2</v>
      </c>
      <c r="H43" s="272">
        <v>8.1928488921026721E-2</v>
      </c>
      <c r="I43" s="272">
        <v>7.9116145093803811E-2</v>
      </c>
      <c r="J43" s="273">
        <v>7.877434987372646E-2</v>
      </c>
      <c r="K43" s="271">
        <v>8.1322969364182679E-2</v>
      </c>
      <c r="L43" s="272">
        <v>7.2191583286329186E-2</v>
      </c>
      <c r="M43" s="272">
        <v>6.5329737013436862E-2</v>
      </c>
      <c r="N43" s="272">
        <v>6.7223197097243781E-2</v>
      </c>
      <c r="O43" s="272">
        <v>6.2295199265304968E-2</v>
      </c>
      <c r="P43" s="272">
        <v>5.6372518159031888E-2</v>
      </c>
      <c r="Q43" s="272">
        <v>6.7910593732473837E-2</v>
      </c>
      <c r="R43" s="274">
        <v>8.2047203027651436E-2</v>
      </c>
      <c r="T43" s="227"/>
      <c r="U43" s="227"/>
      <c r="AB43" s="386"/>
    </row>
    <row r="44" spans="1:28" s="352" customFormat="1" x14ac:dyDescent="0.2">
      <c r="A44" s="262" t="s">
        <v>1</v>
      </c>
      <c r="B44" s="275">
        <f>B41/B40*100-100</f>
        <v>2.3913043478260789</v>
      </c>
      <c r="C44" s="276">
        <f t="shared" ref="C44:E44" si="16">C41/C40*100-100</f>
        <v>3.5357142857142918</v>
      </c>
      <c r="D44" s="276">
        <f t="shared" si="16"/>
        <v>2.21875</v>
      </c>
      <c r="E44" s="276">
        <f t="shared" si="16"/>
        <v>3.8983050847457577</v>
      </c>
      <c r="F44" s="276">
        <f>F41/F40*100-100</f>
        <v>0.20833333333331439</v>
      </c>
      <c r="G44" s="276">
        <f t="shared" ref="G44:J44" si="17">G41/G40*100-100</f>
        <v>1.6666666666666572</v>
      </c>
      <c r="H44" s="276">
        <f t="shared" si="17"/>
        <v>1.1224489795918373</v>
      </c>
      <c r="I44" s="276">
        <f t="shared" si="17"/>
        <v>7.6898734177215147</v>
      </c>
      <c r="J44" s="277">
        <f t="shared" si="17"/>
        <v>3.4848484848484844</v>
      </c>
      <c r="K44" s="275">
        <f>K41/K40*100-100</f>
        <v>4.711538461538467</v>
      </c>
      <c r="L44" s="276">
        <f t="shared" ref="L44:R44" si="18">L41/L40*100-100</f>
        <v>6.8650793650793673</v>
      </c>
      <c r="M44" s="276">
        <f t="shared" si="18"/>
        <v>-0.3846153846153868</v>
      </c>
      <c r="N44" s="276">
        <f t="shared" si="18"/>
        <v>8.1603773584905497</v>
      </c>
      <c r="O44" s="276">
        <f t="shared" si="18"/>
        <v>15.925925925925924</v>
      </c>
      <c r="P44" s="276">
        <f t="shared" si="18"/>
        <v>5.0872093023255758</v>
      </c>
      <c r="Q44" s="276">
        <f t="shared" si="18"/>
        <v>7.7155172413793167</v>
      </c>
      <c r="R44" s="278">
        <f t="shared" si="18"/>
        <v>4.6356275303643741</v>
      </c>
      <c r="T44" s="227"/>
      <c r="U44" s="227"/>
      <c r="AB44" s="386"/>
    </row>
    <row r="45" spans="1:28" s="352" customFormat="1" ht="13.5" thickBot="1" x14ac:dyDescent="0.25">
      <c r="A45" s="279" t="s">
        <v>27</v>
      </c>
      <c r="B45" s="280">
        <f>B41-B27</f>
        <v>141.56521739130437</v>
      </c>
      <c r="C45" s="281">
        <f t="shared" ref="C45:R45" si="19">C41-C27</f>
        <v>147.21978021978026</v>
      </c>
      <c r="D45" s="281">
        <f t="shared" si="19"/>
        <v>142.94093406593407</v>
      </c>
      <c r="E45" s="281">
        <f t="shared" si="19"/>
        <v>146.64585191793037</v>
      </c>
      <c r="F45" s="281">
        <f t="shared" si="19"/>
        <v>130.46747967479672</v>
      </c>
      <c r="G45" s="281">
        <f t="shared" si="19"/>
        <v>138.14207650273227</v>
      </c>
      <c r="H45" s="281">
        <f t="shared" si="19"/>
        <v>131.44631765749779</v>
      </c>
      <c r="I45" s="281">
        <f t="shared" si="19"/>
        <v>156.20503822534153</v>
      </c>
      <c r="J45" s="282">
        <f t="shared" si="19"/>
        <v>135.50565899963487</v>
      </c>
      <c r="K45" s="280">
        <f t="shared" si="19"/>
        <v>156.87894073139978</v>
      </c>
      <c r="L45" s="281">
        <f t="shared" si="19"/>
        <v>159.32078257659651</v>
      </c>
      <c r="M45" s="281">
        <f t="shared" si="19"/>
        <v>130.36630036630038</v>
      </c>
      <c r="N45" s="281">
        <f t="shared" si="19"/>
        <v>160.41928721174003</v>
      </c>
      <c r="O45" s="281">
        <f t="shared" si="19"/>
        <v>196.89814814814815</v>
      </c>
      <c r="P45" s="281">
        <f t="shared" si="19"/>
        <v>153.48609211126308</v>
      </c>
      <c r="Q45" s="281">
        <f t="shared" si="19"/>
        <v>159.67785843920149</v>
      </c>
      <c r="R45" s="283">
        <f t="shared" si="19"/>
        <v>149.05553301017102</v>
      </c>
      <c r="T45" s="227"/>
      <c r="U45" s="227"/>
      <c r="AB45" s="386"/>
    </row>
    <row r="46" spans="1:28" s="352" customFormat="1" x14ac:dyDescent="0.2">
      <c r="A46" s="284" t="s">
        <v>51</v>
      </c>
      <c r="B46" s="285">
        <v>572</v>
      </c>
      <c r="C46" s="286">
        <v>891</v>
      </c>
      <c r="D46" s="286">
        <v>896</v>
      </c>
      <c r="E46" s="286">
        <v>755</v>
      </c>
      <c r="F46" s="286">
        <v>755</v>
      </c>
      <c r="G46" s="286">
        <v>598</v>
      </c>
      <c r="H46" s="286">
        <v>597</v>
      </c>
      <c r="I46" s="286">
        <v>1019</v>
      </c>
      <c r="J46" s="287">
        <v>828</v>
      </c>
      <c r="K46" s="285">
        <v>659</v>
      </c>
      <c r="L46" s="286">
        <v>813</v>
      </c>
      <c r="M46" s="286">
        <v>810</v>
      </c>
      <c r="N46" s="286">
        <v>698</v>
      </c>
      <c r="O46" s="286">
        <v>699</v>
      </c>
      <c r="P46" s="286">
        <v>1065</v>
      </c>
      <c r="Q46" s="286">
        <v>731</v>
      </c>
      <c r="R46" s="288">
        <f>SUM(B46:Q46)</f>
        <v>12386</v>
      </c>
      <c r="S46" s="227" t="s">
        <v>56</v>
      </c>
      <c r="T46" s="289">
        <f>R32-R46</f>
        <v>13</v>
      </c>
      <c r="U46" s="290">
        <f>T46/R32</f>
        <v>1.048471650939592E-3</v>
      </c>
      <c r="AB46" s="386"/>
    </row>
    <row r="47" spans="1:28" s="352" customFormat="1" x14ac:dyDescent="0.2">
      <c r="A47" s="291" t="s">
        <v>28</v>
      </c>
      <c r="B47" s="244">
        <v>38.5</v>
      </c>
      <c r="C47" s="242">
        <v>37.5</v>
      </c>
      <c r="D47" s="242">
        <v>37.5</v>
      </c>
      <c r="E47" s="242">
        <v>37</v>
      </c>
      <c r="F47" s="242">
        <v>37</v>
      </c>
      <c r="G47" s="242">
        <v>36</v>
      </c>
      <c r="H47" s="242">
        <v>36</v>
      </c>
      <c r="I47" s="242">
        <v>36</v>
      </c>
      <c r="J47" s="245">
        <v>36</v>
      </c>
      <c r="K47" s="244">
        <v>38.5</v>
      </c>
      <c r="L47" s="242">
        <v>37.5</v>
      </c>
      <c r="M47" s="242">
        <v>38</v>
      </c>
      <c r="N47" s="242">
        <v>37</v>
      </c>
      <c r="O47" s="242">
        <v>37</v>
      </c>
      <c r="P47" s="242">
        <v>37</v>
      </c>
      <c r="Q47" s="242">
        <v>36</v>
      </c>
      <c r="R47" s="235"/>
      <c r="S47" s="227" t="s">
        <v>57</v>
      </c>
      <c r="T47" s="227">
        <v>33.770000000000003</v>
      </c>
      <c r="U47" s="227"/>
      <c r="AB47" s="386"/>
    </row>
    <row r="48" spans="1:28" s="352" customFormat="1" ht="13.5" thickBot="1" x14ac:dyDescent="0.25">
      <c r="A48" s="292" t="s">
        <v>26</v>
      </c>
      <c r="B48" s="246">
        <f>B47-B33</f>
        <v>3</v>
      </c>
      <c r="C48" s="243">
        <f t="shared" ref="C48:Q48" si="20">C47-C33</f>
        <v>3</v>
      </c>
      <c r="D48" s="243">
        <f t="shared" si="20"/>
        <v>3</v>
      </c>
      <c r="E48" s="243">
        <f t="shared" si="20"/>
        <v>3.5</v>
      </c>
      <c r="F48" s="243">
        <f t="shared" si="20"/>
        <v>3.5</v>
      </c>
      <c r="G48" s="243">
        <f t="shared" si="20"/>
        <v>3.5</v>
      </c>
      <c r="H48" s="243">
        <f t="shared" si="20"/>
        <v>3.5</v>
      </c>
      <c r="I48" s="243">
        <f t="shared" si="20"/>
        <v>3.5</v>
      </c>
      <c r="J48" s="247">
        <f t="shared" si="20"/>
        <v>3.5</v>
      </c>
      <c r="K48" s="246">
        <f t="shared" si="20"/>
        <v>3</v>
      </c>
      <c r="L48" s="243">
        <f t="shared" si="20"/>
        <v>3</v>
      </c>
      <c r="M48" s="243">
        <f t="shared" si="20"/>
        <v>3.5</v>
      </c>
      <c r="N48" s="243">
        <f t="shared" si="20"/>
        <v>3</v>
      </c>
      <c r="O48" s="243">
        <f t="shared" si="20"/>
        <v>3</v>
      </c>
      <c r="P48" s="243">
        <f t="shared" si="20"/>
        <v>3.5</v>
      </c>
      <c r="Q48" s="243">
        <f t="shared" si="20"/>
        <v>3.5</v>
      </c>
      <c r="R48" s="236"/>
      <c r="S48" s="227" t="s">
        <v>26</v>
      </c>
      <c r="T48" s="227">
        <f>T47-T33</f>
        <v>4.4600000000000044</v>
      </c>
      <c r="U48" s="227"/>
      <c r="AB48" s="386"/>
    </row>
    <row r="49" spans="1:28" x14ac:dyDescent="0.2">
      <c r="E49" s="239" t="s">
        <v>65</v>
      </c>
      <c r="F49" s="239" t="s">
        <v>65</v>
      </c>
      <c r="G49" s="239">
        <v>36</v>
      </c>
      <c r="H49" s="239">
        <v>36</v>
      </c>
      <c r="I49" s="239">
        <v>36</v>
      </c>
      <c r="J49" s="239">
        <v>36</v>
      </c>
      <c r="L49" s="239" t="s">
        <v>65</v>
      </c>
      <c r="M49" s="239">
        <v>38</v>
      </c>
      <c r="O49" s="239" t="s">
        <v>65</v>
      </c>
      <c r="P49" s="239">
        <v>37</v>
      </c>
      <c r="Q49" s="239">
        <v>36</v>
      </c>
    </row>
    <row r="50" spans="1:28" x14ac:dyDescent="0.2">
      <c r="E50" s="239">
        <v>37</v>
      </c>
      <c r="F50" s="239">
        <v>37</v>
      </c>
      <c r="I50" s="239" t="s">
        <v>66</v>
      </c>
    </row>
    <row r="51" spans="1:28" s="354" customFormat="1" x14ac:dyDescent="0.2">
      <c r="B51" s="241">
        <v>418.5425101214575</v>
      </c>
      <c r="C51" s="241">
        <v>418.5425101214575</v>
      </c>
      <c r="D51" s="241">
        <v>418.5425101214575</v>
      </c>
      <c r="E51" s="241">
        <v>418.5425101214575</v>
      </c>
      <c r="F51" s="241">
        <v>418.5425101214575</v>
      </c>
      <c r="G51" s="241">
        <v>418.5425101214575</v>
      </c>
      <c r="H51" s="241">
        <v>418.5425101214575</v>
      </c>
      <c r="I51" s="241">
        <v>418.5425101214575</v>
      </c>
      <c r="J51" s="241">
        <v>418.5425101214575</v>
      </c>
      <c r="K51" s="241">
        <v>418.5425101214575</v>
      </c>
      <c r="L51" s="241">
        <v>418.5425101214575</v>
      </c>
      <c r="AB51" s="386"/>
    </row>
    <row r="52" spans="1:28" s="354" customFormat="1" ht="13.5" thickBot="1" x14ac:dyDescent="0.25">
      <c r="B52" s="354">
        <v>36.799999999999997</v>
      </c>
      <c r="C52" s="354">
        <v>36.799999999999997</v>
      </c>
      <c r="D52" s="354">
        <v>36.799999999999997</v>
      </c>
      <c r="E52" s="354">
        <v>36.799999999999997</v>
      </c>
      <c r="F52" s="354">
        <v>36.799999999999997</v>
      </c>
      <c r="G52" s="354">
        <v>36.799999999999997</v>
      </c>
      <c r="H52" s="354">
        <v>36.799999999999997</v>
      </c>
      <c r="I52" s="354">
        <v>36.799999999999997</v>
      </c>
      <c r="J52" s="354">
        <v>36.799999999999997</v>
      </c>
      <c r="K52" s="354">
        <v>36.799999999999997</v>
      </c>
      <c r="L52" s="354">
        <v>36.799999999999997</v>
      </c>
      <c r="AB52" s="386"/>
    </row>
    <row r="53" spans="1:28" s="354" customFormat="1" ht="13.5" thickBot="1" x14ac:dyDescent="0.25">
      <c r="A53" s="249" t="s">
        <v>67</v>
      </c>
      <c r="B53" s="671" t="s">
        <v>50</v>
      </c>
      <c r="C53" s="672"/>
      <c r="D53" s="672"/>
      <c r="E53" s="672"/>
      <c r="F53" s="672"/>
      <c r="G53" s="672"/>
      <c r="H53" s="672"/>
      <c r="I53" s="672"/>
      <c r="J53" s="672"/>
      <c r="K53" s="672"/>
      <c r="L53" s="673"/>
      <c r="M53" s="671" t="s">
        <v>53</v>
      </c>
      <c r="N53" s="672"/>
      <c r="O53" s="672"/>
      <c r="P53" s="672"/>
      <c r="Q53" s="672"/>
      <c r="R53" s="672"/>
      <c r="S53" s="673"/>
      <c r="T53" s="297" t="s">
        <v>55</v>
      </c>
      <c r="X53" s="354" t="s">
        <v>54</v>
      </c>
      <c r="Y53" s="354" t="s">
        <v>70</v>
      </c>
      <c r="AB53" s="386"/>
    </row>
    <row r="54" spans="1:28" s="354" customFormat="1" x14ac:dyDescent="0.2">
      <c r="A54" s="250" t="s">
        <v>54</v>
      </c>
      <c r="B54" s="330">
        <v>1</v>
      </c>
      <c r="C54" s="253">
        <v>2</v>
      </c>
      <c r="D54" s="253">
        <v>3</v>
      </c>
      <c r="E54" s="253">
        <v>4</v>
      </c>
      <c r="F54" s="253">
        <v>5</v>
      </c>
      <c r="G54" s="253">
        <v>6</v>
      </c>
      <c r="H54" s="253">
        <v>7</v>
      </c>
      <c r="I54" s="253">
        <v>8</v>
      </c>
      <c r="J54" s="253">
        <v>9</v>
      </c>
      <c r="K54" s="253">
        <v>10</v>
      </c>
      <c r="L54" s="331">
        <v>11</v>
      </c>
      <c r="M54" s="251">
        <v>1</v>
      </c>
      <c r="N54" s="252">
        <v>2</v>
      </c>
      <c r="O54" s="252">
        <v>3</v>
      </c>
      <c r="P54" s="252">
        <v>3</v>
      </c>
      <c r="Q54" s="252">
        <v>3</v>
      </c>
      <c r="R54" s="252">
        <v>3</v>
      </c>
      <c r="S54" s="252">
        <v>3</v>
      </c>
      <c r="T54" s="296"/>
      <c r="X54" s="354">
        <v>1</v>
      </c>
      <c r="Y54" s="354">
        <v>42.5</v>
      </c>
      <c r="AB54" s="386"/>
    </row>
    <row r="55" spans="1:28" s="354" customFormat="1" x14ac:dyDescent="0.2">
      <c r="A55" s="250" t="s">
        <v>2</v>
      </c>
      <c r="B55" s="254">
        <v>1</v>
      </c>
      <c r="C55" s="349">
        <v>2</v>
      </c>
      <c r="D55" s="349">
        <v>2</v>
      </c>
      <c r="E55" s="255">
        <v>3</v>
      </c>
      <c r="F55" s="255">
        <v>3</v>
      </c>
      <c r="G55" s="255">
        <v>3</v>
      </c>
      <c r="H55" s="256">
        <v>4</v>
      </c>
      <c r="I55" s="256">
        <v>4</v>
      </c>
      <c r="J55" s="255">
        <v>5</v>
      </c>
      <c r="K55" s="255">
        <v>5</v>
      </c>
      <c r="L55" s="350">
        <v>6</v>
      </c>
      <c r="M55" s="254">
        <v>1</v>
      </c>
      <c r="N55" s="349">
        <v>2</v>
      </c>
      <c r="O55" s="349">
        <v>2</v>
      </c>
      <c r="P55" s="255">
        <v>3</v>
      </c>
      <c r="Q55" s="255">
        <v>3</v>
      </c>
      <c r="R55" s="256">
        <v>4</v>
      </c>
      <c r="S55" s="255">
        <v>5</v>
      </c>
      <c r="T55" s="226" t="s">
        <v>0</v>
      </c>
      <c r="X55" s="354">
        <v>2</v>
      </c>
      <c r="Y55" s="354">
        <v>42</v>
      </c>
      <c r="AB55" s="386"/>
    </row>
    <row r="56" spans="1:28" s="354" customFormat="1" x14ac:dyDescent="0.2">
      <c r="A56" s="257" t="s">
        <v>3</v>
      </c>
      <c r="B56" s="258">
        <v>520</v>
      </c>
      <c r="C56" s="259">
        <v>520</v>
      </c>
      <c r="D56" s="259">
        <v>520</v>
      </c>
      <c r="E56" s="259">
        <v>520</v>
      </c>
      <c r="F56" s="259">
        <v>520</v>
      </c>
      <c r="G56" s="259">
        <v>520</v>
      </c>
      <c r="H56" s="259">
        <v>520</v>
      </c>
      <c r="I56" s="259">
        <v>520</v>
      </c>
      <c r="J56" s="259">
        <v>520</v>
      </c>
      <c r="K56" s="259">
        <v>520</v>
      </c>
      <c r="L56" s="260">
        <v>520</v>
      </c>
      <c r="M56" s="258">
        <v>520</v>
      </c>
      <c r="N56" s="259">
        <v>520</v>
      </c>
      <c r="O56" s="259">
        <v>520</v>
      </c>
      <c r="P56" s="259">
        <v>520</v>
      </c>
      <c r="Q56" s="259">
        <v>520</v>
      </c>
      <c r="R56" s="259">
        <v>520</v>
      </c>
      <c r="S56" s="259">
        <v>520</v>
      </c>
      <c r="T56" s="261">
        <v>520</v>
      </c>
      <c r="X56" s="354">
        <v>3</v>
      </c>
      <c r="Y56" s="354">
        <v>41</v>
      </c>
      <c r="AB56" s="386"/>
    </row>
    <row r="57" spans="1:28" s="354" customFormat="1" x14ac:dyDescent="0.2">
      <c r="A57" s="262" t="s">
        <v>6</v>
      </c>
      <c r="B57" s="263">
        <v>479.33333333333331</v>
      </c>
      <c r="C57" s="264">
        <v>513.84615384615381</v>
      </c>
      <c r="D57" s="264">
        <v>515.38461538461536</v>
      </c>
      <c r="E57" s="264">
        <v>548.9473684210526</v>
      </c>
      <c r="F57" s="264">
        <v>554.70588235294122</v>
      </c>
      <c r="G57" s="264">
        <v>545.37037037037032</v>
      </c>
      <c r="H57" s="264">
        <v>598.4</v>
      </c>
      <c r="I57" s="264">
        <v>586.33333333333337</v>
      </c>
      <c r="J57" s="264">
        <v>620.22222222222217</v>
      </c>
      <c r="K57" s="264">
        <v>606.86274509803923</v>
      </c>
      <c r="L57" s="265">
        <v>665.66666666666663</v>
      </c>
      <c r="M57" s="263">
        <v>532.63157894736844</v>
      </c>
      <c r="N57" s="264">
        <v>513.44262295081967</v>
      </c>
      <c r="O57" s="264">
        <v>488.22580645161293</v>
      </c>
      <c r="P57" s="264">
        <v>559.61538461538464</v>
      </c>
      <c r="Q57" s="264">
        <v>607.88461538461536</v>
      </c>
      <c r="R57" s="264">
        <v>514.375</v>
      </c>
      <c r="S57" s="264">
        <v>560</v>
      </c>
      <c r="T57" s="266">
        <v>551.41675284384689</v>
      </c>
      <c r="X57" s="354">
        <v>4</v>
      </c>
      <c r="Y57" s="354">
        <v>40</v>
      </c>
      <c r="AB57" s="386"/>
    </row>
    <row r="58" spans="1:28" s="354" customFormat="1" x14ac:dyDescent="0.2">
      <c r="A58" s="250" t="s">
        <v>7</v>
      </c>
      <c r="B58" s="267">
        <v>91.111111111111114</v>
      </c>
      <c r="C58" s="268">
        <v>100</v>
      </c>
      <c r="D58" s="268">
        <v>98.07692307692308</v>
      </c>
      <c r="E58" s="268">
        <v>100</v>
      </c>
      <c r="F58" s="268">
        <v>100</v>
      </c>
      <c r="G58" s="268">
        <v>96.296296296296291</v>
      </c>
      <c r="H58" s="268">
        <v>98</v>
      </c>
      <c r="I58" s="268">
        <v>98.333333333333329</v>
      </c>
      <c r="J58" s="268">
        <v>97.777777777777771</v>
      </c>
      <c r="K58" s="268">
        <v>88.235294117647058</v>
      </c>
      <c r="L58" s="269">
        <v>93.333333333333329</v>
      </c>
      <c r="M58" s="267">
        <v>68.421052631578945</v>
      </c>
      <c r="N58" s="268">
        <v>65.573770491803273</v>
      </c>
      <c r="O58" s="268">
        <v>66.129032258064512</v>
      </c>
      <c r="P58" s="268">
        <v>71.15384615384616</v>
      </c>
      <c r="Q58" s="268">
        <v>61.53846153846154</v>
      </c>
      <c r="R58" s="268">
        <v>76.25</v>
      </c>
      <c r="S58" s="268">
        <v>64.285714285714292</v>
      </c>
      <c r="T58" s="270">
        <v>65.149948293691835</v>
      </c>
      <c r="V58" s="227"/>
      <c r="W58" s="227"/>
      <c r="X58" s="354">
        <v>5</v>
      </c>
      <c r="Y58" s="354">
        <v>39</v>
      </c>
      <c r="AB58" s="386"/>
    </row>
    <row r="59" spans="1:28" s="354" customFormat="1" x14ac:dyDescent="0.2">
      <c r="A59" s="250" t="s">
        <v>8</v>
      </c>
      <c r="B59" s="271">
        <v>6.1793768822039123E-2</v>
      </c>
      <c r="C59" s="272">
        <v>3.5219432203649217E-2</v>
      </c>
      <c r="D59" s="272">
        <v>4.5577407416724017E-2</v>
      </c>
      <c r="E59" s="272">
        <v>4.2025902660984195E-2</v>
      </c>
      <c r="F59" s="272">
        <v>3.6468633090219957E-2</v>
      </c>
      <c r="G59" s="272">
        <v>4.4175252398159025E-2</v>
      </c>
      <c r="H59" s="272">
        <v>4.5010015693936971E-2</v>
      </c>
      <c r="I59" s="272">
        <v>4.165631632000466E-2</v>
      </c>
      <c r="J59" s="272">
        <v>4.238489370017836E-2</v>
      </c>
      <c r="K59" s="272">
        <v>6.0565856871031831E-2</v>
      </c>
      <c r="L59" s="273">
        <v>4.8397019996302942E-2</v>
      </c>
      <c r="M59" s="271">
        <v>0.11602995528130985</v>
      </c>
      <c r="N59" s="272">
        <v>9.6508551910804929E-2</v>
      </c>
      <c r="O59" s="272">
        <v>0.10588904194914704</v>
      </c>
      <c r="P59" s="272">
        <v>9.8871181064464631E-2</v>
      </c>
      <c r="Q59" s="272">
        <v>0.11320889652235841</v>
      </c>
      <c r="R59" s="272">
        <v>8.6934613883758644E-2</v>
      </c>
      <c r="S59" s="272">
        <v>9.204907424830977E-2</v>
      </c>
      <c r="T59" s="274">
        <v>0.11034018410577726</v>
      </c>
      <c r="V59" s="227"/>
      <c r="W59" s="227"/>
      <c r="X59" s="354">
        <v>6</v>
      </c>
      <c r="Y59" s="354">
        <v>38.5</v>
      </c>
      <c r="AB59" s="386"/>
    </row>
    <row r="60" spans="1:28" s="354" customFormat="1" x14ac:dyDescent="0.2">
      <c r="A60" s="262" t="s">
        <v>1</v>
      </c>
      <c r="B60" s="275">
        <f>B57/B56*100-100</f>
        <v>-7.8205128205128318</v>
      </c>
      <c r="C60" s="276">
        <f t="shared" ref="C60:E60" si="21">C57/C56*100-100</f>
        <v>-1.1834319526627297</v>
      </c>
      <c r="D60" s="276">
        <f t="shared" si="21"/>
        <v>-0.88757396449705084</v>
      </c>
      <c r="E60" s="276">
        <f t="shared" si="21"/>
        <v>5.5668016194331926</v>
      </c>
      <c r="F60" s="276">
        <f>F57/F56*100-100</f>
        <v>6.6742081447963812</v>
      </c>
      <c r="G60" s="276">
        <f t="shared" ref="G60:L60" si="22">G57/G56*100-100</f>
        <v>4.8789173789173645</v>
      </c>
      <c r="H60" s="276">
        <f t="shared" si="22"/>
        <v>15.07692307692308</v>
      </c>
      <c r="I60" s="276">
        <f t="shared" ref="I60:J60" si="23">I57/I56*100-100</f>
        <v>12.756410256410248</v>
      </c>
      <c r="J60" s="276">
        <f t="shared" si="23"/>
        <v>19.273504273504273</v>
      </c>
      <c r="K60" s="276">
        <f t="shared" si="22"/>
        <v>16.704374057315235</v>
      </c>
      <c r="L60" s="277">
        <f t="shared" si="22"/>
        <v>28.012820512820497</v>
      </c>
      <c r="M60" s="275">
        <f>M57/M56*100-100</f>
        <v>2.429149797570858</v>
      </c>
      <c r="N60" s="276">
        <f t="shared" ref="N60:T60" si="24">N57/N56*100-100</f>
        <v>-1.2610340479192956</v>
      </c>
      <c r="O60" s="276">
        <f t="shared" si="24"/>
        <v>-6.1104218362282836</v>
      </c>
      <c r="P60" s="276">
        <f t="shared" si="24"/>
        <v>7.6183431952662914</v>
      </c>
      <c r="Q60" s="276">
        <f t="shared" si="24"/>
        <v>16.900887573964482</v>
      </c>
      <c r="R60" s="276">
        <f t="shared" si="24"/>
        <v>-1.0817307692307736</v>
      </c>
      <c r="S60" s="276">
        <f t="shared" si="24"/>
        <v>7.6923076923076934</v>
      </c>
      <c r="T60" s="278">
        <f t="shared" si="24"/>
        <v>6.0416832392013333</v>
      </c>
      <c r="V60" s="227"/>
      <c r="W60" s="227"/>
      <c r="AB60" s="386"/>
    </row>
    <row r="61" spans="1:28" s="354" customFormat="1" ht="13.5" thickBot="1" x14ac:dyDescent="0.25">
      <c r="A61" s="279" t="s">
        <v>27</v>
      </c>
      <c r="B61" s="280">
        <f>B57-B51</f>
        <v>60.790823211875818</v>
      </c>
      <c r="C61" s="281">
        <f t="shared" ref="C61:L61" si="25">C57-C51</f>
        <v>95.303643724696315</v>
      </c>
      <c r="D61" s="281">
        <f t="shared" si="25"/>
        <v>96.842105263157862</v>
      </c>
      <c r="E61" s="281">
        <f t="shared" si="25"/>
        <v>130.40485829959511</v>
      </c>
      <c r="F61" s="281">
        <f t="shared" si="25"/>
        <v>136.16337223148372</v>
      </c>
      <c r="G61" s="281">
        <f t="shared" si="25"/>
        <v>126.82786024891283</v>
      </c>
      <c r="H61" s="281">
        <f t="shared" si="25"/>
        <v>179.85748987854248</v>
      </c>
      <c r="I61" s="281">
        <f t="shared" si="25"/>
        <v>167.79082321187587</v>
      </c>
      <c r="J61" s="281">
        <f t="shared" si="25"/>
        <v>201.67971210076468</v>
      </c>
      <c r="K61" s="281">
        <f t="shared" si="25"/>
        <v>188.32023497658173</v>
      </c>
      <c r="L61" s="282">
        <f t="shared" si="25"/>
        <v>247.12415654520913</v>
      </c>
      <c r="M61" s="280">
        <f t="shared" ref="M61:T61" si="26">M57-K41</f>
        <v>113.78542510121457</v>
      </c>
      <c r="N61" s="281">
        <f t="shared" si="26"/>
        <v>85.982305490502199</v>
      </c>
      <c r="O61" s="281">
        <f t="shared" si="26"/>
        <v>89.764267990074472</v>
      </c>
      <c r="P61" s="281">
        <f t="shared" si="26"/>
        <v>126.97387518142239</v>
      </c>
      <c r="Q61" s="281">
        <f t="shared" si="26"/>
        <v>144.18091168091166</v>
      </c>
      <c r="R61" s="281">
        <f t="shared" si="26"/>
        <v>94.026162790697697</v>
      </c>
      <c r="S61" s="281">
        <f t="shared" si="26"/>
        <v>129.13793103448273</v>
      </c>
      <c r="T61" s="283">
        <f t="shared" si="26"/>
        <v>132.8742427223894</v>
      </c>
      <c r="V61" s="227"/>
      <c r="W61" s="227"/>
      <c r="AB61" s="386"/>
    </row>
    <row r="62" spans="1:28" s="354" customFormat="1" x14ac:dyDescent="0.2">
      <c r="A62" s="284" t="s">
        <v>51</v>
      </c>
      <c r="B62" s="285">
        <v>561</v>
      </c>
      <c r="C62" s="286">
        <v>659</v>
      </c>
      <c r="D62" s="286">
        <v>659</v>
      </c>
      <c r="E62" s="286">
        <v>708</v>
      </c>
      <c r="F62" s="286">
        <v>708</v>
      </c>
      <c r="G62" s="286">
        <v>708</v>
      </c>
      <c r="H62" s="286">
        <v>683</v>
      </c>
      <c r="I62" s="286">
        <v>683</v>
      </c>
      <c r="J62" s="286">
        <v>597</v>
      </c>
      <c r="K62" s="286">
        <v>597</v>
      </c>
      <c r="L62" s="287">
        <v>323</v>
      </c>
      <c r="M62" s="285">
        <v>657</v>
      </c>
      <c r="N62" s="286">
        <v>813</v>
      </c>
      <c r="O62" s="286">
        <v>808</v>
      </c>
      <c r="P62" s="286">
        <v>698</v>
      </c>
      <c r="Q62" s="286">
        <v>698</v>
      </c>
      <c r="R62" s="286">
        <v>1064</v>
      </c>
      <c r="S62" s="286">
        <v>731</v>
      </c>
      <c r="T62" s="288">
        <f>SUM(B62:S62)</f>
        <v>12355</v>
      </c>
      <c r="U62" s="227" t="s">
        <v>56</v>
      </c>
      <c r="V62" s="289">
        <f>R46-T62</f>
        <v>31</v>
      </c>
      <c r="W62" s="290">
        <f>V62/R46</f>
        <v>2.5028257710318102E-3</v>
      </c>
      <c r="X62" s="356" t="s">
        <v>68</v>
      </c>
      <c r="AB62" s="386"/>
    </row>
    <row r="63" spans="1:28" s="354" customFormat="1" x14ac:dyDescent="0.2">
      <c r="A63" s="291" t="s">
        <v>28</v>
      </c>
      <c r="B63" s="244">
        <v>42</v>
      </c>
      <c r="C63" s="242">
        <v>41</v>
      </c>
      <c r="D63" s="242">
        <v>41</v>
      </c>
      <c r="E63" s="242">
        <v>40</v>
      </c>
      <c r="F63" s="242">
        <v>40</v>
      </c>
      <c r="G63" s="242">
        <v>40</v>
      </c>
      <c r="H63" s="242">
        <v>39</v>
      </c>
      <c r="I63" s="242">
        <v>39</v>
      </c>
      <c r="J63" s="242">
        <v>38.5</v>
      </c>
      <c r="K63" s="242">
        <v>38.5</v>
      </c>
      <c r="L63" s="245">
        <v>38</v>
      </c>
      <c r="M63" s="244"/>
      <c r="N63" s="242"/>
      <c r="O63" s="242"/>
      <c r="P63" s="242"/>
      <c r="Q63" s="242"/>
      <c r="R63" s="242"/>
      <c r="S63" s="242"/>
      <c r="T63" s="235"/>
      <c r="U63" s="227" t="s">
        <v>57</v>
      </c>
      <c r="V63" s="227">
        <v>37.1</v>
      </c>
      <c r="W63" s="227"/>
      <c r="X63" s="357" t="s">
        <v>69</v>
      </c>
      <c r="AB63" s="386"/>
    </row>
    <row r="64" spans="1:28" s="354" customFormat="1" ht="13.5" thickBot="1" x14ac:dyDescent="0.25">
      <c r="A64" s="292" t="s">
        <v>26</v>
      </c>
      <c r="B64" s="246">
        <f>B63-B52</f>
        <v>5.2000000000000028</v>
      </c>
      <c r="C64" s="243">
        <f t="shared" ref="C64:L64" si="27">C63-C52</f>
        <v>4.2000000000000028</v>
      </c>
      <c r="D64" s="243">
        <f t="shared" si="27"/>
        <v>4.2000000000000028</v>
      </c>
      <c r="E64" s="243">
        <f t="shared" si="27"/>
        <v>3.2000000000000028</v>
      </c>
      <c r="F64" s="243">
        <f t="shared" si="27"/>
        <v>3.2000000000000028</v>
      </c>
      <c r="G64" s="243">
        <f t="shared" si="27"/>
        <v>3.2000000000000028</v>
      </c>
      <c r="H64" s="243">
        <f t="shared" si="27"/>
        <v>2.2000000000000028</v>
      </c>
      <c r="I64" s="243">
        <f t="shared" si="27"/>
        <v>2.2000000000000028</v>
      </c>
      <c r="J64" s="243">
        <f t="shared" si="27"/>
        <v>1.7000000000000028</v>
      </c>
      <c r="K64" s="243">
        <f t="shared" si="27"/>
        <v>1.7000000000000028</v>
      </c>
      <c r="L64" s="247">
        <f t="shared" si="27"/>
        <v>1.2000000000000028</v>
      </c>
      <c r="M64" s="246">
        <f t="shared" ref="M64:S64" si="28">M63-K47</f>
        <v>-38.5</v>
      </c>
      <c r="N64" s="243">
        <f t="shared" si="28"/>
        <v>-37.5</v>
      </c>
      <c r="O64" s="243">
        <f t="shared" si="28"/>
        <v>-38</v>
      </c>
      <c r="P64" s="243">
        <f t="shared" si="28"/>
        <v>-37</v>
      </c>
      <c r="Q64" s="243">
        <f t="shared" si="28"/>
        <v>-37</v>
      </c>
      <c r="R64" s="243">
        <f t="shared" si="28"/>
        <v>-37</v>
      </c>
      <c r="S64" s="243">
        <f t="shared" si="28"/>
        <v>-36</v>
      </c>
      <c r="T64" s="236"/>
      <c r="U64" s="227" t="s">
        <v>26</v>
      </c>
      <c r="V64" s="227">
        <f>V63-T47</f>
        <v>3.3299999999999983</v>
      </c>
      <c r="W64" s="227"/>
      <c r="AB64" s="386"/>
    </row>
    <row r="66" spans="1:28" s="358" customFormat="1" x14ac:dyDescent="0.2">
      <c r="M66" s="358">
        <v>42.5</v>
      </c>
      <c r="N66" s="358">
        <v>42</v>
      </c>
      <c r="O66" s="358">
        <v>42</v>
      </c>
      <c r="P66" s="358">
        <v>41</v>
      </c>
      <c r="Q66" s="358">
        <v>41</v>
      </c>
      <c r="R66" s="358">
        <v>40</v>
      </c>
      <c r="S66" s="358">
        <v>40</v>
      </c>
      <c r="T66" s="358">
        <v>39</v>
      </c>
      <c r="U66" s="358">
        <v>38.5</v>
      </c>
      <c r="AB66" s="386"/>
    </row>
    <row r="67" spans="1:28" ht="13.5" thickBot="1" x14ac:dyDescent="0.25">
      <c r="M67" s="347">
        <v>551.41675284384689</v>
      </c>
      <c r="N67" s="347">
        <v>551.41675284384689</v>
      </c>
      <c r="O67" s="347">
        <v>551.41675284384689</v>
      </c>
      <c r="P67" s="347">
        <v>551.41675284384689</v>
      </c>
      <c r="Q67" s="347">
        <v>551.41675284384689</v>
      </c>
      <c r="R67" s="347">
        <v>551.41675284384689</v>
      </c>
      <c r="S67" s="347">
        <v>551.41675284384689</v>
      </c>
      <c r="T67" s="347">
        <v>551.41675284384689</v>
      </c>
      <c r="U67" s="239">
        <v>551</v>
      </c>
    </row>
    <row r="68" spans="1:28" ht="13.5" thickBot="1" x14ac:dyDescent="0.25">
      <c r="A68" s="249" t="s">
        <v>72</v>
      </c>
      <c r="B68" s="671" t="s">
        <v>50</v>
      </c>
      <c r="C68" s="672"/>
      <c r="D68" s="672"/>
      <c r="E68" s="672"/>
      <c r="F68" s="672"/>
      <c r="G68" s="672"/>
      <c r="H68" s="672"/>
      <c r="I68" s="672"/>
      <c r="J68" s="672"/>
      <c r="K68" s="672"/>
      <c r="L68" s="673"/>
      <c r="M68" s="671" t="s">
        <v>53</v>
      </c>
      <c r="N68" s="672"/>
      <c r="O68" s="672"/>
      <c r="P68" s="672"/>
      <c r="Q68" s="672"/>
      <c r="R68" s="672"/>
      <c r="S68" s="672"/>
      <c r="T68" s="672"/>
      <c r="U68" s="673"/>
      <c r="V68" s="297" t="s">
        <v>55</v>
      </c>
      <c r="W68" s="355"/>
      <c r="X68" s="355"/>
      <c r="Y68" s="355"/>
    </row>
    <row r="69" spans="1:28" x14ac:dyDescent="0.2">
      <c r="A69" s="250" t="s">
        <v>54</v>
      </c>
      <c r="B69" s="330">
        <v>1</v>
      </c>
      <c r="C69" s="253">
        <v>2</v>
      </c>
      <c r="D69" s="253">
        <v>3</v>
      </c>
      <c r="E69" s="253">
        <v>4</v>
      </c>
      <c r="F69" s="253">
        <v>5</v>
      </c>
      <c r="G69" s="253">
        <v>6</v>
      </c>
      <c r="H69" s="253">
        <v>7</v>
      </c>
      <c r="I69" s="253">
        <v>8</v>
      </c>
      <c r="J69" s="253">
        <v>9</v>
      </c>
      <c r="K69" s="253">
        <v>10</v>
      </c>
      <c r="L69" s="331">
        <v>11</v>
      </c>
      <c r="M69" s="251">
        <v>1</v>
      </c>
      <c r="N69" s="252">
        <v>2</v>
      </c>
      <c r="O69" s="252">
        <v>3</v>
      </c>
      <c r="P69" s="252">
        <v>4</v>
      </c>
      <c r="Q69" s="252">
        <v>5</v>
      </c>
      <c r="R69" s="252">
        <v>6</v>
      </c>
      <c r="S69" s="252">
        <v>7</v>
      </c>
      <c r="T69" s="252">
        <v>8</v>
      </c>
      <c r="U69" s="252">
        <v>9</v>
      </c>
      <c r="V69" s="296"/>
      <c r="W69" s="355"/>
      <c r="X69" s="355"/>
      <c r="Y69" s="355"/>
    </row>
    <row r="70" spans="1:28" x14ac:dyDescent="0.2">
      <c r="A70" s="250" t="s">
        <v>2</v>
      </c>
      <c r="B70" s="254">
        <v>1</v>
      </c>
      <c r="C70" s="349">
        <v>2</v>
      </c>
      <c r="D70" s="349">
        <v>2</v>
      </c>
      <c r="E70" s="255">
        <v>3</v>
      </c>
      <c r="F70" s="255">
        <v>3</v>
      </c>
      <c r="G70" s="255">
        <v>3</v>
      </c>
      <c r="H70" s="256">
        <v>4</v>
      </c>
      <c r="I70" s="256">
        <v>4</v>
      </c>
      <c r="J70" s="255">
        <v>5</v>
      </c>
      <c r="K70" s="255">
        <v>5</v>
      </c>
      <c r="L70" s="350">
        <v>6</v>
      </c>
      <c r="M70" s="254">
        <v>1</v>
      </c>
      <c r="N70" s="349">
        <v>2</v>
      </c>
      <c r="O70" s="349">
        <v>2</v>
      </c>
      <c r="P70" s="255">
        <v>3</v>
      </c>
      <c r="Q70" s="255">
        <v>3</v>
      </c>
      <c r="R70" s="256">
        <v>4</v>
      </c>
      <c r="S70" s="256">
        <v>4</v>
      </c>
      <c r="T70" s="255">
        <v>5</v>
      </c>
      <c r="U70" s="255">
        <v>6</v>
      </c>
      <c r="V70" s="226" t="s">
        <v>0</v>
      </c>
      <c r="W70" s="355"/>
      <c r="X70" s="355"/>
      <c r="Y70" s="355"/>
    </row>
    <row r="71" spans="1:28" x14ac:dyDescent="0.2">
      <c r="A71" s="257" t="s">
        <v>3</v>
      </c>
      <c r="B71" s="258">
        <v>620</v>
      </c>
      <c r="C71" s="259">
        <v>620</v>
      </c>
      <c r="D71" s="259">
        <v>620</v>
      </c>
      <c r="E71" s="259">
        <v>620</v>
      </c>
      <c r="F71" s="259">
        <v>620</v>
      </c>
      <c r="G71" s="259">
        <v>620</v>
      </c>
      <c r="H71" s="259">
        <v>620</v>
      </c>
      <c r="I71" s="259">
        <v>620</v>
      </c>
      <c r="J71" s="259">
        <v>620</v>
      </c>
      <c r="K71" s="259">
        <v>620</v>
      </c>
      <c r="L71" s="260">
        <v>620</v>
      </c>
      <c r="M71" s="258">
        <v>620</v>
      </c>
      <c r="N71" s="259">
        <v>620</v>
      </c>
      <c r="O71" s="259">
        <v>620</v>
      </c>
      <c r="P71" s="259">
        <v>620</v>
      </c>
      <c r="Q71" s="259">
        <v>620</v>
      </c>
      <c r="R71" s="259">
        <v>620</v>
      </c>
      <c r="S71" s="259">
        <v>620</v>
      </c>
      <c r="T71" s="259">
        <v>620</v>
      </c>
      <c r="U71" s="259">
        <v>620</v>
      </c>
      <c r="V71" s="261">
        <v>620</v>
      </c>
      <c r="W71" s="355"/>
      <c r="X71" s="355"/>
      <c r="Y71" s="355"/>
    </row>
    <row r="72" spans="1:28" x14ac:dyDescent="0.2">
      <c r="A72" s="262" t="s">
        <v>6</v>
      </c>
      <c r="B72" s="263">
        <v>622.79069767441865</v>
      </c>
      <c r="C72" s="264">
        <v>636.07843137254906</v>
      </c>
      <c r="D72" s="264">
        <v>631.6</v>
      </c>
      <c r="E72" s="264">
        <v>646.36363636363637</v>
      </c>
      <c r="F72" s="264">
        <v>656.03773584905662</v>
      </c>
      <c r="G72" s="264">
        <v>636.79245283018872</v>
      </c>
      <c r="H72" s="264">
        <v>665.0980392156863</v>
      </c>
      <c r="I72" s="264">
        <v>660</v>
      </c>
      <c r="J72" s="264">
        <v>676.92307692307691</v>
      </c>
      <c r="K72" s="264">
        <v>686.73076923076928</v>
      </c>
      <c r="L72" s="265">
        <v>713.63636363636363</v>
      </c>
      <c r="M72" s="263">
        <v>590.4545454545455</v>
      </c>
      <c r="N72" s="264">
        <v>604.69387755102036</v>
      </c>
      <c r="O72" s="264">
        <v>597.29166666666663</v>
      </c>
      <c r="P72" s="264">
        <v>631.21951219512198</v>
      </c>
      <c r="Q72" s="264">
        <v>629.5</v>
      </c>
      <c r="R72" s="264">
        <v>647.08333333333337</v>
      </c>
      <c r="S72" s="264">
        <v>655.531914893617</v>
      </c>
      <c r="T72" s="264">
        <v>677.72727272727275</v>
      </c>
      <c r="U72" s="264">
        <v>720</v>
      </c>
      <c r="V72" s="266">
        <v>647.21</v>
      </c>
      <c r="W72" s="355"/>
      <c r="X72" s="355"/>
      <c r="Y72" s="355"/>
    </row>
    <row r="73" spans="1:28" x14ac:dyDescent="0.2">
      <c r="A73" s="250" t="s">
        <v>7</v>
      </c>
      <c r="B73" s="267">
        <v>86.04651162790698</v>
      </c>
      <c r="C73" s="268">
        <v>94.117647058823536</v>
      </c>
      <c r="D73" s="268">
        <v>100</v>
      </c>
      <c r="E73" s="268">
        <v>98.181818181818187</v>
      </c>
      <c r="F73" s="268">
        <v>96.226415094339629</v>
      </c>
      <c r="G73" s="268">
        <v>98.113207547169807</v>
      </c>
      <c r="H73" s="268">
        <v>100</v>
      </c>
      <c r="I73" s="268">
        <v>98.113207547169807</v>
      </c>
      <c r="J73" s="268">
        <v>96.15384615384616</v>
      </c>
      <c r="K73" s="268">
        <v>98.07692307692308</v>
      </c>
      <c r="L73" s="269">
        <v>95.454545454545453</v>
      </c>
      <c r="M73" s="267">
        <v>97.727272727272734</v>
      </c>
      <c r="N73" s="268">
        <v>97.959183673469383</v>
      </c>
      <c r="O73" s="268">
        <v>100</v>
      </c>
      <c r="P73" s="268">
        <v>100</v>
      </c>
      <c r="Q73" s="268">
        <v>100</v>
      </c>
      <c r="R73" s="268">
        <v>97.916666666666671</v>
      </c>
      <c r="S73" s="268">
        <v>100</v>
      </c>
      <c r="T73" s="268">
        <v>93.939393939393938</v>
      </c>
      <c r="U73" s="268">
        <v>92</v>
      </c>
      <c r="V73" s="270">
        <v>86.64</v>
      </c>
      <c r="W73" s="355"/>
      <c r="X73" s="227"/>
      <c r="Y73" s="227"/>
    </row>
    <row r="74" spans="1:28" x14ac:dyDescent="0.2">
      <c r="A74" s="250" t="s">
        <v>8</v>
      </c>
      <c r="B74" s="271">
        <v>5.8698337368839566E-2</v>
      </c>
      <c r="C74" s="272">
        <v>5.2195492635712826E-2</v>
      </c>
      <c r="D74" s="272">
        <v>4.3227908667717599E-2</v>
      </c>
      <c r="E74" s="272">
        <v>4.0383075490313218E-2</v>
      </c>
      <c r="F74" s="272">
        <v>4.8685887764161301E-2</v>
      </c>
      <c r="G74" s="272">
        <v>5.0933669444951132E-2</v>
      </c>
      <c r="H74" s="272">
        <v>3.8173228093699406E-2</v>
      </c>
      <c r="I74" s="272">
        <v>4.3157110281545633E-2</v>
      </c>
      <c r="J74" s="272">
        <v>4.7564658037400669E-2</v>
      </c>
      <c r="K74" s="272">
        <v>4.4583425339615075E-2</v>
      </c>
      <c r="L74" s="273">
        <v>4.4421900061561853E-2</v>
      </c>
      <c r="M74" s="271">
        <v>3.8713751995935103E-2</v>
      </c>
      <c r="N74" s="272">
        <v>3.6154604767713316E-2</v>
      </c>
      <c r="O74" s="272">
        <v>3.4301096135253104E-2</v>
      </c>
      <c r="P74" s="272">
        <v>2.889477449125084E-2</v>
      </c>
      <c r="Q74" s="272">
        <v>3.6906307086541516E-2</v>
      </c>
      <c r="R74" s="272">
        <v>4.370565672801955E-2</v>
      </c>
      <c r="S74" s="272">
        <v>3.2824918869899453E-2</v>
      </c>
      <c r="T74" s="272">
        <v>4.9326562060890054E-2</v>
      </c>
      <c r="U74" s="272">
        <v>5.1520102752753913E-2</v>
      </c>
      <c r="V74" s="274">
        <v>6.4500000000000002E-2</v>
      </c>
      <c r="W74" s="355"/>
      <c r="X74" s="227"/>
      <c r="Y74" s="227"/>
    </row>
    <row r="75" spans="1:28" x14ac:dyDescent="0.2">
      <c r="A75" s="262" t="s">
        <v>1</v>
      </c>
      <c r="B75" s="275">
        <f>B72/B71*100-100</f>
        <v>0.4501125281320526</v>
      </c>
      <c r="C75" s="276">
        <f t="shared" ref="C75:E75" si="29">C72/C71*100-100</f>
        <v>2.5932953826692113</v>
      </c>
      <c r="D75" s="276">
        <f t="shared" si="29"/>
        <v>1.8709677419354875</v>
      </c>
      <c r="E75" s="276">
        <f t="shared" si="29"/>
        <v>4.2521994134897341</v>
      </c>
      <c r="F75" s="276">
        <f>F72/F71*100-100</f>
        <v>5.8125380401704092</v>
      </c>
      <c r="G75" s="276">
        <f t="shared" ref="G75:L75" si="30">G72/G71*100-100</f>
        <v>2.7084601339013972</v>
      </c>
      <c r="H75" s="276">
        <f t="shared" si="30"/>
        <v>7.2738772928526316</v>
      </c>
      <c r="I75" s="276">
        <f t="shared" si="30"/>
        <v>6.4516129032257936</v>
      </c>
      <c r="J75" s="276">
        <f t="shared" si="30"/>
        <v>9.1811414392059447</v>
      </c>
      <c r="K75" s="276">
        <f t="shared" si="30"/>
        <v>10.763027295285383</v>
      </c>
      <c r="L75" s="277">
        <f t="shared" si="30"/>
        <v>15.102639296187689</v>
      </c>
      <c r="M75" s="275">
        <f>M72/M71*100-100</f>
        <v>-4.7653958944281527</v>
      </c>
      <c r="N75" s="276">
        <f t="shared" ref="N75:V75" si="31">N72/N71*100-100</f>
        <v>-2.4687294272547717</v>
      </c>
      <c r="O75" s="276">
        <f t="shared" si="31"/>
        <v>-3.6626344086021589</v>
      </c>
      <c r="P75" s="276">
        <f t="shared" si="31"/>
        <v>1.8095987411487044</v>
      </c>
      <c r="Q75" s="276">
        <f t="shared" si="31"/>
        <v>1.5322580645161281</v>
      </c>
      <c r="R75" s="276">
        <f t="shared" si="31"/>
        <v>4.3682795698924792</v>
      </c>
      <c r="S75" s="276">
        <f t="shared" ref="S75:T75" si="32">S72/S71*100-100</f>
        <v>5.7309540150995133</v>
      </c>
      <c r="T75" s="276">
        <f t="shared" si="32"/>
        <v>9.3108504398827137</v>
      </c>
      <c r="U75" s="276">
        <f t="shared" si="31"/>
        <v>16.129032258064527</v>
      </c>
      <c r="V75" s="278">
        <f t="shared" si="31"/>
        <v>4.3887096774193566</v>
      </c>
      <c r="W75" s="355"/>
      <c r="X75" s="227"/>
      <c r="Y75" s="227"/>
    </row>
    <row r="76" spans="1:28" ht="13.5" thickBot="1" x14ac:dyDescent="0.25">
      <c r="A76" s="279" t="s">
        <v>27</v>
      </c>
      <c r="B76" s="280">
        <f>B72-B57</f>
        <v>143.45736434108534</v>
      </c>
      <c r="C76" s="281">
        <f t="shared" ref="C76:L76" si="33">C72-C57</f>
        <v>122.23227752639525</v>
      </c>
      <c r="D76" s="281">
        <f t="shared" si="33"/>
        <v>116.21538461538466</v>
      </c>
      <c r="E76" s="281">
        <f t="shared" si="33"/>
        <v>97.416267942583772</v>
      </c>
      <c r="F76" s="281">
        <f t="shared" si="33"/>
        <v>101.3318534961154</v>
      </c>
      <c r="G76" s="281">
        <f t="shared" si="33"/>
        <v>91.422082459818398</v>
      </c>
      <c r="H76" s="281">
        <f t="shared" si="33"/>
        <v>66.698039215686322</v>
      </c>
      <c r="I76" s="281">
        <f t="shared" si="33"/>
        <v>73.666666666666629</v>
      </c>
      <c r="J76" s="281">
        <f t="shared" si="33"/>
        <v>56.700854700854734</v>
      </c>
      <c r="K76" s="281">
        <f t="shared" si="33"/>
        <v>79.868024132730056</v>
      </c>
      <c r="L76" s="282">
        <f t="shared" si="33"/>
        <v>47.969696969696997</v>
      </c>
      <c r="M76" s="280">
        <f>M72-M67</f>
        <v>39.037792610698602</v>
      </c>
      <c r="N76" s="281">
        <f t="shared" ref="N76:S76" si="34">N72-N67</f>
        <v>53.277124707173471</v>
      </c>
      <c r="O76" s="281">
        <f t="shared" si="34"/>
        <v>45.874913822819735</v>
      </c>
      <c r="P76" s="281">
        <f t="shared" si="34"/>
        <v>79.802759351275085</v>
      </c>
      <c r="Q76" s="281">
        <f t="shared" si="34"/>
        <v>78.083247156153107</v>
      </c>
      <c r="R76" s="281">
        <f t="shared" si="34"/>
        <v>95.666580489486478</v>
      </c>
      <c r="S76" s="281">
        <f t="shared" si="34"/>
        <v>104.11516204977011</v>
      </c>
      <c r="T76" s="281">
        <f t="shared" ref="T76" si="35">T72-T67</f>
        <v>126.31051988342585</v>
      </c>
      <c r="U76" s="281">
        <f>U72-T67</f>
        <v>168.58324715615311</v>
      </c>
      <c r="V76" s="283">
        <f>V72-T57</f>
        <v>95.793247156153143</v>
      </c>
      <c r="W76" s="355"/>
      <c r="X76" s="227"/>
      <c r="Y76" s="227"/>
    </row>
    <row r="77" spans="1:28" x14ac:dyDescent="0.2">
      <c r="A77" s="284" t="s">
        <v>51</v>
      </c>
      <c r="B77" s="285">
        <v>559</v>
      </c>
      <c r="C77" s="286">
        <v>657</v>
      </c>
      <c r="D77" s="286">
        <v>660</v>
      </c>
      <c r="E77" s="286">
        <v>708</v>
      </c>
      <c r="F77" s="286">
        <v>708</v>
      </c>
      <c r="G77" s="286">
        <v>708</v>
      </c>
      <c r="H77" s="286">
        <v>682</v>
      </c>
      <c r="I77" s="286">
        <v>683</v>
      </c>
      <c r="J77" s="286">
        <v>597</v>
      </c>
      <c r="K77" s="286">
        <v>597</v>
      </c>
      <c r="L77" s="287">
        <v>323</v>
      </c>
      <c r="M77" s="285">
        <v>574</v>
      </c>
      <c r="N77" s="286">
        <v>627</v>
      </c>
      <c r="O77" s="286">
        <v>628</v>
      </c>
      <c r="P77" s="286">
        <v>557</v>
      </c>
      <c r="Q77" s="286">
        <v>556</v>
      </c>
      <c r="R77" s="286">
        <v>632</v>
      </c>
      <c r="S77" s="286">
        <v>633</v>
      </c>
      <c r="T77" s="286">
        <v>873</v>
      </c>
      <c r="U77" s="286">
        <v>374</v>
      </c>
      <c r="V77" s="288">
        <f>SUM(B77:U77)</f>
        <v>12336</v>
      </c>
      <c r="W77" s="227" t="s">
        <v>56</v>
      </c>
      <c r="X77" s="289">
        <f>T62-V77</f>
        <v>19</v>
      </c>
      <c r="Y77" s="290">
        <f>X77/T62</f>
        <v>1.537838931606637E-3</v>
      </c>
    </row>
    <row r="78" spans="1:28" x14ac:dyDescent="0.2">
      <c r="A78" s="291" t="s">
        <v>28</v>
      </c>
      <c r="B78" s="244">
        <v>43.5</v>
      </c>
      <c r="C78" s="242">
        <v>42.5</v>
      </c>
      <c r="D78" s="242">
        <v>42.5</v>
      </c>
      <c r="E78" s="242">
        <v>41.5</v>
      </c>
      <c r="F78" s="242">
        <v>41.5</v>
      </c>
      <c r="G78" s="242">
        <v>42</v>
      </c>
      <c r="H78" s="242">
        <v>41</v>
      </c>
      <c r="I78" s="242">
        <v>41</v>
      </c>
      <c r="J78" s="242">
        <v>40.5</v>
      </c>
      <c r="K78" s="242">
        <v>40.5</v>
      </c>
      <c r="L78" s="245">
        <v>40.5</v>
      </c>
      <c r="M78" s="244">
        <v>44.5</v>
      </c>
      <c r="N78" s="242">
        <v>44</v>
      </c>
      <c r="O78" s="242">
        <v>44</v>
      </c>
      <c r="P78" s="242">
        <v>42.5</v>
      </c>
      <c r="Q78" s="242">
        <v>42.5</v>
      </c>
      <c r="R78" s="242">
        <v>41.5</v>
      </c>
      <c r="S78" s="242">
        <v>41.5</v>
      </c>
      <c r="T78" s="242">
        <v>40.5</v>
      </c>
      <c r="U78" s="242">
        <v>40</v>
      </c>
      <c r="V78" s="235"/>
      <c r="W78" s="227" t="s">
        <v>57</v>
      </c>
      <c r="X78" s="227">
        <v>40.200000000000003</v>
      </c>
      <c r="Y78" s="227"/>
    </row>
    <row r="79" spans="1:28" ht="13.5" thickBot="1" x14ac:dyDescent="0.25">
      <c r="A79" s="292" t="s">
        <v>26</v>
      </c>
      <c r="B79" s="246">
        <f>B78-B63</f>
        <v>1.5</v>
      </c>
      <c r="C79" s="243">
        <f t="shared" ref="C79:L79" si="36">C78-C63</f>
        <v>1.5</v>
      </c>
      <c r="D79" s="243">
        <f t="shared" si="36"/>
        <v>1.5</v>
      </c>
      <c r="E79" s="243">
        <f t="shared" si="36"/>
        <v>1.5</v>
      </c>
      <c r="F79" s="243">
        <f t="shared" si="36"/>
        <v>1.5</v>
      </c>
      <c r="G79" s="243">
        <f t="shared" si="36"/>
        <v>2</v>
      </c>
      <c r="H79" s="243">
        <f t="shared" si="36"/>
        <v>2</v>
      </c>
      <c r="I79" s="243">
        <f t="shared" si="36"/>
        <v>2</v>
      </c>
      <c r="J79" s="243">
        <f t="shared" si="36"/>
        <v>2</v>
      </c>
      <c r="K79" s="243">
        <f t="shared" si="36"/>
        <v>2</v>
      </c>
      <c r="L79" s="247">
        <f t="shared" si="36"/>
        <v>2.5</v>
      </c>
      <c r="M79" s="246">
        <f>M78-M66</f>
        <v>2</v>
      </c>
      <c r="N79" s="243">
        <f t="shared" ref="N79:T79" si="37">N78-N66</f>
        <v>2</v>
      </c>
      <c r="O79" s="243">
        <f t="shared" si="37"/>
        <v>2</v>
      </c>
      <c r="P79" s="243">
        <f t="shared" si="37"/>
        <v>1.5</v>
      </c>
      <c r="Q79" s="243">
        <f t="shared" si="37"/>
        <v>1.5</v>
      </c>
      <c r="R79" s="243">
        <f t="shared" si="37"/>
        <v>1.5</v>
      </c>
      <c r="S79" s="243">
        <f t="shared" si="37"/>
        <v>1.5</v>
      </c>
      <c r="T79" s="243">
        <f t="shared" si="37"/>
        <v>1.5</v>
      </c>
      <c r="U79" s="243">
        <f>U78-T66</f>
        <v>1</v>
      </c>
      <c r="V79" s="236"/>
      <c r="W79" s="227" t="s">
        <v>26</v>
      </c>
      <c r="X79" s="227">
        <f>X78-V63</f>
        <v>3.1000000000000014</v>
      </c>
      <c r="Y79" s="227"/>
    </row>
    <row r="80" spans="1:28" x14ac:dyDescent="0.2">
      <c r="B80" s="239">
        <v>43.5</v>
      </c>
      <c r="C80" s="239">
        <v>42.5</v>
      </c>
      <c r="D80" s="239">
        <v>42.5</v>
      </c>
      <c r="E80" s="239">
        <v>41.5</v>
      </c>
      <c r="F80" s="239">
        <v>41.5</v>
      </c>
      <c r="G80" s="239">
        <v>42</v>
      </c>
      <c r="J80" s="239">
        <v>40.5</v>
      </c>
      <c r="K80" s="239">
        <v>40.5</v>
      </c>
      <c r="M80" s="239">
        <v>44.5</v>
      </c>
      <c r="N80" s="239">
        <v>44</v>
      </c>
      <c r="O80" s="239">
        <v>44</v>
      </c>
      <c r="P80" s="239">
        <v>42.5</v>
      </c>
      <c r="Q80" s="239">
        <v>42.5</v>
      </c>
      <c r="R80" s="239">
        <v>41.5</v>
      </c>
      <c r="S80" s="239">
        <v>41.5</v>
      </c>
      <c r="T80" s="239">
        <v>40.5</v>
      </c>
      <c r="U80" s="239">
        <v>40</v>
      </c>
    </row>
    <row r="81" spans="1:28" ht="13.5" thickBot="1" x14ac:dyDescent="0.25">
      <c r="C81" s="359"/>
      <c r="D81" s="359"/>
      <c r="E81" s="359"/>
      <c r="F81" s="359"/>
      <c r="G81" s="359"/>
      <c r="H81" s="359"/>
      <c r="I81" s="359"/>
      <c r="J81" s="359"/>
      <c r="K81" s="359"/>
      <c r="L81" s="359"/>
      <c r="N81" s="359"/>
      <c r="O81" s="359"/>
      <c r="P81" s="359"/>
      <c r="Q81" s="359"/>
      <c r="R81" s="359"/>
      <c r="S81" s="359"/>
      <c r="T81" s="359"/>
      <c r="U81" s="359"/>
    </row>
    <row r="82" spans="1:28" s="361" customFormat="1" ht="13.5" thickBot="1" x14ac:dyDescent="0.25">
      <c r="A82" s="249" t="s">
        <v>73</v>
      </c>
      <c r="B82" s="671" t="s">
        <v>50</v>
      </c>
      <c r="C82" s="672"/>
      <c r="D82" s="672"/>
      <c r="E82" s="672"/>
      <c r="F82" s="672"/>
      <c r="G82" s="672"/>
      <c r="H82" s="672"/>
      <c r="I82" s="672"/>
      <c r="J82" s="672"/>
      <c r="K82" s="672"/>
      <c r="L82" s="673"/>
      <c r="M82" s="671" t="s">
        <v>53</v>
      </c>
      <c r="N82" s="672"/>
      <c r="O82" s="672"/>
      <c r="P82" s="672"/>
      <c r="Q82" s="672"/>
      <c r="R82" s="672"/>
      <c r="S82" s="672"/>
      <c r="T82" s="672"/>
      <c r="U82" s="673"/>
      <c r="V82" s="297" t="s">
        <v>55</v>
      </c>
      <c r="AB82" s="386"/>
    </row>
    <row r="83" spans="1:28" s="361" customFormat="1" x14ac:dyDescent="0.2">
      <c r="A83" s="250" t="s">
        <v>54</v>
      </c>
      <c r="B83" s="330">
        <v>1</v>
      </c>
      <c r="C83" s="253">
        <v>2</v>
      </c>
      <c r="D83" s="253">
        <v>3</v>
      </c>
      <c r="E83" s="253">
        <v>4</v>
      </c>
      <c r="F83" s="253">
        <v>5</v>
      </c>
      <c r="G83" s="253">
        <v>6</v>
      </c>
      <c r="H83" s="253">
        <v>7</v>
      </c>
      <c r="I83" s="253">
        <v>8</v>
      </c>
      <c r="J83" s="253">
        <v>9</v>
      </c>
      <c r="K83" s="253">
        <v>10</v>
      </c>
      <c r="L83" s="331">
        <v>11</v>
      </c>
      <c r="M83" s="251">
        <v>1</v>
      </c>
      <c r="N83" s="252">
        <v>2</v>
      </c>
      <c r="O83" s="252">
        <v>3</v>
      </c>
      <c r="P83" s="252">
        <v>4</v>
      </c>
      <c r="Q83" s="252">
        <v>5</v>
      </c>
      <c r="R83" s="252">
        <v>6</v>
      </c>
      <c r="S83" s="252">
        <v>7</v>
      </c>
      <c r="T83" s="252">
        <v>8</v>
      </c>
      <c r="U83" s="252">
        <v>9</v>
      </c>
      <c r="V83" s="296"/>
      <c r="AB83" s="386"/>
    </row>
    <row r="84" spans="1:28" s="361" customFormat="1" x14ac:dyDescent="0.2">
      <c r="A84" s="250" t="s">
        <v>2</v>
      </c>
      <c r="B84" s="254">
        <v>1</v>
      </c>
      <c r="C84" s="349">
        <v>2</v>
      </c>
      <c r="D84" s="349">
        <v>2</v>
      </c>
      <c r="E84" s="255">
        <v>3</v>
      </c>
      <c r="F84" s="255">
        <v>3</v>
      </c>
      <c r="G84" s="255">
        <v>3</v>
      </c>
      <c r="H84" s="256">
        <v>4</v>
      </c>
      <c r="I84" s="256">
        <v>4</v>
      </c>
      <c r="J84" s="255">
        <v>5</v>
      </c>
      <c r="K84" s="255">
        <v>5</v>
      </c>
      <c r="L84" s="350">
        <v>6</v>
      </c>
      <c r="M84" s="254">
        <v>1</v>
      </c>
      <c r="N84" s="349">
        <v>2</v>
      </c>
      <c r="O84" s="349">
        <v>2</v>
      </c>
      <c r="P84" s="255">
        <v>3</v>
      </c>
      <c r="Q84" s="255">
        <v>3</v>
      </c>
      <c r="R84" s="256">
        <v>4</v>
      </c>
      <c r="S84" s="256">
        <v>4</v>
      </c>
      <c r="T84" s="255">
        <v>5</v>
      </c>
      <c r="U84" s="255">
        <v>6</v>
      </c>
      <c r="V84" s="226" t="s">
        <v>0</v>
      </c>
      <c r="AB84" s="386"/>
    </row>
    <row r="85" spans="1:28" s="361" customFormat="1" x14ac:dyDescent="0.2">
      <c r="A85" s="257" t="s">
        <v>3</v>
      </c>
      <c r="B85" s="258">
        <v>720</v>
      </c>
      <c r="C85" s="259">
        <v>720</v>
      </c>
      <c r="D85" s="259">
        <v>720</v>
      </c>
      <c r="E85" s="259">
        <v>720</v>
      </c>
      <c r="F85" s="259">
        <v>720</v>
      </c>
      <c r="G85" s="259">
        <v>720</v>
      </c>
      <c r="H85" s="259">
        <v>720</v>
      </c>
      <c r="I85" s="259">
        <v>720</v>
      </c>
      <c r="J85" s="259">
        <v>720</v>
      </c>
      <c r="K85" s="259">
        <v>720</v>
      </c>
      <c r="L85" s="260">
        <v>720</v>
      </c>
      <c r="M85" s="258">
        <v>720</v>
      </c>
      <c r="N85" s="259">
        <v>720</v>
      </c>
      <c r="O85" s="259">
        <v>720</v>
      </c>
      <c r="P85" s="259">
        <v>720</v>
      </c>
      <c r="Q85" s="259">
        <v>720</v>
      </c>
      <c r="R85" s="259">
        <v>720</v>
      </c>
      <c r="S85" s="259">
        <v>720</v>
      </c>
      <c r="T85" s="259">
        <v>720</v>
      </c>
      <c r="U85" s="259">
        <v>720</v>
      </c>
      <c r="V85" s="261">
        <v>720</v>
      </c>
      <c r="AB85" s="386"/>
    </row>
    <row r="86" spans="1:28" s="361" customFormat="1" x14ac:dyDescent="0.2">
      <c r="A86" s="262" t="s">
        <v>6</v>
      </c>
      <c r="B86" s="263">
        <v>728.88888888888891</v>
      </c>
      <c r="C86" s="264">
        <v>723.86363636363637</v>
      </c>
      <c r="D86" s="264">
        <v>729.79591836734699</v>
      </c>
      <c r="E86" s="264">
        <v>728.66666666666663</v>
      </c>
      <c r="F86" s="264">
        <v>763.61702127659578</v>
      </c>
      <c r="G86" s="264">
        <v>748.33333333333337</v>
      </c>
      <c r="H86" s="264">
        <v>754.3478260869565</v>
      </c>
      <c r="I86" s="264">
        <v>748.08510638297878</v>
      </c>
      <c r="J86" s="264">
        <v>796.84210526315792</v>
      </c>
      <c r="K86" s="264">
        <v>784</v>
      </c>
      <c r="L86" s="265">
        <v>806.08695652173913</v>
      </c>
      <c r="M86" s="263">
        <v>696.75675675675677</v>
      </c>
      <c r="N86" s="264">
        <v>716.28571428571433</v>
      </c>
      <c r="O86" s="264">
        <v>706.73469387755097</v>
      </c>
      <c r="P86" s="264">
        <v>731.62162162162167</v>
      </c>
      <c r="Q86" s="264">
        <v>722.9545454545455</v>
      </c>
      <c r="R86" s="264">
        <v>718.04878048780483</v>
      </c>
      <c r="S86" s="264">
        <v>719.7560975609756</v>
      </c>
      <c r="T86" s="264">
        <v>735.96491228070181</v>
      </c>
      <c r="U86" s="264">
        <v>789.2</v>
      </c>
      <c r="V86" s="266">
        <v>740.08383233532936</v>
      </c>
      <c r="AB86" s="386"/>
    </row>
    <row r="87" spans="1:28" s="361" customFormat="1" x14ac:dyDescent="0.2">
      <c r="A87" s="250" t="s">
        <v>7</v>
      </c>
      <c r="B87" s="267">
        <v>100</v>
      </c>
      <c r="C87" s="268">
        <v>97.727272727272734</v>
      </c>
      <c r="D87" s="268">
        <v>95.91836734693878</v>
      </c>
      <c r="E87" s="268">
        <v>100</v>
      </c>
      <c r="F87" s="268">
        <v>100</v>
      </c>
      <c r="G87" s="268">
        <v>100</v>
      </c>
      <c r="H87" s="268">
        <v>95.652173913043484</v>
      </c>
      <c r="I87" s="268">
        <v>100</v>
      </c>
      <c r="J87" s="268">
        <v>97.368421052631575</v>
      </c>
      <c r="K87" s="268">
        <v>95</v>
      </c>
      <c r="L87" s="269">
        <v>95.652173913043484</v>
      </c>
      <c r="M87" s="267">
        <v>100</v>
      </c>
      <c r="N87" s="268">
        <v>94.285714285714292</v>
      </c>
      <c r="O87" s="268">
        <v>100</v>
      </c>
      <c r="P87" s="268">
        <v>97.297297297297291</v>
      </c>
      <c r="Q87" s="268">
        <v>100</v>
      </c>
      <c r="R87" s="268">
        <v>95.121951219512198</v>
      </c>
      <c r="S87" s="268">
        <v>97.560975609756099</v>
      </c>
      <c r="T87" s="268">
        <v>100</v>
      </c>
      <c r="U87" s="268">
        <v>100</v>
      </c>
      <c r="V87" s="270">
        <v>93.053892215568865</v>
      </c>
      <c r="X87" s="227"/>
      <c r="Y87" s="227"/>
      <c r="AB87" s="386"/>
    </row>
    <row r="88" spans="1:28" s="361" customFormat="1" x14ac:dyDescent="0.2">
      <c r="A88" s="250" t="s">
        <v>8</v>
      </c>
      <c r="B88" s="271">
        <v>4.5706293751722644E-2</v>
      </c>
      <c r="C88" s="272">
        <v>4.3508599529114358E-2</v>
      </c>
      <c r="D88" s="272">
        <v>5.4493620495562452E-2</v>
      </c>
      <c r="E88" s="272">
        <v>3.5268683014449007E-2</v>
      </c>
      <c r="F88" s="272">
        <v>4.291974257780868E-2</v>
      </c>
      <c r="G88" s="272">
        <v>4.9115738402444223E-2</v>
      </c>
      <c r="H88" s="272">
        <v>4.7849031885919012E-2</v>
      </c>
      <c r="I88" s="272">
        <v>4.2864517976018104E-2</v>
      </c>
      <c r="J88" s="272">
        <v>4.7053523278649464E-2</v>
      </c>
      <c r="K88" s="272">
        <v>5.1638475714278473E-2</v>
      </c>
      <c r="L88" s="273">
        <v>4.4011094150648369E-2</v>
      </c>
      <c r="M88" s="271">
        <v>4.8130573682688242E-2</v>
      </c>
      <c r="N88" s="272">
        <v>4.527982394165897E-2</v>
      </c>
      <c r="O88" s="272">
        <v>3.0839987409352562E-2</v>
      </c>
      <c r="P88" s="272">
        <v>4.5997436028882399E-2</v>
      </c>
      <c r="Q88" s="272">
        <v>3.9847743000502922E-2</v>
      </c>
      <c r="R88" s="272">
        <v>4.0831573641886186E-2</v>
      </c>
      <c r="S88" s="272">
        <v>3.9831068125829698E-2</v>
      </c>
      <c r="T88" s="272">
        <v>4.0231712895904014E-2</v>
      </c>
      <c r="U88" s="272">
        <v>4.3735533714758482E-2</v>
      </c>
      <c r="V88" s="274">
        <v>5.7757659130497803E-2</v>
      </c>
      <c r="X88" s="227"/>
      <c r="Y88" s="227"/>
      <c r="AB88" s="386"/>
    </row>
    <row r="89" spans="1:28" s="361" customFormat="1" x14ac:dyDescent="0.2">
      <c r="A89" s="262" t="s">
        <v>1</v>
      </c>
      <c r="B89" s="275">
        <f>B86/B85*100-100</f>
        <v>1.2345679012345698</v>
      </c>
      <c r="C89" s="276">
        <f t="shared" ref="C89:E89" si="38">C86/C85*100-100</f>
        <v>0.536616161616152</v>
      </c>
      <c r="D89" s="276">
        <f t="shared" si="38"/>
        <v>1.3605442176870781</v>
      </c>
      <c r="E89" s="276">
        <f t="shared" si="38"/>
        <v>1.2037037037037095</v>
      </c>
      <c r="F89" s="276">
        <f>F86/F85*100-100</f>
        <v>6.05791962174942</v>
      </c>
      <c r="G89" s="276">
        <f t="shared" ref="G89:L89" si="39">G86/G85*100-100</f>
        <v>3.9351851851851904</v>
      </c>
      <c r="H89" s="276">
        <f t="shared" si="39"/>
        <v>4.7705314009661777</v>
      </c>
      <c r="I89" s="276">
        <f t="shared" si="39"/>
        <v>3.9007092198581717</v>
      </c>
      <c r="J89" s="276">
        <f t="shared" si="39"/>
        <v>10.672514619883032</v>
      </c>
      <c r="K89" s="276">
        <f t="shared" si="39"/>
        <v>8.8888888888888857</v>
      </c>
      <c r="L89" s="277">
        <f t="shared" si="39"/>
        <v>11.956521739130437</v>
      </c>
      <c r="M89" s="275">
        <f>M86/M85*100-100</f>
        <v>-3.2282282282282182</v>
      </c>
      <c r="N89" s="276">
        <f t="shared" ref="N89:V89" si="40">N86/N85*100-100</f>
        <v>-0.51587301587301226</v>
      </c>
      <c r="O89" s="276">
        <f t="shared" si="40"/>
        <v>-1.8424036281179212</v>
      </c>
      <c r="P89" s="276">
        <f t="shared" si="40"/>
        <v>1.6141141141141162</v>
      </c>
      <c r="Q89" s="276">
        <f t="shared" si="40"/>
        <v>0.41035353535355057</v>
      </c>
      <c r="R89" s="276">
        <f t="shared" si="40"/>
        <v>-0.27100271002710485</v>
      </c>
      <c r="S89" s="276">
        <f t="shared" si="40"/>
        <v>-3.3875338753389883E-2</v>
      </c>
      <c r="T89" s="276">
        <f t="shared" si="40"/>
        <v>2.2173489278752641</v>
      </c>
      <c r="U89" s="276">
        <f t="shared" si="40"/>
        <v>9.6111111111111285</v>
      </c>
      <c r="V89" s="278">
        <f t="shared" si="40"/>
        <v>2.7894211576846288</v>
      </c>
      <c r="X89" s="227"/>
      <c r="Y89" s="227"/>
      <c r="AB89" s="386"/>
    </row>
    <row r="90" spans="1:28" s="361" customFormat="1" ht="13.5" thickBot="1" x14ac:dyDescent="0.25">
      <c r="A90" s="279" t="s">
        <v>27</v>
      </c>
      <c r="B90" s="280">
        <f>B86-B72</f>
        <v>106.09819121447026</v>
      </c>
      <c r="C90" s="281">
        <f t="shared" ref="C90:V90" si="41">C86-C72</f>
        <v>87.785204991087312</v>
      </c>
      <c r="D90" s="281">
        <f t="shared" si="41"/>
        <v>98.195918367346962</v>
      </c>
      <c r="E90" s="281">
        <f t="shared" si="41"/>
        <v>82.303030303030255</v>
      </c>
      <c r="F90" s="281">
        <f t="shared" si="41"/>
        <v>107.57928542753916</v>
      </c>
      <c r="G90" s="281">
        <f t="shared" si="41"/>
        <v>111.54088050314465</v>
      </c>
      <c r="H90" s="281">
        <f t="shared" si="41"/>
        <v>89.249786871270203</v>
      </c>
      <c r="I90" s="281">
        <f t="shared" si="41"/>
        <v>88.085106382978779</v>
      </c>
      <c r="J90" s="281">
        <f t="shared" si="41"/>
        <v>119.91902834008101</v>
      </c>
      <c r="K90" s="281">
        <f t="shared" si="41"/>
        <v>97.269230769230717</v>
      </c>
      <c r="L90" s="282">
        <f t="shared" si="41"/>
        <v>92.450592885375499</v>
      </c>
      <c r="M90" s="280">
        <f t="shared" si="41"/>
        <v>106.30221130221128</v>
      </c>
      <c r="N90" s="281">
        <f t="shared" si="41"/>
        <v>111.59183673469397</v>
      </c>
      <c r="O90" s="281">
        <f t="shared" si="41"/>
        <v>109.44302721088434</v>
      </c>
      <c r="P90" s="281">
        <f t="shared" si="41"/>
        <v>100.40210942649969</v>
      </c>
      <c r="Q90" s="281">
        <f t="shared" si="41"/>
        <v>93.454545454545496</v>
      </c>
      <c r="R90" s="281">
        <f t="shared" si="41"/>
        <v>70.965447154471462</v>
      </c>
      <c r="S90" s="281">
        <f t="shared" si="41"/>
        <v>64.224182667358605</v>
      </c>
      <c r="T90" s="281">
        <f t="shared" si="41"/>
        <v>58.237639553429062</v>
      </c>
      <c r="U90" s="281">
        <f t="shared" si="41"/>
        <v>69.200000000000045</v>
      </c>
      <c r="V90" s="283">
        <f t="shared" si="41"/>
        <v>92.873832335329325</v>
      </c>
      <c r="X90" s="227"/>
      <c r="Y90" s="227"/>
      <c r="AB90" s="386"/>
    </row>
    <row r="91" spans="1:28" s="361" customFormat="1" x14ac:dyDescent="0.2">
      <c r="A91" s="284" t="s">
        <v>51</v>
      </c>
      <c r="B91" s="285">
        <v>556</v>
      </c>
      <c r="C91" s="286">
        <v>657</v>
      </c>
      <c r="D91" s="286">
        <v>660</v>
      </c>
      <c r="E91" s="286">
        <v>707</v>
      </c>
      <c r="F91" s="286">
        <v>708</v>
      </c>
      <c r="G91" s="286">
        <v>707</v>
      </c>
      <c r="H91" s="286">
        <v>680</v>
      </c>
      <c r="I91" s="286">
        <v>683</v>
      </c>
      <c r="J91" s="286">
        <v>597</v>
      </c>
      <c r="K91" s="286">
        <v>597</v>
      </c>
      <c r="L91" s="287">
        <v>323</v>
      </c>
      <c r="M91" s="285">
        <v>570</v>
      </c>
      <c r="N91" s="286">
        <v>627</v>
      </c>
      <c r="O91" s="286">
        <v>628</v>
      </c>
      <c r="P91" s="286">
        <v>557</v>
      </c>
      <c r="Q91" s="286">
        <v>556</v>
      </c>
      <c r="R91" s="286">
        <v>632</v>
      </c>
      <c r="S91" s="286">
        <v>633</v>
      </c>
      <c r="T91" s="286">
        <v>872</v>
      </c>
      <c r="U91" s="286">
        <v>374</v>
      </c>
      <c r="V91" s="288">
        <f>SUM(B91:U91)</f>
        <v>12324</v>
      </c>
      <c r="W91" s="227" t="s">
        <v>56</v>
      </c>
      <c r="X91" s="289">
        <f>V77-V91</f>
        <v>12</v>
      </c>
      <c r="Y91" s="290">
        <f>X91/V77</f>
        <v>9.727626459143969E-4</v>
      </c>
      <c r="AB91" s="386"/>
    </row>
    <row r="92" spans="1:28" s="361" customFormat="1" x14ac:dyDescent="0.2">
      <c r="A92" s="291" t="s">
        <v>28</v>
      </c>
      <c r="B92" s="244">
        <v>45</v>
      </c>
      <c r="C92" s="242">
        <v>44</v>
      </c>
      <c r="D92" s="242">
        <v>44</v>
      </c>
      <c r="E92" s="242">
        <v>43.5</v>
      </c>
      <c r="F92" s="242">
        <v>43</v>
      </c>
      <c r="G92" s="242">
        <v>43.5</v>
      </c>
      <c r="H92" s="242">
        <v>42.5</v>
      </c>
      <c r="I92" s="242">
        <v>42.5</v>
      </c>
      <c r="J92" s="242">
        <v>42</v>
      </c>
      <c r="K92" s="242">
        <v>42</v>
      </c>
      <c r="L92" s="245">
        <v>42</v>
      </c>
      <c r="M92" s="244">
        <v>46.5</v>
      </c>
      <c r="N92" s="242">
        <v>45.5</v>
      </c>
      <c r="O92" s="242">
        <v>46</v>
      </c>
      <c r="P92" s="242">
        <v>44</v>
      </c>
      <c r="Q92" s="242">
        <v>44</v>
      </c>
      <c r="R92" s="242">
        <v>43.5</v>
      </c>
      <c r="S92" s="242">
        <v>43.5</v>
      </c>
      <c r="T92" s="242">
        <v>42.5</v>
      </c>
      <c r="U92" s="242">
        <v>42</v>
      </c>
      <c r="V92" s="235"/>
      <c r="W92" s="227" t="s">
        <v>57</v>
      </c>
      <c r="X92" s="227">
        <v>41.96</v>
      </c>
      <c r="Y92" s="227"/>
      <c r="AB92" s="386"/>
    </row>
    <row r="93" spans="1:28" s="361" customFormat="1" ht="13.5" thickBot="1" x14ac:dyDescent="0.25">
      <c r="A93" s="292" t="s">
        <v>26</v>
      </c>
      <c r="B93" s="246">
        <f>B92-B78</f>
        <v>1.5</v>
      </c>
      <c r="C93" s="243">
        <f t="shared" ref="C93:U93" si="42">C92-C78</f>
        <v>1.5</v>
      </c>
      <c r="D93" s="243">
        <f t="shared" si="42"/>
        <v>1.5</v>
      </c>
      <c r="E93" s="243">
        <f t="shared" si="42"/>
        <v>2</v>
      </c>
      <c r="F93" s="243">
        <f t="shared" si="42"/>
        <v>1.5</v>
      </c>
      <c r="G93" s="243">
        <f t="shared" si="42"/>
        <v>1.5</v>
      </c>
      <c r="H93" s="243">
        <f t="shared" si="42"/>
        <v>1.5</v>
      </c>
      <c r="I93" s="243">
        <f t="shared" si="42"/>
        <v>1.5</v>
      </c>
      <c r="J93" s="243">
        <f t="shared" si="42"/>
        <v>1.5</v>
      </c>
      <c r="K93" s="243">
        <f t="shared" si="42"/>
        <v>1.5</v>
      </c>
      <c r="L93" s="247">
        <f t="shared" si="42"/>
        <v>1.5</v>
      </c>
      <c r="M93" s="246">
        <f t="shared" si="42"/>
        <v>2</v>
      </c>
      <c r="N93" s="243">
        <f t="shared" si="42"/>
        <v>1.5</v>
      </c>
      <c r="O93" s="243">
        <f t="shared" si="42"/>
        <v>2</v>
      </c>
      <c r="P93" s="243">
        <f t="shared" si="42"/>
        <v>1.5</v>
      </c>
      <c r="Q93" s="243">
        <f t="shared" si="42"/>
        <v>1.5</v>
      </c>
      <c r="R93" s="243">
        <f t="shared" si="42"/>
        <v>2</v>
      </c>
      <c r="S93" s="243">
        <f t="shared" si="42"/>
        <v>2</v>
      </c>
      <c r="T93" s="243">
        <f t="shared" si="42"/>
        <v>2</v>
      </c>
      <c r="U93" s="243">
        <f t="shared" si="42"/>
        <v>2</v>
      </c>
      <c r="V93" s="236"/>
      <c r="W93" s="227" t="s">
        <v>26</v>
      </c>
      <c r="X93" s="362">
        <f>X92-X78</f>
        <v>1.759999999999998</v>
      </c>
      <c r="Y93" s="227"/>
      <c r="AB93" s="386"/>
    </row>
    <row r="94" spans="1:28" x14ac:dyDescent="0.2">
      <c r="E94" s="239" t="s">
        <v>65</v>
      </c>
      <c r="N94" s="239">
        <v>45.5</v>
      </c>
    </row>
    <row r="95" spans="1:28" ht="13.5" thickBot="1" x14ac:dyDescent="0.25"/>
    <row r="96" spans="1:28" s="382" customFormat="1" ht="13.5" thickBot="1" x14ac:dyDescent="0.25">
      <c r="A96" s="249" t="s">
        <v>74</v>
      </c>
      <c r="B96" s="671" t="s">
        <v>50</v>
      </c>
      <c r="C96" s="672"/>
      <c r="D96" s="672"/>
      <c r="E96" s="672"/>
      <c r="F96" s="672"/>
      <c r="G96" s="672"/>
      <c r="H96" s="672"/>
      <c r="I96" s="672"/>
      <c r="J96" s="672"/>
      <c r="K96" s="672"/>
      <c r="L96" s="673"/>
      <c r="M96" s="671" t="s">
        <v>53</v>
      </c>
      <c r="N96" s="672"/>
      <c r="O96" s="672"/>
      <c r="P96" s="672"/>
      <c r="Q96" s="672"/>
      <c r="R96" s="672"/>
      <c r="S96" s="672"/>
      <c r="T96" s="672"/>
      <c r="U96" s="673"/>
      <c r="V96" s="297" t="s">
        <v>55</v>
      </c>
      <c r="Z96" s="356" t="s">
        <v>75</v>
      </c>
      <c r="AB96" s="386"/>
    </row>
    <row r="97" spans="1:30" s="382" customFormat="1" x14ac:dyDescent="0.2">
      <c r="A97" s="250" t="s">
        <v>54</v>
      </c>
      <c r="B97" s="330">
        <v>1</v>
      </c>
      <c r="C97" s="253">
        <v>2</v>
      </c>
      <c r="D97" s="253">
        <v>3</v>
      </c>
      <c r="E97" s="253">
        <v>4</v>
      </c>
      <c r="F97" s="253">
        <v>5</v>
      </c>
      <c r="G97" s="253">
        <v>6</v>
      </c>
      <c r="H97" s="253">
        <v>7</v>
      </c>
      <c r="I97" s="253">
        <v>8</v>
      </c>
      <c r="J97" s="253">
        <v>9</v>
      </c>
      <c r="K97" s="253">
        <v>10</v>
      </c>
      <c r="L97" s="331">
        <v>11</v>
      </c>
      <c r="M97" s="251">
        <v>1</v>
      </c>
      <c r="N97" s="252">
        <v>2</v>
      </c>
      <c r="O97" s="252">
        <v>3</v>
      </c>
      <c r="P97" s="252">
        <v>4</v>
      </c>
      <c r="Q97" s="252">
        <v>5</v>
      </c>
      <c r="R97" s="252">
        <v>6</v>
      </c>
      <c r="S97" s="252">
        <v>7</v>
      </c>
      <c r="T97" s="252">
        <v>8</v>
      </c>
      <c r="U97" s="252">
        <v>9</v>
      </c>
      <c r="V97" s="296"/>
      <c r="AB97" s="386"/>
    </row>
    <row r="98" spans="1:30" s="382" customFormat="1" x14ac:dyDescent="0.2">
      <c r="A98" s="250" t="s">
        <v>2</v>
      </c>
      <c r="B98" s="254">
        <v>1</v>
      </c>
      <c r="C98" s="349">
        <v>2</v>
      </c>
      <c r="D98" s="349">
        <v>2</v>
      </c>
      <c r="E98" s="255">
        <v>3</v>
      </c>
      <c r="F98" s="255">
        <v>3</v>
      </c>
      <c r="G98" s="255">
        <v>3</v>
      </c>
      <c r="H98" s="256">
        <v>4</v>
      </c>
      <c r="I98" s="256">
        <v>4</v>
      </c>
      <c r="J98" s="255">
        <v>5</v>
      </c>
      <c r="K98" s="255">
        <v>5</v>
      </c>
      <c r="L98" s="350">
        <v>6</v>
      </c>
      <c r="M98" s="254">
        <v>1</v>
      </c>
      <c r="N98" s="349">
        <v>2</v>
      </c>
      <c r="O98" s="349">
        <v>2</v>
      </c>
      <c r="P98" s="255">
        <v>3</v>
      </c>
      <c r="Q98" s="255">
        <v>3</v>
      </c>
      <c r="R98" s="256">
        <v>4</v>
      </c>
      <c r="S98" s="256">
        <v>4</v>
      </c>
      <c r="T98" s="255">
        <v>5</v>
      </c>
      <c r="U98" s="255">
        <v>6</v>
      </c>
      <c r="V98" s="226" t="s">
        <v>0</v>
      </c>
      <c r="AB98" s="386"/>
    </row>
    <row r="99" spans="1:30" s="382" customFormat="1" x14ac:dyDescent="0.2">
      <c r="A99" s="257" t="s">
        <v>3</v>
      </c>
      <c r="B99" s="258">
        <v>810</v>
      </c>
      <c r="C99" s="259">
        <v>810</v>
      </c>
      <c r="D99" s="259">
        <v>810</v>
      </c>
      <c r="E99" s="259">
        <v>810</v>
      </c>
      <c r="F99" s="259">
        <v>810</v>
      </c>
      <c r="G99" s="259">
        <v>810</v>
      </c>
      <c r="H99" s="259">
        <v>810</v>
      </c>
      <c r="I99" s="259">
        <v>810</v>
      </c>
      <c r="J99" s="259">
        <v>810</v>
      </c>
      <c r="K99" s="259">
        <v>810</v>
      </c>
      <c r="L99" s="260">
        <v>810</v>
      </c>
      <c r="M99" s="258">
        <v>810</v>
      </c>
      <c r="N99" s="259">
        <v>810</v>
      </c>
      <c r="O99" s="259">
        <v>810</v>
      </c>
      <c r="P99" s="259">
        <v>810</v>
      </c>
      <c r="Q99" s="259">
        <v>810</v>
      </c>
      <c r="R99" s="259">
        <v>810</v>
      </c>
      <c r="S99" s="259">
        <v>810</v>
      </c>
      <c r="T99" s="259">
        <v>810</v>
      </c>
      <c r="U99" s="259">
        <v>810</v>
      </c>
      <c r="V99" s="261">
        <v>810</v>
      </c>
      <c r="AB99" s="386"/>
    </row>
    <row r="100" spans="1:30" s="382" customFormat="1" x14ac:dyDescent="0.2">
      <c r="A100" s="262" t="s">
        <v>6</v>
      </c>
      <c r="B100" s="263">
        <v>772.85714285714289</v>
      </c>
      <c r="C100" s="264">
        <v>783.33333333333337</v>
      </c>
      <c r="D100" s="264">
        <v>795</v>
      </c>
      <c r="E100" s="264">
        <v>775</v>
      </c>
      <c r="F100" s="264">
        <v>845.74074074074076</v>
      </c>
      <c r="G100" s="264">
        <v>813.39622641509436</v>
      </c>
      <c r="H100" s="264">
        <v>811.32075471698113</v>
      </c>
      <c r="I100" s="264">
        <v>806.86274509803923</v>
      </c>
      <c r="J100" s="264">
        <v>828.83720930232562</v>
      </c>
      <c r="K100" s="264">
        <v>827.33333333333337</v>
      </c>
      <c r="L100" s="265">
        <v>866.66666666666663</v>
      </c>
      <c r="M100" s="263">
        <v>779.73684210526312</v>
      </c>
      <c r="N100" s="264">
        <v>788.08510638297878</v>
      </c>
      <c r="O100" s="264">
        <v>781.48936170212767</v>
      </c>
      <c r="P100" s="264">
        <v>809.77777777777783</v>
      </c>
      <c r="Q100" s="264">
        <v>810.73170731707319</v>
      </c>
      <c r="R100" s="264">
        <v>814.13043478260875</v>
      </c>
      <c r="S100" s="264">
        <v>795</v>
      </c>
      <c r="T100" s="264">
        <v>825.38461538461536</v>
      </c>
      <c r="U100" s="264">
        <v>870</v>
      </c>
      <c r="V100" s="266">
        <v>807.7040261153428</v>
      </c>
      <c r="AB100" s="386"/>
    </row>
    <row r="101" spans="1:30" s="382" customFormat="1" x14ac:dyDescent="0.2">
      <c r="A101" s="250" t="s">
        <v>7</v>
      </c>
      <c r="B101" s="267">
        <v>71.428571428571431</v>
      </c>
      <c r="C101" s="268">
        <v>86.274509803921575</v>
      </c>
      <c r="D101" s="268">
        <v>82</v>
      </c>
      <c r="E101" s="268">
        <v>90.384615384615387</v>
      </c>
      <c r="F101" s="268">
        <v>83.333333333333329</v>
      </c>
      <c r="G101" s="268">
        <v>98.113207547169807</v>
      </c>
      <c r="H101" s="268">
        <v>90.566037735849051</v>
      </c>
      <c r="I101" s="268">
        <v>92.156862745098039</v>
      </c>
      <c r="J101" s="268">
        <v>83.720930232558146</v>
      </c>
      <c r="K101" s="268">
        <v>88.888888888888886</v>
      </c>
      <c r="L101" s="269">
        <v>83.333333333333329</v>
      </c>
      <c r="M101" s="267">
        <v>89.473684210526315</v>
      </c>
      <c r="N101" s="268">
        <v>100</v>
      </c>
      <c r="O101" s="268">
        <v>91.489361702127653</v>
      </c>
      <c r="P101" s="268">
        <v>100</v>
      </c>
      <c r="Q101" s="268">
        <v>100</v>
      </c>
      <c r="R101" s="268">
        <v>95.652173913043484</v>
      </c>
      <c r="S101" s="268">
        <v>100</v>
      </c>
      <c r="T101" s="268">
        <v>96.92307692307692</v>
      </c>
      <c r="U101" s="268">
        <v>100</v>
      </c>
      <c r="V101" s="270">
        <v>87.704026115342771</v>
      </c>
      <c r="X101" s="227"/>
      <c r="Y101" s="227"/>
      <c r="AB101" s="386"/>
    </row>
    <row r="102" spans="1:30" s="382" customFormat="1" x14ac:dyDescent="0.2">
      <c r="A102" s="250" t="s">
        <v>8</v>
      </c>
      <c r="B102" s="271">
        <v>9.1635599297295686E-2</v>
      </c>
      <c r="C102" s="272">
        <v>6.9125344969687835E-2</v>
      </c>
      <c r="D102" s="272">
        <v>7.6770790036061021E-2</v>
      </c>
      <c r="E102" s="272">
        <v>6.2678545101246291E-2</v>
      </c>
      <c r="F102" s="272">
        <v>6.5541401303193608E-2</v>
      </c>
      <c r="G102" s="272">
        <v>5.1496172581768307E-2</v>
      </c>
      <c r="H102" s="272">
        <v>6.155985712015051E-2</v>
      </c>
      <c r="I102" s="272">
        <v>6.0042499983703888E-2</v>
      </c>
      <c r="J102" s="272">
        <v>6.9440901631675669E-2</v>
      </c>
      <c r="K102" s="272">
        <v>5.6601480511961136E-2</v>
      </c>
      <c r="L102" s="273">
        <v>5.8803403274694244E-2</v>
      </c>
      <c r="M102" s="271">
        <v>5.9538120443976349E-2</v>
      </c>
      <c r="N102" s="272">
        <v>5.7206123558270545E-2</v>
      </c>
      <c r="O102" s="272">
        <v>5.5681717336635496E-2</v>
      </c>
      <c r="P102" s="272">
        <v>4.0873474779166974E-2</v>
      </c>
      <c r="Q102" s="272">
        <v>4.2848655128046934E-2</v>
      </c>
      <c r="R102" s="272">
        <v>4.6496465241970049E-2</v>
      </c>
      <c r="S102" s="272">
        <v>3.7208048950312052E-2</v>
      </c>
      <c r="T102" s="272">
        <v>4.7334354844378645E-2</v>
      </c>
      <c r="U102" s="272">
        <v>3.1302939920245576E-2</v>
      </c>
      <c r="V102" s="274">
        <v>6.6141978017994776E-2</v>
      </c>
      <c r="X102" s="227"/>
      <c r="Y102" s="227"/>
      <c r="AB102" s="386"/>
    </row>
    <row r="103" spans="1:30" s="382" customFormat="1" x14ac:dyDescent="0.2">
      <c r="A103" s="262" t="s">
        <v>1</v>
      </c>
      <c r="B103" s="275">
        <f>B100/B99*100-100</f>
        <v>-4.5855379188712533</v>
      </c>
      <c r="C103" s="276">
        <f t="shared" ref="C103:E103" si="43">C100/C99*100-100</f>
        <v>-3.2921810699588434</v>
      </c>
      <c r="D103" s="276">
        <f t="shared" si="43"/>
        <v>-1.8518518518518476</v>
      </c>
      <c r="E103" s="276">
        <f t="shared" si="43"/>
        <v>-4.3209876543209873</v>
      </c>
      <c r="F103" s="276">
        <f>F100/F99*100-100</f>
        <v>4.4124371284865163</v>
      </c>
      <c r="G103" s="276">
        <f t="shared" ref="G103:L103" si="44">G100/G99*100-100</f>
        <v>0.41928721174005545</v>
      </c>
      <c r="H103" s="276">
        <f t="shared" si="44"/>
        <v>0.16305613789890572</v>
      </c>
      <c r="I103" s="276">
        <f t="shared" si="44"/>
        <v>-0.38731541999516139</v>
      </c>
      <c r="J103" s="276">
        <f t="shared" si="44"/>
        <v>2.3255813953488484</v>
      </c>
      <c r="K103" s="276">
        <f t="shared" si="44"/>
        <v>2.1399176954732582</v>
      </c>
      <c r="L103" s="277">
        <f t="shared" si="44"/>
        <v>6.9958847736625529</v>
      </c>
      <c r="M103" s="275">
        <f>M100/M99*100-100</f>
        <v>-3.736192332683558</v>
      </c>
      <c r="N103" s="276">
        <f t="shared" ref="N103:V103" si="45">N100/N99*100-100</f>
        <v>-2.7055424218544744</v>
      </c>
      <c r="O103" s="276">
        <f t="shared" si="45"/>
        <v>-3.5198318886262143</v>
      </c>
      <c r="P103" s="276">
        <f t="shared" si="45"/>
        <v>-2.7434842249647318E-2</v>
      </c>
      <c r="Q103" s="276">
        <f t="shared" si="45"/>
        <v>9.0334236675701618E-2</v>
      </c>
      <c r="R103" s="276">
        <f t="shared" si="45"/>
        <v>0.5099302200751481</v>
      </c>
      <c r="S103" s="276">
        <f t="shared" si="45"/>
        <v>-1.8518518518518476</v>
      </c>
      <c r="T103" s="276">
        <f t="shared" si="45"/>
        <v>1.8993352326685624</v>
      </c>
      <c r="U103" s="276">
        <f t="shared" si="45"/>
        <v>7.407407407407419</v>
      </c>
      <c r="V103" s="278">
        <f t="shared" si="45"/>
        <v>-0.2834535660070685</v>
      </c>
      <c r="X103" s="227"/>
      <c r="Y103" s="227"/>
      <c r="AB103" s="386"/>
    </row>
    <row r="104" spans="1:30" s="382" customFormat="1" ht="13.5" thickBot="1" x14ac:dyDescent="0.25">
      <c r="A104" s="279" t="s">
        <v>27</v>
      </c>
      <c r="B104" s="280">
        <f>B100-B86</f>
        <v>43.968253968253975</v>
      </c>
      <c r="C104" s="281">
        <f t="shared" ref="C104:V104" si="46">C100-C86</f>
        <v>59.469696969696997</v>
      </c>
      <c r="D104" s="281">
        <f t="shared" si="46"/>
        <v>65.204081632653015</v>
      </c>
      <c r="E104" s="281">
        <f t="shared" si="46"/>
        <v>46.333333333333371</v>
      </c>
      <c r="F104" s="281">
        <f t="shared" si="46"/>
        <v>82.123719464144983</v>
      </c>
      <c r="G104" s="281">
        <f t="shared" si="46"/>
        <v>65.06289308176099</v>
      </c>
      <c r="H104" s="281">
        <f t="shared" si="46"/>
        <v>56.972928630024626</v>
      </c>
      <c r="I104" s="281">
        <f t="shared" si="46"/>
        <v>58.777638715060448</v>
      </c>
      <c r="J104" s="281">
        <f t="shared" si="46"/>
        <v>31.9951040391677</v>
      </c>
      <c r="K104" s="281">
        <f t="shared" si="46"/>
        <v>43.333333333333371</v>
      </c>
      <c r="L104" s="282">
        <f t="shared" si="46"/>
        <v>60.579710144927503</v>
      </c>
      <c r="M104" s="280">
        <f t="shared" si="46"/>
        <v>82.98008534850635</v>
      </c>
      <c r="N104" s="281">
        <f t="shared" si="46"/>
        <v>71.799392097264445</v>
      </c>
      <c r="O104" s="281">
        <f t="shared" si="46"/>
        <v>74.7546678245767</v>
      </c>
      <c r="P104" s="281">
        <f t="shared" si="46"/>
        <v>78.156156156156158</v>
      </c>
      <c r="Q104" s="281">
        <f t="shared" si="46"/>
        <v>87.777161862527691</v>
      </c>
      <c r="R104" s="281">
        <f t="shared" si="46"/>
        <v>96.081654294803911</v>
      </c>
      <c r="S104" s="281">
        <f t="shared" si="46"/>
        <v>75.243902439024396</v>
      </c>
      <c r="T104" s="281">
        <f t="shared" si="46"/>
        <v>89.419703103913548</v>
      </c>
      <c r="U104" s="281">
        <f t="shared" si="46"/>
        <v>80.799999999999955</v>
      </c>
      <c r="V104" s="283">
        <f t="shared" si="46"/>
        <v>67.620193780013437</v>
      </c>
      <c r="X104" s="227"/>
      <c r="Y104" s="227"/>
      <c r="AB104" s="386"/>
    </row>
    <row r="105" spans="1:30" s="382" customFormat="1" x14ac:dyDescent="0.2">
      <c r="A105" s="284" t="s">
        <v>51</v>
      </c>
      <c r="B105" s="285">
        <v>554</v>
      </c>
      <c r="C105" s="286">
        <v>655</v>
      </c>
      <c r="D105" s="286">
        <v>660</v>
      </c>
      <c r="E105" s="286">
        <v>707</v>
      </c>
      <c r="F105" s="286">
        <v>708</v>
      </c>
      <c r="G105" s="286">
        <v>707</v>
      </c>
      <c r="H105" s="286">
        <v>680</v>
      </c>
      <c r="I105" s="286">
        <v>683</v>
      </c>
      <c r="J105" s="286">
        <v>597</v>
      </c>
      <c r="K105" s="286">
        <v>596</v>
      </c>
      <c r="L105" s="287">
        <v>323</v>
      </c>
      <c r="M105" s="285">
        <v>570</v>
      </c>
      <c r="N105" s="286">
        <v>627</v>
      </c>
      <c r="O105" s="286">
        <v>628</v>
      </c>
      <c r="P105" s="286">
        <v>557</v>
      </c>
      <c r="Q105" s="286">
        <v>556</v>
      </c>
      <c r="R105" s="286">
        <v>632</v>
      </c>
      <c r="S105" s="286">
        <v>633</v>
      </c>
      <c r="T105" s="286">
        <v>871</v>
      </c>
      <c r="U105" s="286">
        <v>374</v>
      </c>
      <c r="V105" s="288">
        <f>SUM(B105:U105)</f>
        <v>12318</v>
      </c>
      <c r="W105" s="227" t="s">
        <v>56</v>
      </c>
      <c r="X105" s="289">
        <f>V91-V105</f>
        <v>6</v>
      </c>
      <c r="Y105" s="290">
        <f>X105/V91</f>
        <v>4.8685491723466409E-4</v>
      </c>
      <c r="AB105" s="386"/>
    </row>
    <row r="106" spans="1:30" s="382" customFormat="1" x14ac:dyDescent="0.2">
      <c r="A106" s="291" t="s">
        <v>28</v>
      </c>
      <c r="B106" s="244">
        <v>47</v>
      </c>
      <c r="C106" s="242">
        <v>46</v>
      </c>
      <c r="D106" s="242">
        <v>46</v>
      </c>
      <c r="E106" s="242">
        <v>45.5</v>
      </c>
      <c r="F106" s="242">
        <v>44.5</v>
      </c>
      <c r="G106" s="242">
        <v>45</v>
      </c>
      <c r="H106" s="242">
        <v>44</v>
      </c>
      <c r="I106" s="242">
        <v>44</v>
      </c>
      <c r="J106" s="242">
        <v>44</v>
      </c>
      <c r="K106" s="242">
        <v>44</v>
      </c>
      <c r="L106" s="245">
        <v>44</v>
      </c>
      <c r="M106" s="244">
        <v>48.5</v>
      </c>
      <c r="N106" s="242">
        <v>47.5</v>
      </c>
      <c r="O106" s="242">
        <v>48</v>
      </c>
      <c r="P106" s="242">
        <v>45.5</v>
      </c>
      <c r="Q106" s="242">
        <v>45.5</v>
      </c>
      <c r="R106" s="242">
        <v>45</v>
      </c>
      <c r="S106" s="242">
        <v>45.5</v>
      </c>
      <c r="T106" s="242">
        <v>44</v>
      </c>
      <c r="U106" s="242">
        <v>43.5</v>
      </c>
      <c r="V106" s="235"/>
      <c r="W106" s="227" t="s">
        <v>57</v>
      </c>
      <c r="X106" s="227">
        <v>43.61</v>
      </c>
      <c r="Y106" s="227"/>
      <c r="AB106" s="386"/>
    </row>
    <row r="107" spans="1:30" s="382" customFormat="1" ht="13.5" thickBot="1" x14ac:dyDescent="0.25">
      <c r="A107" s="292" t="s">
        <v>26</v>
      </c>
      <c r="B107" s="246">
        <f>B106-B92</f>
        <v>2</v>
      </c>
      <c r="C107" s="243">
        <f t="shared" ref="C107:U107" si="47">C106-C92</f>
        <v>2</v>
      </c>
      <c r="D107" s="243">
        <f t="shared" si="47"/>
        <v>2</v>
      </c>
      <c r="E107" s="243">
        <f t="shared" si="47"/>
        <v>2</v>
      </c>
      <c r="F107" s="243">
        <f t="shared" si="47"/>
        <v>1.5</v>
      </c>
      <c r="G107" s="243">
        <f t="shared" si="47"/>
        <v>1.5</v>
      </c>
      <c r="H107" s="243">
        <f t="shared" si="47"/>
        <v>1.5</v>
      </c>
      <c r="I107" s="243">
        <f t="shared" si="47"/>
        <v>1.5</v>
      </c>
      <c r="J107" s="243">
        <f t="shared" si="47"/>
        <v>2</v>
      </c>
      <c r="K107" s="243">
        <f t="shared" si="47"/>
        <v>2</v>
      </c>
      <c r="L107" s="247">
        <f t="shared" si="47"/>
        <v>2</v>
      </c>
      <c r="M107" s="246">
        <f t="shared" si="47"/>
        <v>2</v>
      </c>
      <c r="N107" s="243">
        <f t="shared" si="47"/>
        <v>2</v>
      </c>
      <c r="O107" s="243">
        <f t="shared" si="47"/>
        <v>2</v>
      </c>
      <c r="P107" s="243">
        <f t="shared" si="47"/>
        <v>1.5</v>
      </c>
      <c r="Q107" s="243">
        <f t="shared" si="47"/>
        <v>1.5</v>
      </c>
      <c r="R107" s="243">
        <f t="shared" si="47"/>
        <v>1.5</v>
      </c>
      <c r="S107" s="243">
        <f t="shared" si="47"/>
        <v>2</v>
      </c>
      <c r="T107" s="243">
        <f t="shared" si="47"/>
        <v>1.5</v>
      </c>
      <c r="U107" s="243">
        <f t="shared" si="47"/>
        <v>1.5</v>
      </c>
      <c r="V107" s="236"/>
      <c r="W107" s="227" t="s">
        <v>26</v>
      </c>
      <c r="X107" s="362">
        <f>X106-X92</f>
        <v>1.6499999999999986</v>
      </c>
      <c r="Y107" s="227"/>
      <c r="AB107" s="386"/>
    </row>
    <row r="108" spans="1:30" x14ac:dyDescent="0.2">
      <c r="B108" s="239">
        <v>47</v>
      </c>
      <c r="C108" s="239">
        <v>46</v>
      </c>
      <c r="D108" s="239" t="s">
        <v>65</v>
      </c>
      <c r="E108" s="239" t="s">
        <v>65</v>
      </c>
      <c r="F108" s="239" t="s">
        <v>65</v>
      </c>
      <c r="G108" s="239">
        <v>45</v>
      </c>
      <c r="H108" s="239">
        <v>44</v>
      </c>
      <c r="I108" s="239">
        <v>44</v>
      </c>
      <c r="J108" s="239" t="s">
        <v>65</v>
      </c>
      <c r="K108" s="239">
        <v>44</v>
      </c>
      <c r="L108" s="239">
        <v>44</v>
      </c>
      <c r="M108" s="239">
        <v>48.5</v>
      </c>
      <c r="P108" s="239">
        <v>45.5</v>
      </c>
      <c r="Q108" s="239">
        <v>45.5</v>
      </c>
      <c r="R108" s="239">
        <v>45</v>
      </c>
      <c r="S108" s="239" t="s">
        <v>65</v>
      </c>
      <c r="T108" s="239">
        <v>44</v>
      </c>
      <c r="U108" s="239">
        <v>43.5</v>
      </c>
    </row>
    <row r="109" spans="1:30" ht="13.5" thickBot="1" x14ac:dyDescent="0.25">
      <c r="C109" s="375"/>
      <c r="D109" s="375">
        <v>46</v>
      </c>
      <c r="E109" s="375">
        <v>45.5</v>
      </c>
      <c r="F109" s="375">
        <v>44.5</v>
      </c>
      <c r="G109" s="375"/>
      <c r="H109" s="375"/>
      <c r="I109" s="375"/>
      <c r="J109" s="375">
        <v>44</v>
      </c>
      <c r="K109" s="375"/>
      <c r="L109" s="375"/>
      <c r="M109" s="375"/>
      <c r="N109" s="375"/>
      <c r="O109" s="375"/>
      <c r="P109" s="375"/>
      <c r="Q109" s="375"/>
      <c r="R109" s="375"/>
      <c r="S109" s="375">
        <v>45.5</v>
      </c>
      <c r="T109" s="375"/>
      <c r="U109" s="375"/>
    </row>
    <row r="110" spans="1:30" s="382" customFormat="1" ht="13.5" thickBot="1" x14ac:dyDescent="0.25">
      <c r="A110" s="249" t="s">
        <v>79</v>
      </c>
      <c r="B110" s="671" t="s">
        <v>50</v>
      </c>
      <c r="C110" s="672"/>
      <c r="D110" s="672"/>
      <c r="E110" s="672"/>
      <c r="F110" s="672"/>
      <c r="G110" s="672"/>
      <c r="H110" s="672"/>
      <c r="I110" s="672"/>
      <c r="J110" s="672"/>
      <c r="K110" s="672"/>
      <c r="L110" s="673"/>
      <c r="M110" s="671" t="s">
        <v>53</v>
      </c>
      <c r="N110" s="672"/>
      <c r="O110" s="672"/>
      <c r="P110" s="672"/>
      <c r="Q110" s="672"/>
      <c r="R110" s="672"/>
      <c r="S110" s="672"/>
      <c r="T110" s="672"/>
      <c r="U110" s="673"/>
      <c r="V110" s="297" t="s">
        <v>55</v>
      </c>
      <c r="Z110" s="674" t="s">
        <v>81</v>
      </c>
      <c r="AA110" s="674"/>
      <c r="AB110" s="386"/>
      <c r="AC110" s="674" t="s">
        <v>82</v>
      </c>
      <c r="AD110" s="674"/>
    </row>
    <row r="111" spans="1:30" s="382" customFormat="1" x14ac:dyDescent="0.2">
      <c r="A111" s="250" t="s">
        <v>54</v>
      </c>
      <c r="B111" s="330">
        <v>1</v>
      </c>
      <c r="C111" s="253">
        <v>2</v>
      </c>
      <c r="D111" s="253">
        <v>3</v>
      </c>
      <c r="E111" s="253">
        <v>4</v>
      </c>
      <c r="F111" s="253">
        <v>5</v>
      </c>
      <c r="G111" s="253">
        <v>6</v>
      </c>
      <c r="H111" s="253">
        <v>7</v>
      </c>
      <c r="I111" s="253">
        <v>8</v>
      </c>
      <c r="J111" s="253">
        <v>9</v>
      </c>
      <c r="K111" s="253">
        <v>10</v>
      </c>
      <c r="L111" s="331">
        <v>11</v>
      </c>
      <c r="M111" s="251">
        <v>1</v>
      </c>
      <c r="N111" s="252">
        <v>2</v>
      </c>
      <c r="O111" s="252">
        <v>3</v>
      </c>
      <c r="P111" s="252">
        <v>4</v>
      </c>
      <c r="Q111" s="252">
        <v>5</v>
      </c>
      <c r="R111" s="252">
        <v>6</v>
      </c>
      <c r="S111" s="252">
        <v>7</v>
      </c>
      <c r="T111" s="252">
        <v>8</v>
      </c>
      <c r="U111" s="252">
        <v>9</v>
      </c>
      <c r="V111" s="296"/>
      <c r="Z111" s="382" t="s">
        <v>80</v>
      </c>
      <c r="AA111" s="382" t="s">
        <v>70</v>
      </c>
      <c r="AB111" s="386"/>
      <c r="AC111" s="386" t="s">
        <v>80</v>
      </c>
      <c r="AD111" s="386" t="s">
        <v>70</v>
      </c>
    </row>
    <row r="112" spans="1:30" s="382" customFormat="1" x14ac:dyDescent="0.2">
      <c r="A112" s="250" t="s">
        <v>2</v>
      </c>
      <c r="B112" s="254">
        <v>1</v>
      </c>
      <c r="C112" s="349">
        <v>2</v>
      </c>
      <c r="D112" s="349">
        <v>2</v>
      </c>
      <c r="E112" s="255">
        <v>3</v>
      </c>
      <c r="F112" s="255">
        <v>3</v>
      </c>
      <c r="G112" s="255">
        <v>3</v>
      </c>
      <c r="H112" s="256">
        <v>4</v>
      </c>
      <c r="I112" s="256">
        <v>4</v>
      </c>
      <c r="J112" s="255">
        <v>5</v>
      </c>
      <c r="K112" s="255">
        <v>5</v>
      </c>
      <c r="L112" s="350">
        <v>6</v>
      </c>
      <c r="M112" s="254">
        <v>1</v>
      </c>
      <c r="N112" s="349">
        <v>2</v>
      </c>
      <c r="O112" s="349">
        <v>2</v>
      </c>
      <c r="P112" s="255">
        <v>3</v>
      </c>
      <c r="Q112" s="255">
        <v>3</v>
      </c>
      <c r="R112" s="256">
        <v>4</v>
      </c>
      <c r="S112" s="256">
        <v>4</v>
      </c>
      <c r="T112" s="255">
        <v>5</v>
      </c>
      <c r="U112" s="255">
        <v>6</v>
      </c>
      <c r="V112" s="226" t="s">
        <v>0</v>
      </c>
      <c r="Z112" s="382">
        <v>1</v>
      </c>
      <c r="AA112" s="382">
        <v>48.5</v>
      </c>
      <c r="AB112" s="386"/>
      <c r="AC112" s="386">
        <v>1</v>
      </c>
      <c r="AD112" s="386">
        <v>49</v>
      </c>
    </row>
    <row r="113" spans="1:30" s="382" customFormat="1" x14ac:dyDescent="0.2">
      <c r="A113" s="257" t="s">
        <v>3</v>
      </c>
      <c r="B113" s="258">
        <v>900</v>
      </c>
      <c r="C113" s="259">
        <v>900</v>
      </c>
      <c r="D113" s="259">
        <v>900</v>
      </c>
      <c r="E113" s="259">
        <v>900</v>
      </c>
      <c r="F113" s="259">
        <v>900</v>
      </c>
      <c r="G113" s="259">
        <v>900</v>
      </c>
      <c r="H113" s="259">
        <v>900</v>
      </c>
      <c r="I113" s="259">
        <v>900</v>
      </c>
      <c r="J113" s="259">
        <v>900</v>
      </c>
      <c r="K113" s="259">
        <v>900</v>
      </c>
      <c r="L113" s="260">
        <v>900</v>
      </c>
      <c r="M113" s="258">
        <v>900</v>
      </c>
      <c r="N113" s="259">
        <v>900</v>
      </c>
      <c r="O113" s="259">
        <v>900</v>
      </c>
      <c r="P113" s="259">
        <v>900</v>
      </c>
      <c r="Q113" s="259">
        <v>900</v>
      </c>
      <c r="R113" s="259">
        <v>900</v>
      </c>
      <c r="S113" s="259">
        <v>900</v>
      </c>
      <c r="T113" s="259">
        <v>900</v>
      </c>
      <c r="U113" s="259">
        <v>900</v>
      </c>
      <c r="V113" s="261">
        <v>900</v>
      </c>
      <c r="Z113" s="382">
        <v>2</v>
      </c>
      <c r="AA113" s="382">
        <v>47.5</v>
      </c>
      <c r="AB113" s="386"/>
      <c r="AC113" s="386">
        <v>2</v>
      </c>
      <c r="AD113" s="386">
        <v>48</v>
      </c>
    </row>
    <row r="114" spans="1:30" s="382" customFormat="1" x14ac:dyDescent="0.2">
      <c r="A114" s="262" t="s">
        <v>6</v>
      </c>
      <c r="B114" s="263">
        <v>897.82608695652175</v>
      </c>
      <c r="C114" s="264">
        <v>892.41379310344826</v>
      </c>
      <c r="D114" s="264">
        <v>884.51612903225805</v>
      </c>
      <c r="E114" s="264">
        <v>882.14285714285711</v>
      </c>
      <c r="F114" s="264">
        <v>906</v>
      </c>
      <c r="G114" s="264">
        <v>904.44444444444446</v>
      </c>
      <c r="H114" s="264">
        <v>922.74193548387098</v>
      </c>
      <c r="I114" s="264">
        <v>914.49275362318838</v>
      </c>
      <c r="J114" s="264">
        <v>959.05660377358492</v>
      </c>
      <c r="K114" s="264">
        <v>934.31372549019613</v>
      </c>
      <c r="L114" s="265">
        <v>937</v>
      </c>
      <c r="M114" s="263">
        <v>866.19047619047615</v>
      </c>
      <c r="N114" s="264">
        <v>938.08510638297878</v>
      </c>
      <c r="O114" s="264">
        <v>892.91666666666663</v>
      </c>
      <c r="P114" s="264">
        <v>920.25</v>
      </c>
      <c r="Q114" s="264">
        <v>925.60975609756099</v>
      </c>
      <c r="R114" s="264">
        <v>902.76595744680856</v>
      </c>
      <c r="S114" s="264">
        <v>913.19148936170211</v>
      </c>
      <c r="T114" s="264">
        <v>937.01492537313436</v>
      </c>
      <c r="U114" s="264">
        <v>960.68965517241384</v>
      </c>
      <c r="V114" s="266">
        <v>913.18271119842825</v>
      </c>
      <c r="Z114" s="382">
        <v>3</v>
      </c>
      <c r="AA114" s="382">
        <v>47</v>
      </c>
      <c r="AB114" s="386"/>
      <c r="AC114" s="386">
        <v>3</v>
      </c>
      <c r="AD114" s="386">
        <v>47</v>
      </c>
    </row>
    <row r="115" spans="1:30" s="382" customFormat="1" x14ac:dyDescent="0.2">
      <c r="A115" s="250" t="s">
        <v>7</v>
      </c>
      <c r="B115" s="267">
        <v>93.478260869565219</v>
      </c>
      <c r="C115" s="268">
        <v>100</v>
      </c>
      <c r="D115" s="268">
        <v>95.161290322580641</v>
      </c>
      <c r="E115" s="268">
        <v>98.214285714285708</v>
      </c>
      <c r="F115" s="268">
        <v>91.666666666666671</v>
      </c>
      <c r="G115" s="268">
        <v>96.825396825396822</v>
      </c>
      <c r="H115" s="268">
        <v>95.161290322580641</v>
      </c>
      <c r="I115" s="268">
        <v>97.101449275362313</v>
      </c>
      <c r="J115" s="268">
        <v>92.452830188679243</v>
      </c>
      <c r="K115" s="268">
        <v>98.039215686274517</v>
      </c>
      <c r="L115" s="269">
        <v>100</v>
      </c>
      <c r="M115" s="267">
        <v>69.047619047619051</v>
      </c>
      <c r="N115" s="268">
        <v>89.361702127659569</v>
      </c>
      <c r="O115" s="268">
        <v>87.5</v>
      </c>
      <c r="P115" s="268">
        <v>95</v>
      </c>
      <c r="Q115" s="268">
        <v>90.243902439024396</v>
      </c>
      <c r="R115" s="268">
        <v>91.489361702127653</v>
      </c>
      <c r="S115" s="268">
        <v>87.234042553191486</v>
      </c>
      <c r="T115" s="268">
        <v>83.582089552238813</v>
      </c>
      <c r="U115" s="268">
        <v>82.758620689655174</v>
      </c>
      <c r="V115" s="270">
        <v>89.685658153241647</v>
      </c>
      <c r="X115" s="227"/>
      <c r="Y115" s="227"/>
      <c r="Z115" s="382">
        <v>4</v>
      </c>
      <c r="AA115" s="382">
        <v>46.5</v>
      </c>
      <c r="AB115" s="386"/>
      <c r="AC115" s="386">
        <v>4</v>
      </c>
      <c r="AD115" s="386">
        <v>46</v>
      </c>
    </row>
    <row r="116" spans="1:30" s="382" customFormat="1" x14ac:dyDescent="0.2">
      <c r="A116" s="250" t="s">
        <v>8</v>
      </c>
      <c r="B116" s="271">
        <v>5.6883723182057797E-2</v>
      </c>
      <c r="C116" s="272">
        <v>5.0769915627996369E-2</v>
      </c>
      <c r="D116" s="272">
        <v>5.4925399266481788E-2</v>
      </c>
      <c r="E116" s="272">
        <v>4.5682657658094303E-2</v>
      </c>
      <c r="F116" s="272">
        <v>5.6969041503593554E-2</v>
      </c>
      <c r="G116" s="272">
        <v>4.5342942118511448E-2</v>
      </c>
      <c r="H116" s="272">
        <v>4.79221046416951E-2</v>
      </c>
      <c r="I116" s="272">
        <v>4.6822315552007131E-2</v>
      </c>
      <c r="J116" s="272">
        <v>5.6469916001236707E-2</v>
      </c>
      <c r="K116" s="272">
        <v>3.5860277596806434E-2</v>
      </c>
      <c r="L116" s="273">
        <v>4.2165947204137487E-2</v>
      </c>
      <c r="M116" s="271">
        <v>8.0101804171760563E-2</v>
      </c>
      <c r="N116" s="272">
        <v>6.028763926714667E-2</v>
      </c>
      <c r="O116" s="272">
        <v>5.868301611823256E-2</v>
      </c>
      <c r="P116" s="272">
        <v>5.3538746922814982E-2</v>
      </c>
      <c r="Q116" s="272">
        <v>5.6820539944573575E-2</v>
      </c>
      <c r="R116" s="272">
        <v>5.6882986340167911E-2</v>
      </c>
      <c r="S116" s="272">
        <v>5.8432141060268596E-2</v>
      </c>
      <c r="T116" s="272">
        <v>6.8794391526034171E-2</v>
      </c>
      <c r="U116" s="272">
        <v>6.3342053404134901E-2</v>
      </c>
      <c r="V116" s="274">
        <v>6.0935109832554131E-2</v>
      </c>
      <c r="X116" s="227"/>
      <c r="Y116" s="227"/>
      <c r="Z116" s="382">
        <v>5</v>
      </c>
      <c r="AA116" s="382">
        <v>46</v>
      </c>
      <c r="AB116" s="386"/>
      <c r="AC116" s="386">
        <v>5</v>
      </c>
      <c r="AD116" s="386">
        <v>45</v>
      </c>
    </row>
    <row r="117" spans="1:30" s="382" customFormat="1" x14ac:dyDescent="0.2">
      <c r="A117" s="262" t="s">
        <v>1</v>
      </c>
      <c r="B117" s="275">
        <f>B114/B113*100-100</f>
        <v>-0.24154589371980251</v>
      </c>
      <c r="C117" s="276">
        <f t="shared" ref="C117:E117" si="48">C114/C113*100-100</f>
        <v>-0.84291187739464135</v>
      </c>
      <c r="D117" s="276">
        <f t="shared" si="48"/>
        <v>-1.7204301075268802</v>
      </c>
      <c r="E117" s="276">
        <f t="shared" si="48"/>
        <v>-1.9841269841269877</v>
      </c>
      <c r="F117" s="276">
        <f>F114/F113*100-100</f>
        <v>0.66666666666665719</v>
      </c>
      <c r="G117" s="276">
        <f t="shared" ref="G117:L117" si="49">G114/G113*100-100</f>
        <v>0.49382716049382225</v>
      </c>
      <c r="H117" s="276">
        <f t="shared" si="49"/>
        <v>2.5268817204301115</v>
      </c>
      <c r="I117" s="276">
        <f t="shared" si="49"/>
        <v>1.6103059581320451</v>
      </c>
      <c r="J117" s="276">
        <f t="shared" si="49"/>
        <v>6.5618448637316646</v>
      </c>
      <c r="K117" s="276">
        <f t="shared" si="49"/>
        <v>3.8126361655773451</v>
      </c>
      <c r="L117" s="277">
        <f t="shared" si="49"/>
        <v>4.1111111111111143</v>
      </c>
      <c r="M117" s="275">
        <f>M114/M113*100-100</f>
        <v>-3.7566137566137598</v>
      </c>
      <c r="N117" s="276">
        <f t="shared" ref="N117:V117" si="50">N114/N113*100-100</f>
        <v>4.2316784869976374</v>
      </c>
      <c r="O117" s="276">
        <f t="shared" si="50"/>
        <v>-0.78703703703703809</v>
      </c>
      <c r="P117" s="276">
        <f t="shared" si="50"/>
        <v>2.25</v>
      </c>
      <c r="Q117" s="276">
        <f t="shared" si="50"/>
        <v>2.8455284552845654</v>
      </c>
      <c r="R117" s="276">
        <f t="shared" si="50"/>
        <v>0.30732860520095073</v>
      </c>
      <c r="S117" s="276">
        <f t="shared" si="50"/>
        <v>1.4657210401891234</v>
      </c>
      <c r="T117" s="276">
        <f t="shared" si="50"/>
        <v>4.1127694859038257</v>
      </c>
      <c r="U117" s="276">
        <f t="shared" si="50"/>
        <v>6.7432950191570882</v>
      </c>
      <c r="V117" s="278">
        <f t="shared" si="50"/>
        <v>1.4647456887142454</v>
      </c>
      <c r="X117" s="227"/>
      <c r="Y117" s="227"/>
      <c r="Z117" s="382">
        <v>6</v>
      </c>
      <c r="AA117" s="382">
        <v>45.5</v>
      </c>
      <c r="AB117" s="386"/>
      <c r="AC117" s="386">
        <v>6</v>
      </c>
      <c r="AD117" s="386">
        <v>44.5</v>
      </c>
    </row>
    <row r="118" spans="1:30" s="382" customFormat="1" ht="13.5" thickBot="1" x14ac:dyDescent="0.25">
      <c r="A118" s="279" t="s">
        <v>27</v>
      </c>
      <c r="B118" s="280">
        <f t="shared" ref="B118:V118" si="51">B114-B100</f>
        <v>124.96894409937886</v>
      </c>
      <c r="C118" s="281">
        <f t="shared" si="51"/>
        <v>109.08045977011489</v>
      </c>
      <c r="D118" s="281">
        <f t="shared" si="51"/>
        <v>89.51612903225805</v>
      </c>
      <c r="E118" s="281">
        <f t="shared" si="51"/>
        <v>107.14285714285711</v>
      </c>
      <c r="F118" s="281">
        <f t="shared" si="51"/>
        <v>60.259259259259238</v>
      </c>
      <c r="G118" s="281">
        <f t="shared" si="51"/>
        <v>91.048218029350096</v>
      </c>
      <c r="H118" s="281">
        <f t="shared" si="51"/>
        <v>111.42118076688985</v>
      </c>
      <c r="I118" s="281">
        <f t="shared" si="51"/>
        <v>107.63000852514915</v>
      </c>
      <c r="J118" s="281">
        <f t="shared" si="51"/>
        <v>130.21939447125931</v>
      </c>
      <c r="K118" s="281">
        <f t="shared" si="51"/>
        <v>106.98039215686276</v>
      </c>
      <c r="L118" s="282">
        <f t="shared" si="51"/>
        <v>70.333333333333371</v>
      </c>
      <c r="M118" s="280">
        <f t="shared" si="51"/>
        <v>86.453634085213025</v>
      </c>
      <c r="N118" s="281">
        <f t="shared" si="51"/>
        <v>150</v>
      </c>
      <c r="O118" s="281">
        <f t="shared" si="51"/>
        <v>111.42730496453896</v>
      </c>
      <c r="P118" s="281">
        <f t="shared" si="51"/>
        <v>110.47222222222217</v>
      </c>
      <c r="Q118" s="281">
        <f t="shared" si="51"/>
        <v>114.8780487804878</v>
      </c>
      <c r="R118" s="281">
        <f t="shared" si="51"/>
        <v>88.635522664199812</v>
      </c>
      <c r="S118" s="281">
        <f t="shared" si="51"/>
        <v>118.19148936170211</v>
      </c>
      <c r="T118" s="281">
        <f t="shared" si="51"/>
        <v>111.630309988519</v>
      </c>
      <c r="U118" s="281">
        <f t="shared" si="51"/>
        <v>90.689655172413836</v>
      </c>
      <c r="V118" s="283">
        <f t="shared" si="51"/>
        <v>105.47868508308545</v>
      </c>
      <c r="X118" s="227"/>
      <c r="Y118" s="227"/>
      <c r="Z118" s="382">
        <v>7</v>
      </c>
      <c r="AA118" s="382">
        <v>45</v>
      </c>
      <c r="AB118" s="386"/>
      <c r="AC118" s="386">
        <v>7</v>
      </c>
      <c r="AD118" s="386">
        <v>44</v>
      </c>
    </row>
    <row r="119" spans="1:30" s="382" customFormat="1" x14ac:dyDescent="0.2">
      <c r="A119" s="284" t="s">
        <v>51</v>
      </c>
      <c r="B119" s="285">
        <v>548</v>
      </c>
      <c r="C119" s="286">
        <v>655</v>
      </c>
      <c r="D119" s="286">
        <v>658</v>
      </c>
      <c r="E119" s="286">
        <v>705</v>
      </c>
      <c r="F119" s="286">
        <v>708</v>
      </c>
      <c r="G119" s="286">
        <v>706</v>
      </c>
      <c r="H119" s="286">
        <v>680</v>
      </c>
      <c r="I119" s="286">
        <v>682</v>
      </c>
      <c r="J119" s="286">
        <v>597</v>
      </c>
      <c r="K119" s="286">
        <v>596</v>
      </c>
      <c r="L119" s="287">
        <v>323</v>
      </c>
      <c r="M119" s="285">
        <v>570</v>
      </c>
      <c r="N119" s="286">
        <v>626</v>
      </c>
      <c r="O119" s="286">
        <v>628</v>
      </c>
      <c r="P119" s="286">
        <v>556</v>
      </c>
      <c r="Q119" s="286">
        <v>556</v>
      </c>
      <c r="R119" s="286">
        <v>631</v>
      </c>
      <c r="S119" s="286">
        <v>633</v>
      </c>
      <c r="T119" s="286">
        <v>870</v>
      </c>
      <c r="U119" s="286">
        <v>374</v>
      </c>
      <c r="V119" s="288">
        <f>SUM(B119:U119)</f>
        <v>12302</v>
      </c>
      <c r="W119" s="227" t="s">
        <v>56</v>
      </c>
      <c r="X119" s="289">
        <f>V105-V119</f>
        <v>16</v>
      </c>
      <c r="Y119" s="290">
        <f>X119/V105</f>
        <v>1.298912161065108E-3</v>
      </c>
      <c r="Z119" s="382">
        <v>8</v>
      </c>
      <c r="AA119" s="382">
        <v>44.5</v>
      </c>
      <c r="AB119" s="386"/>
      <c r="AC119" s="386"/>
      <c r="AD119" s="386"/>
    </row>
    <row r="120" spans="1:30" s="382" customFormat="1" x14ac:dyDescent="0.2">
      <c r="A120" s="291" t="s">
        <v>28</v>
      </c>
      <c r="B120" s="244">
        <v>48.5</v>
      </c>
      <c r="C120" s="242">
        <v>47.5</v>
      </c>
      <c r="D120" s="242">
        <v>47.5</v>
      </c>
      <c r="E120" s="242">
        <v>47</v>
      </c>
      <c r="F120" s="242">
        <v>46.5</v>
      </c>
      <c r="G120" s="242">
        <v>46.5</v>
      </c>
      <c r="H120" s="242">
        <v>45.5</v>
      </c>
      <c r="I120" s="242">
        <v>45.5</v>
      </c>
      <c r="J120" s="242">
        <v>45.5</v>
      </c>
      <c r="K120" s="242">
        <v>45.5</v>
      </c>
      <c r="L120" s="245">
        <v>45.5</v>
      </c>
      <c r="M120" s="244">
        <v>50</v>
      </c>
      <c r="N120" s="242">
        <v>49</v>
      </c>
      <c r="O120" s="242">
        <v>49.5</v>
      </c>
      <c r="P120" s="242">
        <v>47</v>
      </c>
      <c r="Q120" s="242">
        <v>47</v>
      </c>
      <c r="R120" s="242">
        <v>46.5</v>
      </c>
      <c r="S120" s="242">
        <v>47</v>
      </c>
      <c r="T120" s="242">
        <v>45.5</v>
      </c>
      <c r="U120" s="242">
        <v>45</v>
      </c>
      <c r="V120" s="235"/>
      <c r="W120" s="227" t="s">
        <v>57</v>
      </c>
      <c r="X120" s="227">
        <v>45.41</v>
      </c>
      <c r="Y120" s="227"/>
      <c r="AB120" s="386"/>
    </row>
    <row r="121" spans="1:30" s="382" customFormat="1" ht="13.5" thickBot="1" x14ac:dyDescent="0.25">
      <c r="A121" s="292" t="s">
        <v>26</v>
      </c>
      <c r="B121" s="246">
        <f t="shared" ref="B121:U121" si="52">B120-B106</f>
        <v>1.5</v>
      </c>
      <c r="C121" s="243">
        <f t="shared" si="52"/>
        <v>1.5</v>
      </c>
      <c r="D121" s="243">
        <f t="shared" si="52"/>
        <v>1.5</v>
      </c>
      <c r="E121" s="243">
        <f t="shared" si="52"/>
        <v>1.5</v>
      </c>
      <c r="F121" s="243">
        <f t="shared" si="52"/>
        <v>2</v>
      </c>
      <c r="G121" s="243">
        <f t="shared" si="52"/>
        <v>1.5</v>
      </c>
      <c r="H121" s="243">
        <f t="shared" si="52"/>
        <v>1.5</v>
      </c>
      <c r="I121" s="243">
        <f t="shared" si="52"/>
        <v>1.5</v>
      </c>
      <c r="J121" s="243">
        <f t="shared" si="52"/>
        <v>1.5</v>
      </c>
      <c r="K121" s="243">
        <f t="shared" si="52"/>
        <v>1.5</v>
      </c>
      <c r="L121" s="247">
        <f t="shared" si="52"/>
        <v>1.5</v>
      </c>
      <c r="M121" s="246">
        <f t="shared" si="52"/>
        <v>1.5</v>
      </c>
      <c r="N121" s="243">
        <f t="shared" si="52"/>
        <v>1.5</v>
      </c>
      <c r="O121" s="243">
        <f t="shared" si="52"/>
        <v>1.5</v>
      </c>
      <c r="P121" s="243">
        <f t="shared" si="52"/>
        <v>1.5</v>
      </c>
      <c r="Q121" s="243">
        <f t="shared" si="52"/>
        <v>1.5</v>
      </c>
      <c r="R121" s="243">
        <f t="shared" si="52"/>
        <v>1.5</v>
      </c>
      <c r="S121" s="243">
        <f t="shared" si="52"/>
        <v>1.5</v>
      </c>
      <c r="T121" s="243">
        <f t="shared" si="52"/>
        <v>1.5</v>
      </c>
      <c r="U121" s="243">
        <f t="shared" si="52"/>
        <v>1.5</v>
      </c>
      <c r="V121" s="236"/>
      <c r="W121" s="227" t="s">
        <v>26</v>
      </c>
      <c r="X121" s="362">
        <f>X120-X106</f>
        <v>1.7999999999999972</v>
      </c>
      <c r="Y121" s="227"/>
      <c r="Z121" s="356" t="s">
        <v>83</v>
      </c>
      <c r="AB121" s="386"/>
    </row>
    <row r="122" spans="1:30" x14ac:dyDescent="0.2">
      <c r="B122" s="239">
        <v>48.5</v>
      </c>
      <c r="C122" s="239">
        <v>47.5</v>
      </c>
      <c r="D122" s="239">
        <v>47.5</v>
      </c>
      <c r="E122" s="239">
        <v>47</v>
      </c>
      <c r="F122" s="239">
        <v>46.5</v>
      </c>
      <c r="G122" s="239">
        <v>46.5</v>
      </c>
      <c r="H122" s="239">
        <v>45.5</v>
      </c>
      <c r="I122" s="239">
        <v>45.5</v>
      </c>
      <c r="J122" s="239">
        <v>45.5</v>
      </c>
      <c r="K122" s="239">
        <v>45.5</v>
      </c>
      <c r="L122" s="239">
        <v>45.5</v>
      </c>
      <c r="M122" s="239">
        <v>50</v>
      </c>
      <c r="N122" s="239">
        <v>49</v>
      </c>
      <c r="O122" s="239">
        <v>49.5</v>
      </c>
      <c r="P122" s="239">
        <v>47</v>
      </c>
      <c r="Q122" s="239">
        <v>47</v>
      </c>
      <c r="R122" s="239">
        <v>46.5</v>
      </c>
      <c r="S122" s="239">
        <v>47</v>
      </c>
      <c r="T122" s="239">
        <v>45.5</v>
      </c>
      <c r="U122" s="239">
        <v>45</v>
      </c>
    </row>
    <row r="123" spans="1:30" x14ac:dyDescent="0.2">
      <c r="C123" s="387"/>
      <c r="D123" s="387"/>
      <c r="E123" s="387"/>
      <c r="F123" s="387"/>
      <c r="G123" s="387"/>
      <c r="H123" s="387"/>
      <c r="I123" s="387"/>
      <c r="J123" s="387"/>
      <c r="K123" s="387"/>
      <c r="L123" s="387"/>
      <c r="M123" s="387" t="s">
        <v>66</v>
      </c>
      <c r="N123" s="387"/>
      <c r="O123" s="387"/>
      <c r="P123" s="387"/>
      <c r="Q123" s="387"/>
      <c r="R123" s="387"/>
      <c r="S123" s="387"/>
      <c r="T123" s="387"/>
      <c r="U123" s="387"/>
    </row>
    <row r="124" spans="1:30" s="388" customFormat="1" x14ac:dyDescent="0.2">
      <c r="B124" s="388">
        <v>48.5</v>
      </c>
      <c r="C124" s="388">
        <v>48</v>
      </c>
      <c r="D124" s="388">
        <v>48</v>
      </c>
      <c r="E124" s="388">
        <v>47.5</v>
      </c>
      <c r="F124" s="388">
        <v>47.5</v>
      </c>
      <c r="G124" s="388">
        <v>47</v>
      </c>
      <c r="H124" s="388">
        <v>47</v>
      </c>
      <c r="I124" s="388">
        <v>46.5</v>
      </c>
      <c r="J124" s="388">
        <v>46.5</v>
      </c>
      <c r="K124" s="388">
        <v>45.5</v>
      </c>
      <c r="L124" s="388">
        <v>45.5</v>
      </c>
      <c r="M124" s="388">
        <v>45.5</v>
      </c>
      <c r="N124" s="388">
        <v>50</v>
      </c>
      <c r="O124" s="388">
        <v>49</v>
      </c>
      <c r="P124" s="388">
        <v>49</v>
      </c>
      <c r="Q124" s="388">
        <v>47</v>
      </c>
      <c r="R124" s="388">
        <v>47</v>
      </c>
      <c r="S124" s="388">
        <v>47</v>
      </c>
      <c r="T124" s="388">
        <v>47</v>
      </c>
      <c r="U124" s="388">
        <v>45.5</v>
      </c>
      <c r="V124" s="388">
        <v>45</v>
      </c>
    </row>
    <row r="125" spans="1:30" ht="13.5" thickBot="1" x14ac:dyDescent="0.25">
      <c r="B125" s="241">
        <v>913.18271119842825</v>
      </c>
      <c r="C125" s="241">
        <v>913.18271119842825</v>
      </c>
      <c r="D125" s="241">
        <v>913.18271119842825</v>
      </c>
      <c r="E125" s="241">
        <v>913.18271119842825</v>
      </c>
      <c r="F125" s="241">
        <v>913.18271119842825</v>
      </c>
      <c r="G125" s="241">
        <v>913.18271119842825</v>
      </c>
      <c r="H125" s="241">
        <v>913.18271119842825</v>
      </c>
      <c r="I125" s="241">
        <v>913.18271119842825</v>
      </c>
      <c r="J125" s="241">
        <v>913.18271119842825</v>
      </c>
      <c r="K125" s="241">
        <v>913.18271119842825</v>
      </c>
      <c r="L125" s="241">
        <v>913.18271119842825</v>
      </c>
      <c r="M125" s="241">
        <v>913.18271119842825</v>
      </c>
      <c r="N125" s="241">
        <v>913.18271119842825</v>
      </c>
      <c r="O125" s="241">
        <v>913.18271119842825</v>
      </c>
      <c r="P125" s="241">
        <v>913.18271119842825</v>
      </c>
      <c r="Q125" s="241">
        <v>913.18271119842825</v>
      </c>
      <c r="R125" s="241">
        <v>913.18271119842825</v>
      </c>
      <c r="S125" s="241">
        <v>913.18271119842825</v>
      </c>
      <c r="T125" s="241">
        <v>913.18271119842825</v>
      </c>
      <c r="U125" s="241">
        <v>913.18271119842825</v>
      </c>
      <c r="V125" s="241">
        <v>913.18271119842825</v>
      </c>
      <c r="W125" s="241">
        <v>913.18271119842825</v>
      </c>
    </row>
    <row r="126" spans="1:30" ht="13.5" thickBot="1" x14ac:dyDescent="0.25">
      <c r="A126" s="249" t="s">
        <v>85</v>
      </c>
      <c r="B126" s="671" t="s">
        <v>50</v>
      </c>
      <c r="C126" s="672"/>
      <c r="D126" s="672"/>
      <c r="E126" s="672"/>
      <c r="F126" s="672"/>
      <c r="G126" s="672"/>
      <c r="H126" s="672"/>
      <c r="I126" s="672"/>
      <c r="J126" s="672"/>
      <c r="K126" s="672"/>
      <c r="L126" s="672"/>
      <c r="M126" s="673"/>
      <c r="N126" s="671" t="s">
        <v>53</v>
      </c>
      <c r="O126" s="672"/>
      <c r="P126" s="672"/>
      <c r="Q126" s="672"/>
      <c r="R126" s="672"/>
      <c r="S126" s="672"/>
      <c r="T126" s="672"/>
      <c r="U126" s="672"/>
      <c r="V126" s="673"/>
      <c r="W126" s="297" t="s">
        <v>55</v>
      </c>
      <c r="X126" s="388"/>
      <c r="Y126" s="388"/>
      <c r="Z126" s="388"/>
      <c r="AB126" s="239"/>
      <c r="AC126" s="386"/>
    </row>
    <row r="127" spans="1:30" x14ac:dyDescent="0.2">
      <c r="A127" s="250" t="s">
        <v>54</v>
      </c>
      <c r="B127" s="330">
        <v>1</v>
      </c>
      <c r="C127" s="253">
        <v>2</v>
      </c>
      <c r="D127" s="253">
        <v>3</v>
      </c>
      <c r="E127" s="253">
        <v>4</v>
      </c>
      <c r="F127" s="253">
        <v>5</v>
      </c>
      <c r="G127" s="253">
        <v>6</v>
      </c>
      <c r="H127" s="253">
        <v>7</v>
      </c>
      <c r="I127" s="253">
        <v>8</v>
      </c>
      <c r="J127" s="253">
        <v>9</v>
      </c>
      <c r="K127" s="253">
        <v>10</v>
      </c>
      <c r="L127" s="389">
        <v>11</v>
      </c>
      <c r="M127" s="331">
        <v>12</v>
      </c>
      <c r="N127" s="251">
        <v>1</v>
      </c>
      <c r="O127" s="252">
        <v>2</v>
      </c>
      <c r="P127" s="252">
        <v>3</v>
      </c>
      <c r="Q127" s="252">
        <v>4</v>
      </c>
      <c r="R127" s="252">
        <v>5</v>
      </c>
      <c r="S127" s="252">
        <v>6</v>
      </c>
      <c r="T127" s="252">
        <v>7</v>
      </c>
      <c r="U127" s="252">
        <v>8</v>
      </c>
      <c r="V127" s="252">
        <v>9</v>
      </c>
      <c r="W127" s="296"/>
      <c r="X127" s="388"/>
      <c r="Y127" s="388"/>
      <c r="Z127" s="388"/>
      <c r="AB127" s="239"/>
      <c r="AC127" s="386"/>
    </row>
    <row r="128" spans="1:30" x14ac:dyDescent="0.2">
      <c r="A128" s="250" t="s">
        <v>2</v>
      </c>
      <c r="B128" s="254">
        <v>1</v>
      </c>
      <c r="C128" s="349">
        <v>2</v>
      </c>
      <c r="D128" s="349">
        <v>2</v>
      </c>
      <c r="E128" s="255">
        <v>3</v>
      </c>
      <c r="F128" s="255">
        <v>3</v>
      </c>
      <c r="G128" s="256">
        <v>4</v>
      </c>
      <c r="H128" s="256">
        <v>4</v>
      </c>
      <c r="I128" s="255">
        <v>5</v>
      </c>
      <c r="J128" s="255">
        <v>5</v>
      </c>
      <c r="K128" s="393">
        <v>6</v>
      </c>
      <c r="L128" s="394">
        <v>7</v>
      </c>
      <c r="M128" s="395">
        <v>8</v>
      </c>
      <c r="N128" s="254">
        <v>1</v>
      </c>
      <c r="O128" s="349">
        <v>2</v>
      </c>
      <c r="P128" s="255">
        <v>3</v>
      </c>
      <c r="Q128" s="256">
        <v>4</v>
      </c>
      <c r="R128" s="255">
        <v>5</v>
      </c>
      <c r="S128" s="393">
        <v>6</v>
      </c>
      <c r="T128" s="394">
        <v>7</v>
      </c>
      <c r="U128" s="396">
        <v>8</v>
      </c>
      <c r="V128" s="395">
        <v>8</v>
      </c>
      <c r="W128" s="226" t="s">
        <v>0</v>
      </c>
      <c r="X128" s="388"/>
      <c r="Y128" s="388"/>
      <c r="Z128" s="388"/>
      <c r="AB128" s="239"/>
      <c r="AC128" s="386"/>
    </row>
    <row r="129" spans="1:29" x14ac:dyDescent="0.2">
      <c r="A129" s="257" t="s">
        <v>3</v>
      </c>
      <c r="B129" s="258">
        <v>990</v>
      </c>
      <c r="C129" s="259">
        <v>990</v>
      </c>
      <c r="D129" s="259">
        <v>990</v>
      </c>
      <c r="E129" s="259">
        <v>990</v>
      </c>
      <c r="F129" s="259">
        <v>990</v>
      </c>
      <c r="G129" s="259">
        <v>990</v>
      </c>
      <c r="H129" s="259">
        <v>990</v>
      </c>
      <c r="I129" s="259">
        <v>990</v>
      </c>
      <c r="J129" s="259">
        <v>990</v>
      </c>
      <c r="K129" s="259">
        <v>990</v>
      </c>
      <c r="L129" s="390">
        <v>990</v>
      </c>
      <c r="M129" s="260">
        <v>990</v>
      </c>
      <c r="N129" s="258">
        <v>990</v>
      </c>
      <c r="O129" s="259">
        <v>990</v>
      </c>
      <c r="P129" s="259">
        <v>990</v>
      </c>
      <c r="Q129" s="259">
        <v>990</v>
      </c>
      <c r="R129" s="259">
        <v>990</v>
      </c>
      <c r="S129" s="259">
        <v>990</v>
      </c>
      <c r="T129" s="259">
        <v>990</v>
      </c>
      <c r="U129" s="259">
        <v>990</v>
      </c>
      <c r="V129" s="259">
        <v>990</v>
      </c>
      <c r="W129" s="261">
        <v>990</v>
      </c>
      <c r="X129" s="388"/>
      <c r="Y129" s="388"/>
      <c r="Z129" s="388"/>
      <c r="AB129" s="239"/>
      <c r="AC129" s="386"/>
    </row>
    <row r="130" spans="1:29" x14ac:dyDescent="0.2">
      <c r="A130" s="262" t="s">
        <v>6</v>
      </c>
      <c r="B130" s="263">
        <v>934.2</v>
      </c>
      <c r="C130" s="264">
        <v>977.14285714285711</v>
      </c>
      <c r="D130" s="264">
        <v>965.67567567567562</v>
      </c>
      <c r="E130" s="264">
        <v>985.11627906976742</v>
      </c>
      <c r="F130" s="264">
        <v>986.97674418604652</v>
      </c>
      <c r="G130" s="264">
        <v>1013.2</v>
      </c>
      <c r="H130" s="264">
        <v>1009</v>
      </c>
      <c r="I130" s="264">
        <v>1025.4761904761904</v>
      </c>
      <c r="J130" s="264">
        <v>1021.6666666666666</v>
      </c>
      <c r="K130" s="264">
        <v>1039.2982456140351</v>
      </c>
      <c r="L130" s="311">
        <v>1046.1290322580646</v>
      </c>
      <c r="M130" s="265">
        <v>1090.344827586207</v>
      </c>
      <c r="N130" s="263">
        <v>872.5</v>
      </c>
      <c r="O130" s="264">
        <v>915.83333333333337</v>
      </c>
      <c r="P130" s="264">
        <v>960.83333333333337</v>
      </c>
      <c r="Q130" s="264">
        <v>979.38461538461536</v>
      </c>
      <c r="R130" s="264">
        <v>1006.060606060606</v>
      </c>
      <c r="S130" s="264">
        <v>1020.3448275862069</v>
      </c>
      <c r="T130" s="264">
        <v>1042.9411764705883</v>
      </c>
      <c r="U130" s="264">
        <v>1091.9444444444443</v>
      </c>
      <c r="V130" s="264">
        <v>1111.9444444444443</v>
      </c>
      <c r="W130" s="266">
        <v>1006.1237785016286</v>
      </c>
      <c r="X130" s="388"/>
      <c r="Y130" s="388"/>
      <c r="Z130" s="388"/>
      <c r="AB130" s="239"/>
      <c r="AC130" s="386"/>
    </row>
    <row r="131" spans="1:29" x14ac:dyDescent="0.2">
      <c r="A131" s="250" t="s">
        <v>7</v>
      </c>
      <c r="B131" s="267">
        <v>96</v>
      </c>
      <c r="C131" s="268">
        <v>100</v>
      </c>
      <c r="D131" s="268">
        <v>100</v>
      </c>
      <c r="E131" s="268">
        <v>100</v>
      </c>
      <c r="F131" s="268">
        <v>100</v>
      </c>
      <c r="G131" s="268">
        <v>100</v>
      </c>
      <c r="H131" s="268">
        <v>100</v>
      </c>
      <c r="I131" s="268">
        <v>97.61904761904762</v>
      </c>
      <c r="J131" s="268">
        <v>100</v>
      </c>
      <c r="K131" s="268">
        <v>100</v>
      </c>
      <c r="L131" s="314">
        <v>100</v>
      </c>
      <c r="M131" s="269">
        <v>100</v>
      </c>
      <c r="N131" s="267">
        <v>100</v>
      </c>
      <c r="O131" s="268">
        <v>100</v>
      </c>
      <c r="P131" s="268">
        <v>100</v>
      </c>
      <c r="Q131" s="268">
        <v>96.92307692307692</v>
      </c>
      <c r="R131" s="268">
        <v>100</v>
      </c>
      <c r="S131" s="268">
        <v>100</v>
      </c>
      <c r="T131" s="268">
        <v>100</v>
      </c>
      <c r="U131" s="268">
        <v>97.222222222222229</v>
      </c>
      <c r="V131" s="268">
        <v>94.444444444444443</v>
      </c>
      <c r="W131" s="270">
        <v>90.770901194353968</v>
      </c>
      <c r="X131" s="388"/>
      <c r="Y131" s="227"/>
      <c r="Z131" s="227"/>
      <c r="AB131" s="239"/>
      <c r="AC131" s="386"/>
    </row>
    <row r="132" spans="1:29" x14ac:dyDescent="0.2">
      <c r="A132" s="250" t="s">
        <v>8</v>
      </c>
      <c r="B132" s="271">
        <v>4.0737877522894921E-2</v>
      </c>
      <c r="C132" s="272">
        <v>3.0513205492853565E-2</v>
      </c>
      <c r="D132" s="272">
        <v>3.1070112703898041E-2</v>
      </c>
      <c r="E132" s="272">
        <v>3.4012362756916922E-2</v>
      </c>
      <c r="F132" s="272">
        <v>3.094345587724048E-2</v>
      </c>
      <c r="G132" s="272">
        <v>3.5828034124085043E-2</v>
      </c>
      <c r="H132" s="272">
        <v>3.3064077933820171E-2</v>
      </c>
      <c r="I132" s="272">
        <v>3.6931246957946709E-2</v>
      </c>
      <c r="J132" s="272">
        <v>3.4368543854822096E-2</v>
      </c>
      <c r="K132" s="272">
        <v>2.8829577366926516E-2</v>
      </c>
      <c r="L132" s="317">
        <v>3.0488330790769947E-2</v>
      </c>
      <c r="M132" s="273">
        <v>3.1540048865437348E-2</v>
      </c>
      <c r="N132" s="271">
        <v>3.5673064750684047E-2</v>
      </c>
      <c r="O132" s="272">
        <v>2.9610810000496778E-2</v>
      </c>
      <c r="P132" s="272">
        <v>3.0847214646623097E-2</v>
      </c>
      <c r="Q132" s="272">
        <v>3.3976766156696758E-2</v>
      </c>
      <c r="R132" s="272">
        <v>3.0162621125590532E-2</v>
      </c>
      <c r="S132" s="272">
        <v>2.9343499501670419E-2</v>
      </c>
      <c r="T132" s="272">
        <v>2.6123938624075877E-2</v>
      </c>
      <c r="U132" s="272">
        <v>4.6886857054056687E-2</v>
      </c>
      <c r="V132" s="272">
        <v>4.6432234048542957E-2</v>
      </c>
      <c r="W132" s="274">
        <v>5.9279983862952398E-2</v>
      </c>
      <c r="X132" s="388"/>
      <c r="Y132" s="227"/>
      <c r="Z132" s="227"/>
      <c r="AB132" s="239"/>
      <c r="AC132" s="386"/>
    </row>
    <row r="133" spans="1:29" x14ac:dyDescent="0.2">
      <c r="A133" s="262" t="s">
        <v>1</v>
      </c>
      <c r="B133" s="275">
        <f>B130/B129*100-100</f>
        <v>-5.636363636363626</v>
      </c>
      <c r="C133" s="276">
        <f t="shared" ref="C133:E133" si="53">C130/C129*100-100</f>
        <v>-1.2987012987013031</v>
      </c>
      <c r="D133" s="276">
        <f t="shared" si="53"/>
        <v>-2.45700245700246</v>
      </c>
      <c r="E133" s="276">
        <f t="shared" si="53"/>
        <v>-0.49330514446793927</v>
      </c>
      <c r="F133" s="276">
        <f>F130/F129*100-100</f>
        <v>-0.30537937514681346</v>
      </c>
      <c r="G133" s="276">
        <f t="shared" ref="G133:M133" si="54">G130/G129*100-100</f>
        <v>2.3434343434343532</v>
      </c>
      <c r="H133" s="276">
        <f t="shared" si="54"/>
        <v>1.9191919191919169</v>
      </c>
      <c r="I133" s="276">
        <f t="shared" si="54"/>
        <v>3.5834535834535757</v>
      </c>
      <c r="J133" s="276">
        <f t="shared" si="54"/>
        <v>3.1986531986532043</v>
      </c>
      <c r="K133" s="276">
        <f t="shared" si="54"/>
        <v>4.9796207690944669</v>
      </c>
      <c r="L133" s="276">
        <f t="shared" ref="L133" si="55">L130/L129*100-100</f>
        <v>5.669599217986331</v>
      </c>
      <c r="M133" s="277">
        <f t="shared" si="54"/>
        <v>10.135841170323928</v>
      </c>
      <c r="N133" s="275">
        <f>N130/N129*100-100</f>
        <v>-11.868686868686879</v>
      </c>
      <c r="O133" s="276">
        <f t="shared" ref="O133:W133" si="56">O130/O129*100-100</f>
        <v>-7.4915824915824771</v>
      </c>
      <c r="P133" s="276">
        <f t="shared" si="56"/>
        <v>-2.9461279461279446</v>
      </c>
      <c r="Q133" s="276">
        <f t="shared" si="56"/>
        <v>-1.072261072261071</v>
      </c>
      <c r="R133" s="276">
        <f t="shared" si="56"/>
        <v>1.6222834404652389</v>
      </c>
      <c r="S133" s="276">
        <f t="shared" si="56"/>
        <v>3.0651340996168557</v>
      </c>
      <c r="T133" s="276">
        <f t="shared" si="56"/>
        <v>5.347593582887697</v>
      </c>
      <c r="U133" s="276">
        <f t="shared" si="56"/>
        <v>10.297418630751949</v>
      </c>
      <c r="V133" s="276">
        <f t="shared" si="56"/>
        <v>12.31762065095397</v>
      </c>
      <c r="W133" s="278">
        <f t="shared" si="56"/>
        <v>1.628664495114009</v>
      </c>
      <c r="X133" s="388"/>
      <c r="Y133" s="227"/>
      <c r="Z133" s="227"/>
      <c r="AB133" s="239"/>
      <c r="AC133" s="386"/>
    </row>
    <row r="134" spans="1:29" ht="13.5" thickBot="1" x14ac:dyDescent="0.25">
      <c r="A134" s="279" t="s">
        <v>27</v>
      </c>
      <c r="B134" s="280">
        <f>B130-B125</f>
        <v>21.017288801571794</v>
      </c>
      <c r="C134" s="281">
        <f t="shared" ref="C134:W134" si="57">C130-C125</f>
        <v>63.960145944428859</v>
      </c>
      <c r="D134" s="281">
        <f t="shared" si="57"/>
        <v>52.492964477247369</v>
      </c>
      <c r="E134" s="281">
        <f t="shared" si="57"/>
        <v>71.933567871339164</v>
      </c>
      <c r="F134" s="281">
        <f t="shared" si="57"/>
        <v>73.794032987618266</v>
      </c>
      <c r="G134" s="281">
        <f t="shared" si="57"/>
        <v>100.01728880157179</v>
      </c>
      <c r="H134" s="281">
        <f t="shared" si="57"/>
        <v>95.817288801571749</v>
      </c>
      <c r="I134" s="281">
        <f t="shared" si="57"/>
        <v>112.29347927776212</v>
      </c>
      <c r="J134" s="281">
        <f t="shared" si="57"/>
        <v>108.48395546823838</v>
      </c>
      <c r="K134" s="281">
        <f t="shared" si="57"/>
        <v>126.11553441560682</v>
      </c>
      <c r="L134" s="281">
        <f t="shared" si="57"/>
        <v>132.94632105963638</v>
      </c>
      <c r="M134" s="282">
        <f t="shared" si="57"/>
        <v>177.16211638777872</v>
      </c>
      <c r="N134" s="280">
        <f t="shared" si="57"/>
        <v>-40.682711198428251</v>
      </c>
      <c r="O134" s="281">
        <f t="shared" si="57"/>
        <v>2.6506221349051202</v>
      </c>
      <c r="P134" s="281">
        <f t="shared" si="57"/>
        <v>47.65062213490512</v>
      </c>
      <c r="Q134" s="281">
        <f t="shared" si="57"/>
        <v>66.201904186187107</v>
      </c>
      <c r="R134" s="281">
        <f t="shared" si="57"/>
        <v>92.877894862177754</v>
      </c>
      <c r="S134" s="281">
        <f t="shared" si="57"/>
        <v>107.16211638777861</v>
      </c>
      <c r="T134" s="281">
        <f t="shared" si="57"/>
        <v>129.75846527216004</v>
      </c>
      <c r="U134" s="281">
        <f t="shared" si="57"/>
        <v>178.76173324601609</v>
      </c>
      <c r="V134" s="281">
        <f t="shared" si="57"/>
        <v>198.76173324601609</v>
      </c>
      <c r="W134" s="283">
        <f t="shared" si="57"/>
        <v>92.941067303200384</v>
      </c>
      <c r="X134" s="388"/>
      <c r="Y134" s="227"/>
      <c r="Z134" s="227"/>
      <c r="AB134" s="239"/>
      <c r="AC134" s="386"/>
    </row>
    <row r="135" spans="1:29" x14ac:dyDescent="0.2">
      <c r="A135" s="284" t="s">
        <v>51</v>
      </c>
      <c r="B135" s="285">
        <v>673</v>
      </c>
      <c r="C135" s="286">
        <v>472</v>
      </c>
      <c r="D135" s="286">
        <v>472</v>
      </c>
      <c r="E135" s="286">
        <v>582</v>
      </c>
      <c r="F135" s="286">
        <v>583</v>
      </c>
      <c r="G135" s="286">
        <v>680</v>
      </c>
      <c r="H135" s="286">
        <v>681</v>
      </c>
      <c r="I135" s="286">
        <v>558</v>
      </c>
      <c r="J135" s="286">
        <v>560</v>
      </c>
      <c r="K135" s="286">
        <v>772</v>
      </c>
      <c r="L135" s="391">
        <v>421</v>
      </c>
      <c r="M135" s="287">
        <v>388</v>
      </c>
      <c r="N135" s="285">
        <v>211</v>
      </c>
      <c r="O135" s="286">
        <v>473</v>
      </c>
      <c r="P135" s="286">
        <v>660</v>
      </c>
      <c r="Q135" s="286">
        <v>804</v>
      </c>
      <c r="R135" s="286">
        <v>886</v>
      </c>
      <c r="S135" s="286">
        <v>772</v>
      </c>
      <c r="T135" s="286">
        <v>692</v>
      </c>
      <c r="U135" s="286">
        <v>471</v>
      </c>
      <c r="V135" s="286">
        <v>471</v>
      </c>
      <c r="W135" s="288">
        <f>SUM(B135:V135)</f>
        <v>12282</v>
      </c>
      <c r="X135" s="227" t="s">
        <v>56</v>
      </c>
      <c r="Y135" s="289">
        <f>V119-W135</f>
        <v>20</v>
      </c>
      <c r="Z135" s="290">
        <f>Y135/V119</f>
        <v>1.6257519102584946E-3</v>
      </c>
      <c r="AB135" s="239"/>
      <c r="AC135" s="386"/>
    </row>
    <row r="136" spans="1:29" x14ac:dyDescent="0.2">
      <c r="A136" s="291" t="s">
        <v>28</v>
      </c>
      <c r="B136" s="244">
        <v>50.5</v>
      </c>
      <c r="C136" s="242">
        <v>50</v>
      </c>
      <c r="D136" s="242">
        <v>50</v>
      </c>
      <c r="E136" s="242">
        <v>49.5</v>
      </c>
      <c r="F136" s="242">
        <v>49.5</v>
      </c>
      <c r="G136" s="242">
        <v>48.5</v>
      </c>
      <c r="H136" s="242">
        <v>48.5</v>
      </c>
      <c r="I136" s="242">
        <v>48</v>
      </c>
      <c r="J136" s="242">
        <v>48</v>
      </c>
      <c r="K136" s="242">
        <v>47</v>
      </c>
      <c r="L136" s="392">
        <v>47</v>
      </c>
      <c r="M136" s="245">
        <v>46.5</v>
      </c>
      <c r="N136" s="244">
        <v>52</v>
      </c>
      <c r="O136" s="242">
        <v>51</v>
      </c>
      <c r="P136" s="242">
        <v>51</v>
      </c>
      <c r="Q136" s="242">
        <v>49</v>
      </c>
      <c r="R136" s="242">
        <v>48.5</v>
      </c>
      <c r="S136" s="242">
        <v>48.5</v>
      </c>
      <c r="T136" s="242">
        <v>48.5</v>
      </c>
      <c r="U136" s="242">
        <v>46.5</v>
      </c>
      <c r="V136" s="242">
        <v>46</v>
      </c>
      <c r="W136" s="235"/>
      <c r="X136" s="227" t="s">
        <v>57</v>
      </c>
      <c r="Y136" s="227">
        <v>47.16</v>
      </c>
      <c r="Z136" s="227"/>
      <c r="AB136" s="239"/>
      <c r="AC136" s="386"/>
    </row>
    <row r="137" spans="1:29" ht="13.5" thickBot="1" x14ac:dyDescent="0.25">
      <c r="A137" s="292" t="s">
        <v>26</v>
      </c>
      <c r="B137" s="246">
        <f>B136-B124</f>
        <v>2</v>
      </c>
      <c r="C137" s="243">
        <f t="shared" ref="C137:V137" si="58">C136-C124</f>
        <v>2</v>
      </c>
      <c r="D137" s="243">
        <f t="shared" si="58"/>
        <v>2</v>
      </c>
      <c r="E137" s="243">
        <f t="shared" si="58"/>
        <v>2</v>
      </c>
      <c r="F137" s="243">
        <f t="shared" si="58"/>
        <v>2</v>
      </c>
      <c r="G137" s="243">
        <f t="shared" si="58"/>
        <v>1.5</v>
      </c>
      <c r="H137" s="243">
        <f t="shared" si="58"/>
        <v>1.5</v>
      </c>
      <c r="I137" s="243">
        <f t="shared" si="58"/>
        <v>1.5</v>
      </c>
      <c r="J137" s="243">
        <f t="shared" si="58"/>
        <v>1.5</v>
      </c>
      <c r="K137" s="243">
        <f t="shared" si="58"/>
        <v>1.5</v>
      </c>
      <c r="L137" s="243">
        <f t="shared" si="58"/>
        <v>1.5</v>
      </c>
      <c r="M137" s="247">
        <f t="shared" si="58"/>
        <v>1</v>
      </c>
      <c r="N137" s="246">
        <f t="shared" si="58"/>
        <v>2</v>
      </c>
      <c r="O137" s="243">
        <f t="shared" si="58"/>
        <v>2</v>
      </c>
      <c r="P137" s="243">
        <f t="shared" si="58"/>
        <v>2</v>
      </c>
      <c r="Q137" s="243">
        <f t="shared" si="58"/>
        <v>2</v>
      </c>
      <c r="R137" s="243">
        <f t="shared" si="58"/>
        <v>1.5</v>
      </c>
      <c r="S137" s="243">
        <f t="shared" si="58"/>
        <v>1.5</v>
      </c>
      <c r="T137" s="243">
        <f t="shared" si="58"/>
        <v>1.5</v>
      </c>
      <c r="U137" s="243">
        <f t="shared" si="58"/>
        <v>1</v>
      </c>
      <c r="V137" s="243">
        <f t="shared" si="58"/>
        <v>1</v>
      </c>
      <c r="W137" s="236"/>
      <c r="X137" s="227" t="s">
        <v>26</v>
      </c>
      <c r="Y137" s="362">
        <f>Y136-X120</f>
        <v>1.75</v>
      </c>
      <c r="Z137" s="227"/>
      <c r="AB137" s="239"/>
      <c r="AC137" s="386"/>
    </row>
    <row r="138" spans="1:29" x14ac:dyDescent="0.2">
      <c r="B138" s="239">
        <v>50.5</v>
      </c>
      <c r="C138" s="239">
        <v>50</v>
      </c>
      <c r="D138" s="239">
        <v>50</v>
      </c>
      <c r="E138" s="239">
        <v>49.5</v>
      </c>
      <c r="F138" s="239">
        <v>49.5</v>
      </c>
      <c r="L138" s="239">
        <v>47</v>
      </c>
      <c r="S138" s="239">
        <v>48.5</v>
      </c>
      <c r="T138" s="239">
        <v>48.5</v>
      </c>
    </row>
    <row r="139" spans="1:29" ht="13.5" thickBot="1" x14ac:dyDescent="0.25"/>
    <row r="140" spans="1:29" s="400" customFormat="1" ht="13.5" thickBot="1" x14ac:dyDescent="0.25">
      <c r="A140" s="249" t="s">
        <v>87</v>
      </c>
      <c r="B140" s="671" t="s">
        <v>50</v>
      </c>
      <c r="C140" s="672"/>
      <c r="D140" s="672"/>
      <c r="E140" s="672"/>
      <c r="F140" s="672"/>
      <c r="G140" s="672"/>
      <c r="H140" s="672"/>
      <c r="I140" s="672"/>
      <c r="J140" s="672"/>
      <c r="K140" s="672"/>
      <c r="L140" s="672"/>
      <c r="M140" s="673"/>
      <c r="N140" s="671" t="s">
        <v>53</v>
      </c>
      <c r="O140" s="672"/>
      <c r="P140" s="672"/>
      <c r="Q140" s="672"/>
      <c r="R140" s="672"/>
      <c r="S140" s="672"/>
      <c r="T140" s="672"/>
      <c r="U140" s="672"/>
      <c r="V140" s="673"/>
      <c r="W140" s="297" t="s">
        <v>55</v>
      </c>
    </row>
    <row r="141" spans="1:29" s="400" customFormat="1" x14ac:dyDescent="0.2">
      <c r="A141" s="250" t="s">
        <v>54</v>
      </c>
      <c r="B141" s="330">
        <v>1</v>
      </c>
      <c r="C141" s="253">
        <v>2</v>
      </c>
      <c r="D141" s="253">
        <v>3</v>
      </c>
      <c r="E141" s="253">
        <v>4</v>
      </c>
      <c r="F141" s="253">
        <v>5</v>
      </c>
      <c r="G141" s="253">
        <v>6</v>
      </c>
      <c r="H141" s="253">
        <v>7</v>
      </c>
      <c r="I141" s="253">
        <v>8</v>
      </c>
      <c r="J141" s="253">
        <v>9</v>
      </c>
      <c r="K141" s="253">
        <v>10</v>
      </c>
      <c r="L141" s="389">
        <v>11</v>
      </c>
      <c r="M141" s="331">
        <v>12</v>
      </c>
      <c r="N141" s="251">
        <v>1</v>
      </c>
      <c r="O141" s="252">
        <v>2</v>
      </c>
      <c r="P141" s="252">
        <v>3</v>
      </c>
      <c r="Q141" s="252">
        <v>4</v>
      </c>
      <c r="R141" s="252">
        <v>5</v>
      </c>
      <c r="S141" s="252">
        <v>6</v>
      </c>
      <c r="T141" s="252">
        <v>7</v>
      </c>
      <c r="U141" s="252">
        <v>8</v>
      </c>
      <c r="V141" s="252">
        <v>9</v>
      </c>
      <c r="W141" s="296"/>
    </row>
    <row r="142" spans="1:29" s="400" customFormat="1" x14ac:dyDescent="0.2">
      <c r="A142" s="250" t="s">
        <v>2</v>
      </c>
      <c r="B142" s="254">
        <v>1</v>
      </c>
      <c r="C142" s="349">
        <v>2</v>
      </c>
      <c r="D142" s="349">
        <v>2</v>
      </c>
      <c r="E142" s="255">
        <v>3</v>
      </c>
      <c r="F142" s="255">
        <v>3</v>
      </c>
      <c r="G142" s="256">
        <v>4</v>
      </c>
      <c r="H142" s="256">
        <v>4</v>
      </c>
      <c r="I142" s="255">
        <v>5</v>
      </c>
      <c r="J142" s="255">
        <v>5</v>
      </c>
      <c r="K142" s="393">
        <v>6</v>
      </c>
      <c r="L142" s="394">
        <v>7</v>
      </c>
      <c r="M142" s="395">
        <v>8</v>
      </c>
      <c r="N142" s="254">
        <v>1</v>
      </c>
      <c r="O142" s="349">
        <v>2</v>
      </c>
      <c r="P142" s="255">
        <v>3</v>
      </c>
      <c r="Q142" s="256">
        <v>4</v>
      </c>
      <c r="R142" s="255">
        <v>5</v>
      </c>
      <c r="S142" s="393">
        <v>6</v>
      </c>
      <c r="T142" s="394">
        <v>7</v>
      </c>
      <c r="U142" s="396">
        <v>8</v>
      </c>
      <c r="V142" s="395">
        <v>8</v>
      </c>
      <c r="W142" s="226" t="s">
        <v>0</v>
      </c>
    </row>
    <row r="143" spans="1:29" s="400" customFormat="1" x14ac:dyDescent="0.2">
      <c r="A143" s="257" t="s">
        <v>3</v>
      </c>
      <c r="B143" s="258">
        <v>1080</v>
      </c>
      <c r="C143" s="259">
        <v>1080</v>
      </c>
      <c r="D143" s="259">
        <v>1080</v>
      </c>
      <c r="E143" s="259">
        <v>1080</v>
      </c>
      <c r="F143" s="259">
        <v>1080</v>
      </c>
      <c r="G143" s="259">
        <v>1080</v>
      </c>
      <c r="H143" s="259">
        <v>1080</v>
      </c>
      <c r="I143" s="259">
        <v>1080</v>
      </c>
      <c r="J143" s="259">
        <v>1080</v>
      </c>
      <c r="K143" s="259">
        <v>1080</v>
      </c>
      <c r="L143" s="390">
        <v>1080</v>
      </c>
      <c r="M143" s="260">
        <v>1080</v>
      </c>
      <c r="N143" s="258">
        <v>1080</v>
      </c>
      <c r="O143" s="259">
        <v>1080</v>
      </c>
      <c r="P143" s="259">
        <v>1080</v>
      </c>
      <c r="Q143" s="259">
        <v>1080</v>
      </c>
      <c r="R143" s="259">
        <v>1080</v>
      </c>
      <c r="S143" s="259">
        <v>1080</v>
      </c>
      <c r="T143" s="259">
        <v>1080</v>
      </c>
      <c r="U143" s="259">
        <v>1080</v>
      </c>
      <c r="V143" s="259">
        <v>1080</v>
      </c>
      <c r="W143" s="261">
        <v>1080</v>
      </c>
    </row>
    <row r="144" spans="1:29" s="400" customFormat="1" x14ac:dyDescent="0.2">
      <c r="A144" s="262" t="s">
        <v>6</v>
      </c>
      <c r="B144" s="263">
        <v>1031.4000000000001</v>
      </c>
      <c r="C144" s="264">
        <v>1066.1111111111111</v>
      </c>
      <c r="D144" s="264">
        <v>1061.7142857142858</v>
      </c>
      <c r="E144" s="264">
        <v>1080.4545454545455</v>
      </c>
      <c r="F144" s="264">
        <v>1080</v>
      </c>
      <c r="G144" s="264">
        <v>1115.2830188679245</v>
      </c>
      <c r="H144" s="264">
        <v>1099.2452830188679</v>
      </c>
      <c r="I144" s="264">
        <v>1128.6046511627908</v>
      </c>
      <c r="J144" s="264">
        <v>1111.1111111111111</v>
      </c>
      <c r="K144" s="264">
        <v>1137.5862068965516</v>
      </c>
      <c r="L144" s="311">
        <v>1130.3225806451612</v>
      </c>
      <c r="M144" s="265">
        <v>1183.3333333333333</v>
      </c>
      <c r="N144" s="263">
        <v>987.22222222222217</v>
      </c>
      <c r="O144" s="264">
        <v>1032.0588235294117</v>
      </c>
      <c r="P144" s="264">
        <v>1059.8076923076924</v>
      </c>
      <c r="Q144" s="264">
        <v>1073.1147540983607</v>
      </c>
      <c r="R144" s="264">
        <v>1086.4179104477612</v>
      </c>
      <c r="S144" s="264">
        <v>1125.344827586207</v>
      </c>
      <c r="T144" s="264">
        <v>1124.313725490196</v>
      </c>
      <c r="U144" s="264">
        <v>1152.8571428571429</v>
      </c>
      <c r="V144" s="264">
        <v>1174.2857142857142</v>
      </c>
      <c r="W144" s="266">
        <v>1098.4871244635194</v>
      </c>
    </row>
    <row r="145" spans="1:26" s="400" customFormat="1" x14ac:dyDescent="0.2">
      <c r="A145" s="250" t="s">
        <v>7</v>
      </c>
      <c r="B145" s="267">
        <v>100</v>
      </c>
      <c r="C145" s="268">
        <v>94.444444444444443</v>
      </c>
      <c r="D145" s="268">
        <v>91.428571428571431</v>
      </c>
      <c r="E145" s="268">
        <v>97.727272727272734</v>
      </c>
      <c r="F145" s="268">
        <v>93.023255813953483</v>
      </c>
      <c r="G145" s="268">
        <v>96.226415094339629</v>
      </c>
      <c r="H145" s="268">
        <v>96.226415094339629</v>
      </c>
      <c r="I145" s="268">
        <v>100</v>
      </c>
      <c r="J145" s="268">
        <v>100</v>
      </c>
      <c r="K145" s="268">
        <v>100</v>
      </c>
      <c r="L145" s="314">
        <v>100</v>
      </c>
      <c r="M145" s="269">
        <v>93.333333333333329</v>
      </c>
      <c r="N145" s="267">
        <v>100</v>
      </c>
      <c r="O145" s="268">
        <v>100</v>
      </c>
      <c r="P145" s="268">
        <v>100</v>
      </c>
      <c r="Q145" s="268">
        <v>100</v>
      </c>
      <c r="R145" s="268">
        <v>100</v>
      </c>
      <c r="S145" s="268">
        <v>100</v>
      </c>
      <c r="T145" s="268">
        <v>98.039215686274517</v>
      </c>
      <c r="U145" s="268">
        <v>100</v>
      </c>
      <c r="V145" s="268">
        <v>100</v>
      </c>
      <c r="W145" s="270">
        <v>91.738197424892704</v>
      </c>
      <c r="Y145" s="227"/>
      <c r="Z145" s="227"/>
    </row>
    <row r="146" spans="1:26" s="400" customFormat="1" x14ac:dyDescent="0.2">
      <c r="A146" s="250" t="s">
        <v>8</v>
      </c>
      <c r="B146" s="271">
        <v>4.8283885980221049E-2</v>
      </c>
      <c r="C146" s="272">
        <v>5.1483988147085782E-2</v>
      </c>
      <c r="D146" s="272">
        <v>4.6660316042396351E-2</v>
      </c>
      <c r="E146" s="272">
        <v>3.551601229573996E-2</v>
      </c>
      <c r="F146" s="272">
        <v>4.4830365821440496E-2</v>
      </c>
      <c r="G146" s="272">
        <v>4.7878334255521182E-2</v>
      </c>
      <c r="H146" s="272">
        <v>4.511863715983809E-2</v>
      </c>
      <c r="I146" s="272">
        <v>3.8293558558639217E-2</v>
      </c>
      <c r="J146" s="272">
        <v>4.2308391602613064E-2</v>
      </c>
      <c r="K146" s="272">
        <v>3.5886386388479651E-2</v>
      </c>
      <c r="L146" s="317">
        <v>4.536145316508091E-2</v>
      </c>
      <c r="M146" s="273">
        <v>5.4388815261507836E-2</v>
      </c>
      <c r="N146" s="271">
        <v>3.4731061618930276E-2</v>
      </c>
      <c r="O146" s="272">
        <v>3.4680032703440181E-2</v>
      </c>
      <c r="P146" s="272">
        <v>3.6095918859482344E-2</v>
      </c>
      <c r="Q146" s="272">
        <v>3.6013691662419772E-2</v>
      </c>
      <c r="R146" s="272">
        <v>3.4171285664139329E-2</v>
      </c>
      <c r="S146" s="272">
        <v>3.1707014736141015E-2</v>
      </c>
      <c r="T146" s="272">
        <v>3.9708472888397219E-2</v>
      </c>
      <c r="U146" s="272">
        <v>4.4692199569168659E-2</v>
      </c>
      <c r="V146" s="272">
        <v>4.0677015808516737E-2</v>
      </c>
      <c r="W146" s="274">
        <v>5.6077417946192934E-2</v>
      </c>
      <c r="Y146" s="227"/>
      <c r="Z146" s="227"/>
    </row>
    <row r="147" spans="1:26" s="400" customFormat="1" x14ac:dyDescent="0.2">
      <c r="A147" s="262" t="s">
        <v>1</v>
      </c>
      <c r="B147" s="275">
        <f>B144/B143*100-100</f>
        <v>-4.5</v>
      </c>
      <c r="C147" s="276">
        <f t="shared" ref="C147:E147" si="59">C144/C143*100-100</f>
        <v>-1.2860082304526799</v>
      </c>
      <c r="D147" s="276">
        <f t="shared" si="59"/>
        <v>-1.6931216931216966</v>
      </c>
      <c r="E147" s="276">
        <f t="shared" si="59"/>
        <v>4.2087542087543284E-2</v>
      </c>
      <c r="F147" s="276">
        <f>F144/F143*100-100</f>
        <v>0</v>
      </c>
      <c r="G147" s="276">
        <f t="shared" ref="G147:M147" si="60">G144/G143*100-100</f>
        <v>3.2669461914744886</v>
      </c>
      <c r="H147" s="276">
        <f t="shared" si="60"/>
        <v>1.7819706498951859</v>
      </c>
      <c r="I147" s="276">
        <f t="shared" si="60"/>
        <v>4.5004306632213655</v>
      </c>
      <c r="J147" s="276">
        <f t="shared" si="60"/>
        <v>2.8806584362139915</v>
      </c>
      <c r="K147" s="276">
        <f t="shared" si="60"/>
        <v>5.3320561941251583</v>
      </c>
      <c r="L147" s="276">
        <f t="shared" si="60"/>
        <v>4.6594982078852922</v>
      </c>
      <c r="M147" s="277">
        <f t="shared" si="60"/>
        <v>9.5679012345678984</v>
      </c>
      <c r="N147" s="275">
        <f>N144/N143*100-100</f>
        <v>-8.5905349794238646</v>
      </c>
      <c r="O147" s="276">
        <f t="shared" ref="O147:W147" si="61">O144/O143*100-100</f>
        <v>-4.4389978213507675</v>
      </c>
      <c r="P147" s="276">
        <f t="shared" si="61"/>
        <v>-1.8696581196581121</v>
      </c>
      <c r="Q147" s="276">
        <f t="shared" si="61"/>
        <v>-0.63752276867030844</v>
      </c>
      <c r="R147" s="276">
        <f t="shared" si="61"/>
        <v>0.59425096738530669</v>
      </c>
      <c r="S147" s="276">
        <f t="shared" si="61"/>
        <v>4.1985951468710141</v>
      </c>
      <c r="T147" s="276">
        <f t="shared" si="61"/>
        <v>4.1031227305737161</v>
      </c>
      <c r="U147" s="276">
        <f t="shared" si="61"/>
        <v>6.7460317460317469</v>
      </c>
      <c r="V147" s="276">
        <f t="shared" si="61"/>
        <v>8.7301587301587205</v>
      </c>
      <c r="W147" s="278">
        <f t="shared" si="61"/>
        <v>1.7117707836592047</v>
      </c>
      <c r="Y147" s="227"/>
      <c r="Z147" s="227"/>
    </row>
    <row r="148" spans="1:26" s="400" customFormat="1" ht="13.5" thickBot="1" x14ac:dyDescent="0.25">
      <c r="A148" s="279" t="s">
        <v>27</v>
      </c>
      <c r="B148" s="280">
        <f>B144-B130</f>
        <v>97.200000000000045</v>
      </c>
      <c r="C148" s="281">
        <f t="shared" ref="C148:W148" si="62">C144-C130</f>
        <v>88.968253968253975</v>
      </c>
      <c r="D148" s="281">
        <f t="shared" si="62"/>
        <v>96.038610038610159</v>
      </c>
      <c r="E148" s="281">
        <f t="shared" si="62"/>
        <v>95.33826638477808</v>
      </c>
      <c r="F148" s="281">
        <f t="shared" si="62"/>
        <v>93.023255813953483</v>
      </c>
      <c r="G148" s="281">
        <f t="shared" si="62"/>
        <v>102.08301886792447</v>
      </c>
      <c r="H148" s="281">
        <f t="shared" si="62"/>
        <v>90.245283018867894</v>
      </c>
      <c r="I148" s="281">
        <f t="shared" si="62"/>
        <v>103.12846068660042</v>
      </c>
      <c r="J148" s="281">
        <f t="shared" si="62"/>
        <v>89.444444444444457</v>
      </c>
      <c r="K148" s="281">
        <f t="shared" si="62"/>
        <v>98.287961282516562</v>
      </c>
      <c r="L148" s="281">
        <f t="shared" si="62"/>
        <v>84.193548387096598</v>
      </c>
      <c r="M148" s="282">
        <f t="shared" si="62"/>
        <v>92.988505747126283</v>
      </c>
      <c r="N148" s="280">
        <f t="shared" si="62"/>
        <v>114.72222222222217</v>
      </c>
      <c r="O148" s="281">
        <f t="shared" si="62"/>
        <v>116.22549019607834</v>
      </c>
      <c r="P148" s="281">
        <f t="shared" si="62"/>
        <v>98.974358974359006</v>
      </c>
      <c r="Q148" s="281">
        <f t="shared" si="62"/>
        <v>93.730138713745305</v>
      </c>
      <c r="R148" s="281">
        <f t="shared" si="62"/>
        <v>80.357304387155182</v>
      </c>
      <c r="S148" s="281">
        <f t="shared" si="62"/>
        <v>105.00000000000011</v>
      </c>
      <c r="T148" s="281">
        <f t="shared" si="62"/>
        <v>81.372549019607732</v>
      </c>
      <c r="U148" s="281">
        <f t="shared" si="62"/>
        <v>60.912698412698546</v>
      </c>
      <c r="V148" s="281">
        <f t="shared" si="62"/>
        <v>62.341269841269877</v>
      </c>
      <c r="W148" s="283">
        <f t="shared" si="62"/>
        <v>92.363345961890786</v>
      </c>
      <c r="Y148" s="227"/>
      <c r="Z148" s="227"/>
    </row>
    <row r="149" spans="1:26" s="400" customFormat="1" x14ac:dyDescent="0.2">
      <c r="A149" s="284" t="s">
        <v>51</v>
      </c>
      <c r="B149" s="285">
        <v>670</v>
      </c>
      <c r="C149" s="286">
        <v>472</v>
      </c>
      <c r="D149" s="286">
        <v>471</v>
      </c>
      <c r="E149" s="286">
        <v>582</v>
      </c>
      <c r="F149" s="286">
        <v>583</v>
      </c>
      <c r="G149" s="286">
        <v>680</v>
      </c>
      <c r="H149" s="286">
        <v>681</v>
      </c>
      <c r="I149" s="286">
        <v>558</v>
      </c>
      <c r="J149" s="286">
        <v>560</v>
      </c>
      <c r="K149" s="286">
        <v>772</v>
      </c>
      <c r="L149" s="391">
        <v>421</v>
      </c>
      <c r="M149" s="287">
        <v>388</v>
      </c>
      <c r="N149" s="285">
        <v>210</v>
      </c>
      <c r="O149" s="286">
        <v>473</v>
      </c>
      <c r="P149" s="286">
        <v>660</v>
      </c>
      <c r="Q149" s="286">
        <v>804</v>
      </c>
      <c r="R149" s="286">
        <v>886</v>
      </c>
      <c r="S149" s="286">
        <v>772</v>
      </c>
      <c r="T149" s="286">
        <v>692</v>
      </c>
      <c r="U149" s="286">
        <v>470</v>
      </c>
      <c r="V149" s="286">
        <v>471</v>
      </c>
      <c r="W149" s="288">
        <f>SUM(B149:V149)</f>
        <v>12276</v>
      </c>
      <c r="X149" s="227" t="s">
        <v>56</v>
      </c>
      <c r="Y149" s="289">
        <f>W135-W149</f>
        <v>6</v>
      </c>
      <c r="Z149" s="290">
        <f>Y149/W135</f>
        <v>4.8851978505129456E-4</v>
      </c>
    </row>
    <row r="150" spans="1:26" s="400" customFormat="1" x14ac:dyDescent="0.2">
      <c r="A150" s="291" t="s">
        <v>28</v>
      </c>
      <c r="B150" s="244">
        <v>52.5</v>
      </c>
      <c r="C150" s="242">
        <v>52</v>
      </c>
      <c r="D150" s="242">
        <v>52</v>
      </c>
      <c r="E150" s="242">
        <v>51.5</v>
      </c>
      <c r="F150" s="242">
        <v>51.5</v>
      </c>
      <c r="G150" s="242">
        <v>50.5</v>
      </c>
      <c r="H150" s="242">
        <v>50.5</v>
      </c>
      <c r="I150" s="242">
        <v>50</v>
      </c>
      <c r="J150" s="242">
        <v>50</v>
      </c>
      <c r="K150" s="242">
        <v>49</v>
      </c>
      <c r="L150" s="392">
        <v>49</v>
      </c>
      <c r="M150" s="245">
        <v>48.5</v>
      </c>
      <c r="N150" s="244">
        <v>54</v>
      </c>
      <c r="O150" s="242">
        <v>53</v>
      </c>
      <c r="P150" s="242">
        <v>53</v>
      </c>
      <c r="Q150" s="242">
        <v>51</v>
      </c>
      <c r="R150" s="242">
        <v>50.5</v>
      </c>
      <c r="S150" s="242">
        <v>50.5</v>
      </c>
      <c r="T150" s="242">
        <v>50.5</v>
      </c>
      <c r="U150" s="242">
        <v>48.5</v>
      </c>
      <c r="V150" s="242">
        <v>48</v>
      </c>
      <c r="W150" s="235"/>
      <c r="X150" s="227" t="s">
        <v>57</v>
      </c>
      <c r="Y150" s="227">
        <v>48.74</v>
      </c>
      <c r="Z150" s="227"/>
    </row>
    <row r="151" spans="1:26" s="400" customFormat="1" ht="13.5" thickBot="1" x14ac:dyDescent="0.25">
      <c r="A151" s="292" t="s">
        <v>26</v>
      </c>
      <c r="B151" s="246">
        <f>B150-B136</f>
        <v>2</v>
      </c>
      <c r="C151" s="243">
        <f t="shared" ref="C151:V151" si="63">C150-C136</f>
        <v>2</v>
      </c>
      <c r="D151" s="243">
        <f t="shared" si="63"/>
        <v>2</v>
      </c>
      <c r="E151" s="243">
        <f t="shared" si="63"/>
        <v>2</v>
      </c>
      <c r="F151" s="243">
        <f t="shared" si="63"/>
        <v>2</v>
      </c>
      <c r="G151" s="243">
        <f t="shared" si="63"/>
        <v>2</v>
      </c>
      <c r="H151" s="243">
        <f t="shared" si="63"/>
        <v>2</v>
      </c>
      <c r="I151" s="243">
        <f t="shared" si="63"/>
        <v>2</v>
      </c>
      <c r="J151" s="243">
        <f t="shared" si="63"/>
        <v>2</v>
      </c>
      <c r="K151" s="243">
        <f t="shared" si="63"/>
        <v>2</v>
      </c>
      <c r="L151" s="243">
        <f t="shared" si="63"/>
        <v>2</v>
      </c>
      <c r="M151" s="247">
        <f t="shared" si="63"/>
        <v>2</v>
      </c>
      <c r="N151" s="246">
        <f t="shared" si="63"/>
        <v>2</v>
      </c>
      <c r="O151" s="243">
        <f t="shared" si="63"/>
        <v>2</v>
      </c>
      <c r="P151" s="243">
        <f t="shared" si="63"/>
        <v>2</v>
      </c>
      <c r="Q151" s="243">
        <f t="shared" si="63"/>
        <v>2</v>
      </c>
      <c r="R151" s="243">
        <f t="shared" si="63"/>
        <v>2</v>
      </c>
      <c r="S151" s="243">
        <f t="shared" si="63"/>
        <v>2</v>
      </c>
      <c r="T151" s="243">
        <f t="shared" si="63"/>
        <v>2</v>
      </c>
      <c r="U151" s="243">
        <f t="shared" si="63"/>
        <v>2</v>
      </c>
      <c r="V151" s="243">
        <f t="shared" si="63"/>
        <v>2</v>
      </c>
      <c r="W151" s="236"/>
      <c r="X151" s="227" t="s">
        <v>26</v>
      </c>
      <c r="Y151" s="362">
        <f>Y150-Y136</f>
        <v>1.5800000000000054</v>
      </c>
      <c r="Z151" s="227"/>
    </row>
    <row r="153" spans="1:26" ht="13.5" thickBot="1" x14ac:dyDescent="0.25"/>
    <row r="154" spans="1:26" s="401" customFormat="1" ht="13.5" thickBot="1" x14ac:dyDescent="0.25">
      <c r="A154" s="249" t="s">
        <v>88</v>
      </c>
      <c r="B154" s="671" t="s">
        <v>50</v>
      </c>
      <c r="C154" s="672"/>
      <c r="D154" s="672"/>
      <c r="E154" s="672"/>
      <c r="F154" s="672"/>
      <c r="G154" s="672"/>
      <c r="H154" s="672"/>
      <c r="I154" s="672"/>
      <c r="J154" s="672"/>
      <c r="K154" s="672"/>
      <c r="L154" s="672"/>
      <c r="M154" s="673"/>
      <c r="N154" s="671" t="s">
        <v>53</v>
      </c>
      <c r="O154" s="672"/>
      <c r="P154" s="672"/>
      <c r="Q154" s="672"/>
      <c r="R154" s="672"/>
      <c r="S154" s="672"/>
      <c r="T154" s="672"/>
      <c r="U154" s="672"/>
      <c r="V154" s="673"/>
      <c r="W154" s="297" t="s">
        <v>55</v>
      </c>
    </row>
    <row r="155" spans="1:26" s="401" customFormat="1" x14ac:dyDescent="0.2">
      <c r="A155" s="250" t="s">
        <v>54</v>
      </c>
      <c r="B155" s="330">
        <v>1</v>
      </c>
      <c r="C155" s="253">
        <v>2</v>
      </c>
      <c r="D155" s="253">
        <v>3</v>
      </c>
      <c r="E155" s="253">
        <v>4</v>
      </c>
      <c r="F155" s="253">
        <v>5</v>
      </c>
      <c r="G155" s="253">
        <v>6</v>
      </c>
      <c r="H155" s="253">
        <v>7</v>
      </c>
      <c r="I155" s="253">
        <v>8</v>
      </c>
      <c r="J155" s="253">
        <v>9</v>
      </c>
      <c r="K155" s="253">
        <v>10</v>
      </c>
      <c r="L155" s="389">
        <v>11</v>
      </c>
      <c r="M155" s="331">
        <v>12</v>
      </c>
      <c r="N155" s="251">
        <v>1</v>
      </c>
      <c r="O155" s="252">
        <v>2</v>
      </c>
      <c r="P155" s="252">
        <v>3</v>
      </c>
      <c r="Q155" s="252">
        <v>4</v>
      </c>
      <c r="R155" s="252">
        <v>5</v>
      </c>
      <c r="S155" s="252">
        <v>6</v>
      </c>
      <c r="T155" s="252">
        <v>7</v>
      </c>
      <c r="U155" s="252">
        <v>8</v>
      </c>
      <c r="V155" s="252">
        <v>9</v>
      </c>
      <c r="W155" s="296"/>
    </row>
    <row r="156" spans="1:26" s="401" customFormat="1" x14ac:dyDescent="0.2">
      <c r="A156" s="250" t="s">
        <v>2</v>
      </c>
      <c r="B156" s="254">
        <v>1</v>
      </c>
      <c r="C156" s="349">
        <v>2</v>
      </c>
      <c r="D156" s="349">
        <v>2</v>
      </c>
      <c r="E156" s="255">
        <v>3</v>
      </c>
      <c r="F156" s="255">
        <v>3</v>
      </c>
      <c r="G156" s="256">
        <v>4</v>
      </c>
      <c r="H156" s="256">
        <v>4</v>
      </c>
      <c r="I156" s="255">
        <v>5</v>
      </c>
      <c r="J156" s="255">
        <v>5</v>
      </c>
      <c r="K156" s="393">
        <v>6</v>
      </c>
      <c r="L156" s="394">
        <v>7</v>
      </c>
      <c r="M156" s="395">
        <v>8</v>
      </c>
      <c r="N156" s="254">
        <v>1</v>
      </c>
      <c r="O156" s="349">
        <v>2</v>
      </c>
      <c r="P156" s="255">
        <v>3</v>
      </c>
      <c r="Q156" s="256">
        <v>4</v>
      </c>
      <c r="R156" s="255">
        <v>5</v>
      </c>
      <c r="S156" s="393">
        <v>6</v>
      </c>
      <c r="T156" s="394">
        <v>7</v>
      </c>
      <c r="U156" s="396">
        <v>8</v>
      </c>
      <c r="V156" s="395">
        <v>8</v>
      </c>
      <c r="W156" s="226" t="s">
        <v>0</v>
      </c>
    </row>
    <row r="157" spans="1:26" s="401" customFormat="1" x14ac:dyDescent="0.2">
      <c r="A157" s="257" t="s">
        <v>3</v>
      </c>
      <c r="B157" s="258">
        <v>1170</v>
      </c>
      <c r="C157" s="259">
        <v>1170</v>
      </c>
      <c r="D157" s="259">
        <v>1170</v>
      </c>
      <c r="E157" s="259">
        <v>1170</v>
      </c>
      <c r="F157" s="259">
        <v>1170</v>
      </c>
      <c r="G157" s="259">
        <v>1170</v>
      </c>
      <c r="H157" s="259">
        <v>1170</v>
      </c>
      <c r="I157" s="259">
        <v>1170</v>
      </c>
      <c r="J157" s="259">
        <v>1170</v>
      </c>
      <c r="K157" s="259">
        <v>1170</v>
      </c>
      <c r="L157" s="390">
        <v>1170</v>
      </c>
      <c r="M157" s="260">
        <v>1170</v>
      </c>
      <c r="N157" s="258">
        <v>1170</v>
      </c>
      <c r="O157" s="259">
        <v>1170</v>
      </c>
      <c r="P157" s="259">
        <v>1170</v>
      </c>
      <c r="Q157" s="259">
        <v>1170</v>
      </c>
      <c r="R157" s="259">
        <v>1170</v>
      </c>
      <c r="S157" s="259">
        <v>1170</v>
      </c>
      <c r="T157" s="259">
        <v>1170</v>
      </c>
      <c r="U157" s="259">
        <v>1170</v>
      </c>
      <c r="V157" s="259">
        <v>1170</v>
      </c>
      <c r="W157" s="261">
        <v>1170</v>
      </c>
    </row>
    <row r="158" spans="1:26" s="401" customFormat="1" x14ac:dyDescent="0.2">
      <c r="A158" s="262" t="s">
        <v>6</v>
      </c>
      <c r="B158" s="263">
        <v>1127.3333333333333</v>
      </c>
      <c r="C158" s="264">
        <v>1141.1111111111111</v>
      </c>
      <c r="D158" s="264">
        <v>1158.1081081081081</v>
      </c>
      <c r="E158" s="264">
        <v>1177.2727272727273</v>
      </c>
      <c r="F158" s="264">
        <v>1166.5853658536585</v>
      </c>
      <c r="G158" s="264">
        <v>1185.7142857142858</v>
      </c>
      <c r="H158" s="264">
        <v>1201.875</v>
      </c>
      <c r="I158" s="264">
        <v>1210</v>
      </c>
      <c r="J158" s="264">
        <v>1197.25</v>
      </c>
      <c r="K158" s="264">
        <v>1211.1111111111111</v>
      </c>
      <c r="L158" s="311">
        <v>1212.8571428571429</v>
      </c>
      <c r="M158" s="265">
        <v>1254.8275862068965</v>
      </c>
      <c r="N158" s="263">
        <v>1044.375</v>
      </c>
      <c r="O158" s="264">
        <v>1113.1707317073171</v>
      </c>
      <c r="P158" s="264">
        <v>1138.6538461538462</v>
      </c>
      <c r="Q158" s="264">
        <v>1140.3921568627452</v>
      </c>
      <c r="R158" s="264">
        <v>1157.5862068965516</v>
      </c>
      <c r="S158" s="264">
        <v>1186.6666666666667</v>
      </c>
      <c r="T158" s="264">
        <v>1179.8</v>
      </c>
      <c r="U158" s="264">
        <v>1275.3333333333333</v>
      </c>
      <c r="V158" s="264">
        <v>1288.7878787878788</v>
      </c>
      <c r="W158" s="266">
        <v>1179.1977401129943</v>
      </c>
    </row>
    <row r="159" spans="1:26" s="401" customFormat="1" x14ac:dyDescent="0.2">
      <c r="A159" s="250" t="s">
        <v>7</v>
      </c>
      <c r="B159" s="267">
        <v>95.555555555555557</v>
      </c>
      <c r="C159" s="268">
        <v>100</v>
      </c>
      <c r="D159" s="268">
        <v>100</v>
      </c>
      <c r="E159" s="268">
        <v>100</v>
      </c>
      <c r="F159" s="268">
        <v>100</v>
      </c>
      <c r="G159" s="268">
        <v>97.959183673469383</v>
      </c>
      <c r="H159" s="268">
        <v>100</v>
      </c>
      <c r="I159" s="268">
        <v>100</v>
      </c>
      <c r="J159" s="268">
        <v>100</v>
      </c>
      <c r="K159" s="268">
        <v>100</v>
      </c>
      <c r="L159" s="314">
        <v>100</v>
      </c>
      <c r="M159" s="269">
        <v>100</v>
      </c>
      <c r="N159" s="267">
        <v>93.75</v>
      </c>
      <c r="O159" s="268">
        <v>97.560975609756099</v>
      </c>
      <c r="P159" s="268">
        <v>100</v>
      </c>
      <c r="Q159" s="268">
        <v>100</v>
      </c>
      <c r="R159" s="268">
        <v>98.275862068965523</v>
      </c>
      <c r="S159" s="268">
        <v>98.333333333333329</v>
      </c>
      <c r="T159" s="268">
        <v>100</v>
      </c>
      <c r="U159" s="268">
        <v>90</v>
      </c>
      <c r="V159" s="268">
        <v>93.939393939393938</v>
      </c>
      <c r="W159" s="270">
        <v>91.299435028248581</v>
      </c>
      <c r="Y159" s="227"/>
      <c r="Z159" s="227"/>
    </row>
    <row r="160" spans="1:26" s="401" customFormat="1" x14ac:dyDescent="0.2">
      <c r="A160" s="250" t="s">
        <v>8</v>
      </c>
      <c r="B160" s="271">
        <v>4.9491368309657426E-2</v>
      </c>
      <c r="C160" s="272">
        <v>3.3989308034482038E-2</v>
      </c>
      <c r="D160" s="272">
        <v>3.3642855015127052E-2</v>
      </c>
      <c r="E160" s="272">
        <v>4.0711168781758886E-2</v>
      </c>
      <c r="F160" s="272">
        <v>3.1487653102382461E-2</v>
      </c>
      <c r="G160" s="272">
        <v>4.1978919012492392E-2</v>
      </c>
      <c r="H160" s="272">
        <v>4.1346286715561953E-2</v>
      </c>
      <c r="I160" s="272">
        <v>4.4201087803593886E-2</v>
      </c>
      <c r="J160" s="272">
        <v>3.9397989690503718E-2</v>
      </c>
      <c r="K160" s="272">
        <v>3.8880036881498443E-2</v>
      </c>
      <c r="L160" s="317">
        <v>4.8220234370926686E-2</v>
      </c>
      <c r="M160" s="273">
        <v>5.2596895986034356E-2</v>
      </c>
      <c r="N160" s="271">
        <v>5.2768378481593048E-2</v>
      </c>
      <c r="O160" s="272">
        <v>4.5480209107834423E-2</v>
      </c>
      <c r="P160" s="272">
        <v>3.5716624093414945E-2</v>
      </c>
      <c r="Q160" s="272">
        <v>3.2017697658883591E-2</v>
      </c>
      <c r="R160" s="272">
        <v>4.3499372859749204E-2</v>
      </c>
      <c r="S160" s="272">
        <v>4.1730267496749594E-2</v>
      </c>
      <c r="T160" s="272">
        <v>3.3712375625588237E-2</v>
      </c>
      <c r="U160" s="272">
        <v>5.689457978369343E-2</v>
      </c>
      <c r="V160" s="272">
        <v>5.0022096775943159E-2</v>
      </c>
      <c r="W160" s="274">
        <v>5.7312174452627852E-2</v>
      </c>
      <c r="Y160" s="227"/>
      <c r="Z160" s="227"/>
    </row>
    <row r="161" spans="1:26" s="401" customFormat="1" x14ac:dyDescent="0.2">
      <c r="A161" s="262" t="s">
        <v>1</v>
      </c>
      <c r="B161" s="275">
        <f>B158/B157*100-100</f>
        <v>-3.6467236467236432</v>
      </c>
      <c r="C161" s="276">
        <f t="shared" ref="C161:E161" si="64">C158/C157*100-100</f>
        <v>-2.4691358024691397</v>
      </c>
      <c r="D161" s="276">
        <f t="shared" si="64"/>
        <v>-1.0164010164010193</v>
      </c>
      <c r="E161" s="276">
        <f t="shared" si="64"/>
        <v>0.62160062160062068</v>
      </c>
      <c r="F161" s="276">
        <f>F158/F157*100-100</f>
        <v>-0.29184907233687341</v>
      </c>
      <c r="G161" s="276">
        <f t="shared" ref="G161:M161" si="65">G158/G157*100-100</f>
        <v>1.3431013431013383</v>
      </c>
      <c r="H161" s="276">
        <f t="shared" si="65"/>
        <v>2.7243589743589638</v>
      </c>
      <c r="I161" s="276">
        <f t="shared" si="65"/>
        <v>3.4188034188034351</v>
      </c>
      <c r="J161" s="276">
        <f t="shared" si="65"/>
        <v>2.3290598290598155</v>
      </c>
      <c r="K161" s="276">
        <f t="shared" si="65"/>
        <v>3.5137701804368362</v>
      </c>
      <c r="L161" s="276">
        <f t="shared" si="65"/>
        <v>3.6630036630036784</v>
      </c>
      <c r="M161" s="277">
        <f t="shared" si="65"/>
        <v>7.2502210433244869</v>
      </c>
      <c r="N161" s="275">
        <f>N158/N157*100-100</f>
        <v>-10.737179487179489</v>
      </c>
      <c r="O161" s="276">
        <f t="shared" ref="O161:W161" si="66">O158/O157*100-100</f>
        <v>-4.8572024181780193</v>
      </c>
      <c r="P161" s="276">
        <f t="shared" si="66"/>
        <v>-2.6791584483892166</v>
      </c>
      <c r="Q161" s="276">
        <f t="shared" si="66"/>
        <v>-2.5305848835260605</v>
      </c>
      <c r="R161" s="276">
        <f t="shared" si="66"/>
        <v>-1.0610079575596956</v>
      </c>
      <c r="S161" s="276">
        <f t="shared" si="66"/>
        <v>1.4245014245014289</v>
      </c>
      <c r="T161" s="276">
        <f t="shared" si="66"/>
        <v>0.83760683760682753</v>
      </c>
      <c r="U161" s="276">
        <f t="shared" si="66"/>
        <v>9.002849002849004</v>
      </c>
      <c r="V161" s="276">
        <f t="shared" si="66"/>
        <v>10.152810152810162</v>
      </c>
      <c r="W161" s="278">
        <f t="shared" si="66"/>
        <v>0.78613163358924965</v>
      </c>
      <c r="Y161" s="227"/>
      <c r="Z161" s="227"/>
    </row>
    <row r="162" spans="1:26" s="401" customFormat="1" ht="13.5" thickBot="1" x14ac:dyDescent="0.25">
      <c r="A162" s="279" t="s">
        <v>27</v>
      </c>
      <c r="B162" s="280">
        <f>B158-B144</f>
        <v>95.933333333333167</v>
      </c>
      <c r="C162" s="281">
        <f t="shared" ref="C162:W162" si="67">C158-C144</f>
        <v>75</v>
      </c>
      <c r="D162" s="281">
        <f t="shared" si="67"/>
        <v>96.393822393822347</v>
      </c>
      <c r="E162" s="281">
        <f t="shared" si="67"/>
        <v>96.818181818181756</v>
      </c>
      <c r="F162" s="281">
        <f t="shared" si="67"/>
        <v>86.585365853658459</v>
      </c>
      <c r="G162" s="281">
        <f t="shared" si="67"/>
        <v>70.431266846361268</v>
      </c>
      <c r="H162" s="281">
        <f t="shared" si="67"/>
        <v>102.62971698113211</v>
      </c>
      <c r="I162" s="281">
        <f t="shared" si="67"/>
        <v>81.395348837209212</v>
      </c>
      <c r="J162" s="281">
        <f t="shared" si="67"/>
        <v>86.138888888888914</v>
      </c>
      <c r="K162" s="281">
        <f t="shared" si="67"/>
        <v>73.524904214559456</v>
      </c>
      <c r="L162" s="281">
        <f t="shared" si="67"/>
        <v>82.534562211981665</v>
      </c>
      <c r="M162" s="282">
        <f t="shared" si="67"/>
        <v>71.494252873563255</v>
      </c>
      <c r="N162" s="280">
        <f t="shared" si="67"/>
        <v>57.152777777777828</v>
      </c>
      <c r="O162" s="281">
        <f t="shared" si="67"/>
        <v>81.111908177905434</v>
      </c>
      <c r="P162" s="281">
        <f t="shared" si="67"/>
        <v>78.846153846153811</v>
      </c>
      <c r="Q162" s="281">
        <f t="shared" si="67"/>
        <v>67.277402764384533</v>
      </c>
      <c r="R162" s="281">
        <f t="shared" si="67"/>
        <v>71.168296448790443</v>
      </c>
      <c r="S162" s="281">
        <f t="shared" si="67"/>
        <v>61.321839080459768</v>
      </c>
      <c r="T162" s="281">
        <f t="shared" si="67"/>
        <v>55.486274509803934</v>
      </c>
      <c r="U162" s="281">
        <f t="shared" si="67"/>
        <v>122.47619047619037</v>
      </c>
      <c r="V162" s="281">
        <f t="shared" si="67"/>
        <v>114.50216450216453</v>
      </c>
      <c r="W162" s="283">
        <f t="shared" si="67"/>
        <v>80.710615649474903</v>
      </c>
      <c r="Y162" s="227"/>
      <c r="Z162" s="227"/>
    </row>
    <row r="163" spans="1:26" s="401" customFormat="1" x14ac:dyDescent="0.2">
      <c r="A163" s="284" t="s">
        <v>51</v>
      </c>
      <c r="B163" s="285">
        <v>669</v>
      </c>
      <c r="C163" s="286">
        <v>472</v>
      </c>
      <c r="D163" s="286">
        <v>471</v>
      </c>
      <c r="E163" s="286">
        <v>582</v>
      </c>
      <c r="F163" s="286">
        <v>583</v>
      </c>
      <c r="G163" s="286">
        <v>679</v>
      </c>
      <c r="H163" s="286">
        <v>681</v>
      </c>
      <c r="I163" s="286">
        <v>558</v>
      </c>
      <c r="J163" s="286">
        <v>560</v>
      </c>
      <c r="K163" s="286">
        <v>772</v>
      </c>
      <c r="L163" s="391">
        <v>421</v>
      </c>
      <c r="M163" s="287">
        <v>388</v>
      </c>
      <c r="N163" s="285">
        <v>208</v>
      </c>
      <c r="O163" s="286">
        <v>473</v>
      </c>
      <c r="P163" s="286">
        <v>660</v>
      </c>
      <c r="Q163" s="286">
        <v>804</v>
      </c>
      <c r="R163" s="286">
        <v>886</v>
      </c>
      <c r="S163" s="286">
        <v>772</v>
      </c>
      <c r="T163" s="286">
        <v>692</v>
      </c>
      <c r="U163" s="286">
        <v>470</v>
      </c>
      <c r="V163" s="286">
        <v>471</v>
      </c>
      <c r="W163" s="288">
        <f>SUM(B163:V163)</f>
        <v>12272</v>
      </c>
      <c r="X163" s="227" t="s">
        <v>56</v>
      </c>
      <c r="Y163" s="289">
        <f>W149-W163</f>
        <v>4</v>
      </c>
      <c r="Z163" s="290">
        <f>Y163/W149</f>
        <v>3.2583903551645487E-4</v>
      </c>
    </row>
    <row r="164" spans="1:26" s="401" customFormat="1" x14ac:dyDescent="0.2">
      <c r="A164" s="291" t="s">
        <v>28</v>
      </c>
      <c r="B164" s="244">
        <v>54.5</v>
      </c>
      <c r="C164" s="242">
        <v>54</v>
      </c>
      <c r="D164" s="242">
        <v>54</v>
      </c>
      <c r="E164" s="242">
        <v>53.5</v>
      </c>
      <c r="F164" s="242">
        <v>53.5</v>
      </c>
      <c r="G164" s="242">
        <v>52.5</v>
      </c>
      <c r="H164" s="242">
        <v>52.5</v>
      </c>
      <c r="I164" s="242">
        <v>52</v>
      </c>
      <c r="J164" s="242">
        <v>52</v>
      </c>
      <c r="K164" s="242">
        <v>51</v>
      </c>
      <c r="L164" s="392">
        <v>51</v>
      </c>
      <c r="M164" s="245">
        <v>50.5</v>
      </c>
      <c r="N164" s="244">
        <v>56.5</v>
      </c>
      <c r="O164" s="242">
        <v>55.5</v>
      </c>
      <c r="P164" s="242">
        <v>55.5</v>
      </c>
      <c r="Q164" s="242">
        <v>53.5</v>
      </c>
      <c r="R164" s="242">
        <v>53</v>
      </c>
      <c r="S164" s="242">
        <v>53</v>
      </c>
      <c r="T164" s="242">
        <v>53</v>
      </c>
      <c r="U164" s="242">
        <v>50.5</v>
      </c>
      <c r="V164" s="242">
        <v>50</v>
      </c>
      <c r="W164" s="235"/>
      <c r="X164" s="227" t="s">
        <v>57</v>
      </c>
      <c r="Y164" s="227">
        <v>50.73</v>
      </c>
      <c r="Z164" s="227"/>
    </row>
    <row r="165" spans="1:26" s="401" customFormat="1" ht="13.5" thickBot="1" x14ac:dyDescent="0.25">
      <c r="A165" s="292" t="s">
        <v>26</v>
      </c>
      <c r="B165" s="246">
        <f>B164-B150</f>
        <v>2</v>
      </c>
      <c r="C165" s="243">
        <f t="shared" ref="C165:V165" si="68">C164-C150</f>
        <v>2</v>
      </c>
      <c r="D165" s="243">
        <f t="shared" si="68"/>
        <v>2</v>
      </c>
      <c r="E165" s="243">
        <f t="shared" si="68"/>
        <v>2</v>
      </c>
      <c r="F165" s="243">
        <f t="shared" si="68"/>
        <v>2</v>
      </c>
      <c r="G165" s="243">
        <f t="shared" si="68"/>
        <v>2</v>
      </c>
      <c r="H165" s="243">
        <f t="shared" si="68"/>
        <v>2</v>
      </c>
      <c r="I165" s="243">
        <f t="shared" si="68"/>
        <v>2</v>
      </c>
      <c r="J165" s="243">
        <f t="shared" si="68"/>
        <v>2</v>
      </c>
      <c r="K165" s="243">
        <f t="shared" si="68"/>
        <v>2</v>
      </c>
      <c r="L165" s="243">
        <f t="shared" si="68"/>
        <v>2</v>
      </c>
      <c r="M165" s="247">
        <f t="shared" si="68"/>
        <v>2</v>
      </c>
      <c r="N165" s="246">
        <f t="shared" si="68"/>
        <v>2.5</v>
      </c>
      <c r="O165" s="243">
        <f t="shared" si="68"/>
        <v>2.5</v>
      </c>
      <c r="P165" s="243">
        <f t="shared" si="68"/>
        <v>2.5</v>
      </c>
      <c r="Q165" s="243">
        <f t="shared" si="68"/>
        <v>2.5</v>
      </c>
      <c r="R165" s="243">
        <f t="shared" si="68"/>
        <v>2.5</v>
      </c>
      <c r="S165" s="243">
        <f t="shared" si="68"/>
        <v>2.5</v>
      </c>
      <c r="T165" s="243">
        <f t="shared" si="68"/>
        <v>2.5</v>
      </c>
      <c r="U165" s="243">
        <f t="shared" si="68"/>
        <v>2</v>
      </c>
      <c r="V165" s="243">
        <f t="shared" si="68"/>
        <v>2</v>
      </c>
      <c r="W165" s="236"/>
      <c r="X165" s="227" t="s">
        <v>26</v>
      </c>
      <c r="Y165" s="362">
        <f>Y164-Y150</f>
        <v>1.9899999999999949</v>
      </c>
      <c r="Z165" s="227"/>
    </row>
    <row r="167" spans="1:26" ht="13.5" thickBot="1" x14ac:dyDescent="0.25"/>
    <row r="168" spans="1:26" s="402" customFormat="1" ht="13.5" thickBot="1" x14ac:dyDescent="0.25">
      <c r="A168" s="249" t="s">
        <v>90</v>
      </c>
      <c r="B168" s="671" t="s">
        <v>50</v>
      </c>
      <c r="C168" s="672"/>
      <c r="D168" s="672"/>
      <c r="E168" s="672"/>
      <c r="F168" s="672"/>
      <c r="G168" s="672"/>
      <c r="H168" s="672"/>
      <c r="I168" s="672"/>
      <c r="J168" s="672"/>
      <c r="K168" s="672"/>
      <c r="L168" s="672"/>
      <c r="M168" s="673"/>
      <c r="N168" s="671" t="s">
        <v>53</v>
      </c>
      <c r="O168" s="672"/>
      <c r="P168" s="672"/>
      <c r="Q168" s="672"/>
      <c r="R168" s="672"/>
      <c r="S168" s="672"/>
      <c r="T168" s="672"/>
      <c r="U168" s="672"/>
      <c r="V168" s="673"/>
      <c r="W168" s="297" t="s">
        <v>55</v>
      </c>
    </row>
    <row r="169" spans="1:26" s="402" customFormat="1" x14ac:dyDescent="0.2">
      <c r="A169" s="250" t="s">
        <v>54</v>
      </c>
      <c r="B169" s="330">
        <v>1</v>
      </c>
      <c r="C169" s="253">
        <v>2</v>
      </c>
      <c r="D169" s="253">
        <v>3</v>
      </c>
      <c r="E169" s="253">
        <v>4</v>
      </c>
      <c r="F169" s="253">
        <v>5</v>
      </c>
      <c r="G169" s="253">
        <v>6</v>
      </c>
      <c r="H169" s="253">
        <v>7</v>
      </c>
      <c r="I169" s="253">
        <v>8</v>
      </c>
      <c r="J169" s="253">
        <v>9</v>
      </c>
      <c r="K169" s="253">
        <v>10</v>
      </c>
      <c r="L169" s="389">
        <v>11</v>
      </c>
      <c r="M169" s="331">
        <v>12</v>
      </c>
      <c r="N169" s="251">
        <v>1</v>
      </c>
      <c r="O169" s="252">
        <v>2</v>
      </c>
      <c r="P169" s="252">
        <v>3</v>
      </c>
      <c r="Q169" s="252">
        <v>4</v>
      </c>
      <c r="R169" s="252">
        <v>5</v>
      </c>
      <c r="S169" s="252">
        <v>6</v>
      </c>
      <c r="T169" s="252">
        <v>7</v>
      </c>
      <c r="U169" s="252">
        <v>8</v>
      </c>
      <c r="V169" s="252">
        <v>9</v>
      </c>
      <c r="W169" s="296"/>
    </row>
    <row r="170" spans="1:26" s="402" customFormat="1" x14ac:dyDescent="0.2">
      <c r="A170" s="250" t="s">
        <v>2</v>
      </c>
      <c r="B170" s="254">
        <v>1</v>
      </c>
      <c r="C170" s="349">
        <v>2</v>
      </c>
      <c r="D170" s="349">
        <v>2</v>
      </c>
      <c r="E170" s="255">
        <v>3</v>
      </c>
      <c r="F170" s="255">
        <v>3</v>
      </c>
      <c r="G170" s="256">
        <v>4</v>
      </c>
      <c r="H170" s="256">
        <v>4</v>
      </c>
      <c r="I170" s="255">
        <v>5</v>
      </c>
      <c r="J170" s="255">
        <v>5</v>
      </c>
      <c r="K170" s="393">
        <v>6</v>
      </c>
      <c r="L170" s="394">
        <v>7</v>
      </c>
      <c r="M170" s="395">
        <v>8</v>
      </c>
      <c r="N170" s="254">
        <v>1</v>
      </c>
      <c r="O170" s="349">
        <v>2</v>
      </c>
      <c r="P170" s="255">
        <v>3</v>
      </c>
      <c r="Q170" s="256">
        <v>4</v>
      </c>
      <c r="R170" s="255">
        <v>5</v>
      </c>
      <c r="S170" s="393">
        <v>6</v>
      </c>
      <c r="T170" s="394">
        <v>7</v>
      </c>
      <c r="U170" s="396">
        <v>8</v>
      </c>
      <c r="V170" s="395">
        <v>8</v>
      </c>
      <c r="W170" s="226" t="s">
        <v>0</v>
      </c>
    </row>
    <row r="171" spans="1:26" s="402" customFormat="1" x14ac:dyDescent="0.2">
      <c r="A171" s="257" t="s">
        <v>3</v>
      </c>
      <c r="B171" s="258">
        <v>1270</v>
      </c>
      <c r="C171" s="259">
        <v>1270</v>
      </c>
      <c r="D171" s="259">
        <v>1270</v>
      </c>
      <c r="E171" s="259">
        <v>1270</v>
      </c>
      <c r="F171" s="259">
        <v>1270</v>
      </c>
      <c r="G171" s="259">
        <v>1270</v>
      </c>
      <c r="H171" s="259">
        <v>1270</v>
      </c>
      <c r="I171" s="259">
        <v>1270</v>
      </c>
      <c r="J171" s="259">
        <v>1270</v>
      </c>
      <c r="K171" s="259">
        <v>1270</v>
      </c>
      <c r="L171" s="390">
        <v>1270</v>
      </c>
      <c r="M171" s="260">
        <v>1270</v>
      </c>
      <c r="N171" s="258">
        <v>1270</v>
      </c>
      <c r="O171" s="259">
        <v>1270</v>
      </c>
      <c r="P171" s="259">
        <v>1270</v>
      </c>
      <c r="Q171" s="259">
        <v>1270</v>
      </c>
      <c r="R171" s="259">
        <v>1270</v>
      </c>
      <c r="S171" s="259">
        <v>1270</v>
      </c>
      <c r="T171" s="259">
        <v>1270</v>
      </c>
      <c r="U171" s="259">
        <v>1270</v>
      </c>
      <c r="V171" s="259">
        <v>1270</v>
      </c>
      <c r="W171" s="261">
        <v>1270</v>
      </c>
    </row>
    <row r="172" spans="1:26" s="402" customFormat="1" x14ac:dyDescent="0.2">
      <c r="A172" s="262" t="s">
        <v>6</v>
      </c>
      <c r="B172" s="263">
        <v>1180.3699999999999</v>
      </c>
      <c r="C172" s="264">
        <v>1227.69</v>
      </c>
      <c r="D172" s="264">
        <v>1247.78</v>
      </c>
      <c r="E172" s="264">
        <v>1216.3</v>
      </c>
      <c r="F172" s="264">
        <v>1235.1199999999999</v>
      </c>
      <c r="G172" s="264">
        <v>1252.8599999999999</v>
      </c>
      <c r="H172" s="264">
        <v>1232.8</v>
      </c>
      <c r="I172" s="264">
        <v>1256.0999999999999</v>
      </c>
      <c r="J172" s="264">
        <v>1263.17</v>
      </c>
      <c r="K172" s="264">
        <v>1272.28</v>
      </c>
      <c r="L172" s="311">
        <v>1265.67</v>
      </c>
      <c r="M172" s="265">
        <v>1311.15</v>
      </c>
      <c r="N172" s="263">
        <v>1203.1300000000001</v>
      </c>
      <c r="O172" s="264">
        <v>1185.4545450000001</v>
      </c>
      <c r="P172" s="264">
        <v>1202.3499999999999</v>
      </c>
      <c r="Q172" s="264">
        <v>1219.6610169999999</v>
      </c>
      <c r="R172" s="264">
        <v>1225.22</v>
      </c>
      <c r="S172" s="264">
        <v>1271.6199999999999</v>
      </c>
      <c r="T172" s="264">
        <v>1240.74</v>
      </c>
      <c r="U172" s="264">
        <v>1268.06</v>
      </c>
      <c r="V172" s="264">
        <v>1395</v>
      </c>
      <c r="W172" s="266">
        <v>1243.8599999999999</v>
      </c>
    </row>
    <row r="173" spans="1:26" s="402" customFormat="1" x14ac:dyDescent="0.2">
      <c r="A173" s="250" t="s">
        <v>7</v>
      </c>
      <c r="B173" s="267">
        <v>87</v>
      </c>
      <c r="C173" s="268">
        <v>94.87</v>
      </c>
      <c r="D173" s="268">
        <v>94.4</v>
      </c>
      <c r="E173" s="268">
        <v>89.1</v>
      </c>
      <c r="F173" s="268">
        <v>95.35</v>
      </c>
      <c r="G173" s="268">
        <v>91.84</v>
      </c>
      <c r="H173" s="268">
        <v>96</v>
      </c>
      <c r="I173" s="268">
        <v>92.68</v>
      </c>
      <c r="J173" s="268">
        <v>97.56</v>
      </c>
      <c r="K173" s="268">
        <v>96.49</v>
      </c>
      <c r="L173" s="314">
        <v>93.33</v>
      </c>
      <c r="M173" s="269">
        <v>88.46</v>
      </c>
      <c r="N173" s="267">
        <v>93.75</v>
      </c>
      <c r="O173" s="268">
        <v>100</v>
      </c>
      <c r="P173" s="268">
        <v>98.04</v>
      </c>
      <c r="Q173" s="268">
        <v>96.61</v>
      </c>
      <c r="R173" s="268">
        <v>97.01</v>
      </c>
      <c r="S173" s="268">
        <v>95.59</v>
      </c>
      <c r="T173" s="268">
        <v>96.3</v>
      </c>
      <c r="U173" s="268">
        <v>100</v>
      </c>
      <c r="V173" s="268">
        <v>94.12</v>
      </c>
      <c r="W173" s="270">
        <v>91.61</v>
      </c>
      <c r="Y173" s="227"/>
      <c r="Z173" s="227"/>
    </row>
    <row r="174" spans="1:26" s="402" customFormat="1" x14ac:dyDescent="0.2">
      <c r="A174" s="250" t="s">
        <v>8</v>
      </c>
      <c r="B174" s="271">
        <v>6.1699999999999998E-2</v>
      </c>
      <c r="C174" s="272">
        <v>5.28E-2</v>
      </c>
      <c r="D174" s="272">
        <v>4.7600000000000003E-2</v>
      </c>
      <c r="E174" s="272">
        <v>5.1400000000000001E-2</v>
      </c>
      <c r="F174" s="272">
        <v>5.8599999999999999E-2</v>
      </c>
      <c r="G174" s="272">
        <v>0.05</v>
      </c>
      <c r="H174" s="272">
        <v>4.4999999999999998E-2</v>
      </c>
      <c r="I174" s="272">
        <v>5.57E-2</v>
      </c>
      <c r="J174" s="272">
        <v>4.4200000000000003E-2</v>
      </c>
      <c r="K174" s="272">
        <v>4.6300000000000001E-2</v>
      </c>
      <c r="L174" s="317">
        <v>5.2900000000000003E-2</v>
      </c>
      <c r="M174" s="273">
        <v>6.1499999999999999E-2</v>
      </c>
      <c r="N174" s="271">
        <v>5.6899999999999999E-2</v>
      </c>
      <c r="O174" s="272">
        <v>0.04</v>
      </c>
      <c r="P174" s="272">
        <v>4.3999999999999997E-2</v>
      </c>
      <c r="Q174" s="272">
        <v>4.7399999999999998E-2</v>
      </c>
      <c r="R174" s="272">
        <v>4.82E-2</v>
      </c>
      <c r="S174" s="272">
        <v>4.8000000000000001E-2</v>
      </c>
      <c r="T174" s="272">
        <v>4.4600000000000001E-2</v>
      </c>
      <c r="U174" s="272">
        <v>4.3700000000000003E-2</v>
      </c>
      <c r="V174" s="272">
        <v>4.41E-2</v>
      </c>
      <c r="W174" s="274">
        <v>5.9900000000000002E-2</v>
      </c>
      <c r="Y174" s="227"/>
      <c r="Z174" s="227"/>
    </row>
    <row r="175" spans="1:26" s="402" customFormat="1" x14ac:dyDescent="0.2">
      <c r="A175" s="262" t="s">
        <v>1</v>
      </c>
      <c r="B175" s="275">
        <f>B172/B171*100-100</f>
        <v>-7.0574803149606424</v>
      </c>
      <c r="C175" s="276">
        <f t="shared" ref="C175:E175" si="69">C172/C171*100-100</f>
        <v>-3.3314960629921302</v>
      </c>
      <c r="D175" s="276">
        <f t="shared" si="69"/>
        <v>-1.7496062992126014</v>
      </c>
      <c r="E175" s="276">
        <f t="shared" si="69"/>
        <v>-4.2283464566929183</v>
      </c>
      <c r="F175" s="276">
        <f>F172/F171*100-100</f>
        <v>-2.7464566929133838</v>
      </c>
      <c r="G175" s="276">
        <f t="shared" ref="G175:M175" si="70">G172/G171*100-100</f>
        <v>-1.3496062992125957</v>
      </c>
      <c r="H175" s="276">
        <f t="shared" si="70"/>
        <v>-2.9291338582677184</v>
      </c>
      <c r="I175" s="276">
        <f t="shared" si="70"/>
        <v>-1.0944881889763849</v>
      </c>
      <c r="J175" s="276">
        <f t="shared" si="70"/>
        <v>-0.53779527559055396</v>
      </c>
      <c r="K175" s="276">
        <f t="shared" si="70"/>
        <v>0.17952755905513129</v>
      </c>
      <c r="L175" s="276">
        <f t="shared" si="70"/>
        <v>-0.34094488188975447</v>
      </c>
      <c r="M175" s="277">
        <f t="shared" si="70"/>
        <v>3.2401574803149629</v>
      </c>
      <c r="N175" s="275">
        <f>N172/N171*100-100</f>
        <v>-5.2653543307086466</v>
      </c>
      <c r="O175" s="276">
        <f t="shared" ref="O175:W175" si="71">O172/O171*100-100</f>
        <v>-6.6571224409448746</v>
      </c>
      <c r="P175" s="276">
        <f t="shared" si="71"/>
        <v>-5.3267716535433181</v>
      </c>
      <c r="Q175" s="276">
        <f t="shared" si="71"/>
        <v>-3.9636994488189004</v>
      </c>
      <c r="R175" s="276">
        <f t="shared" si="71"/>
        <v>-3.5259842519685094</v>
      </c>
      <c r="S175" s="276">
        <f t="shared" si="71"/>
        <v>0.12755905511809829</v>
      </c>
      <c r="T175" s="276">
        <f t="shared" si="71"/>
        <v>-2.303937007874012</v>
      </c>
      <c r="U175" s="276">
        <f t="shared" si="71"/>
        <v>-0.1527559055118104</v>
      </c>
      <c r="V175" s="276">
        <f t="shared" si="71"/>
        <v>9.8425196850393775</v>
      </c>
      <c r="W175" s="278">
        <f t="shared" si="71"/>
        <v>-2.0582677165354397</v>
      </c>
      <c r="Y175" s="227"/>
      <c r="Z175" s="227"/>
    </row>
    <row r="176" spans="1:26" s="402" customFormat="1" ht="13.5" thickBot="1" x14ac:dyDescent="0.25">
      <c r="A176" s="279" t="s">
        <v>27</v>
      </c>
      <c r="B176" s="280">
        <f>B172-B158</f>
        <v>53.036666666666633</v>
      </c>
      <c r="C176" s="281">
        <f t="shared" ref="C176:W176" si="72">C172-C158</f>
        <v>86.578888888888969</v>
      </c>
      <c r="D176" s="281">
        <f t="shared" si="72"/>
        <v>89.671891891891846</v>
      </c>
      <c r="E176" s="281">
        <f t="shared" si="72"/>
        <v>39.027272727272702</v>
      </c>
      <c r="F176" s="281">
        <f t="shared" si="72"/>
        <v>68.534634146341432</v>
      </c>
      <c r="G176" s="281">
        <f t="shared" si="72"/>
        <v>67.145714285714121</v>
      </c>
      <c r="H176" s="281">
        <f t="shared" si="72"/>
        <v>30.924999999999955</v>
      </c>
      <c r="I176" s="281">
        <f t="shared" si="72"/>
        <v>46.099999999999909</v>
      </c>
      <c r="J176" s="281">
        <f t="shared" si="72"/>
        <v>65.920000000000073</v>
      </c>
      <c r="K176" s="281">
        <f t="shared" si="72"/>
        <v>61.168888888888887</v>
      </c>
      <c r="L176" s="281">
        <f t="shared" si="72"/>
        <v>52.812857142857183</v>
      </c>
      <c r="M176" s="282">
        <f t="shared" si="72"/>
        <v>56.322413793103578</v>
      </c>
      <c r="N176" s="280">
        <f t="shared" si="72"/>
        <v>158.75500000000011</v>
      </c>
      <c r="O176" s="281">
        <f t="shared" si="72"/>
        <v>72.283813292682908</v>
      </c>
      <c r="P176" s="281">
        <f t="shared" si="72"/>
        <v>63.69615384615372</v>
      </c>
      <c r="Q176" s="281">
        <f t="shared" si="72"/>
        <v>79.268860137254705</v>
      </c>
      <c r="R176" s="281">
        <f t="shared" si="72"/>
        <v>67.633793103448397</v>
      </c>
      <c r="S176" s="281">
        <f t="shared" si="72"/>
        <v>84.953333333333148</v>
      </c>
      <c r="T176" s="281">
        <f t="shared" si="72"/>
        <v>60.940000000000055</v>
      </c>
      <c r="U176" s="281">
        <f t="shared" si="72"/>
        <v>-7.2733333333333121</v>
      </c>
      <c r="V176" s="281">
        <f t="shared" si="72"/>
        <v>106.21212121212125</v>
      </c>
      <c r="W176" s="283">
        <f t="shared" si="72"/>
        <v>64.662259887005575</v>
      </c>
      <c r="Y176" s="227"/>
      <c r="Z176" s="227"/>
    </row>
    <row r="177" spans="1:30" s="402" customFormat="1" x14ac:dyDescent="0.2">
      <c r="A177" s="284" t="s">
        <v>51</v>
      </c>
      <c r="B177" s="285">
        <v>668</v>
      </c>
      <c r="C177" s="286">
        <v>472</v>
      </c>
      <c r="D177" s="286">
        <v>471</v>
      </c>
      <c r="E177" s="286">
        <v>582</v>
      </c>
      <c r="F177" s="286">
        <v>582</v>
      </c>
      <c r="G177" s="286">
        <v>678</v>
      </c>
      <c r="H177" s="286">
        <v>681</v>
      </c>
      <c r="I177" s="286">
        <v>558</v>
      </c>
      <c r="J177" s="286">
        <v>559</v>
      </c>
      <c r="K177" s="286">
        <v>771</v>
      </c>
      <c r="L177" s="391">
        <v>421</v>
      </c>
      <c r="M177" s="287">
        <v>388</v>
      </c>
      <c r="N177" s="285">
        <v>206</v>
      </c>
      <c r="O177" s="286">
        <v>473</v>
      </c>
      <c r="P177" s="286">
        <v>658</v>
      </c>
      <c r="Q177" s="286">
        <v>804</v>
      </c>
      <c r="R177" s="286">
        <v>886</v>
      </c>
      <c r="S177" s="286">
        <v>772</v>
      </c>
      <c r="T177" s="286">
        <v>691</v>
      </c>
      <c r="U177" s="286">
        <v>470</v>
      </c>
      <c r="V177" s="286">
        <v>470</v>
      </c>
      <c r="W177" s="288">
        <f>SUM(B177:V177)</f>
        <v>12261</v>
      </c>
      <c r="X177" s="227" t="s">
        <v>56</v>
      </c>
      <c r="Y177" s="289">
        <f>W163-W177</f>
        <v>11</v>
      </c>
      <c r="Z177" s="290">
        <f>Y177/W163</f>
        <v>8.9634941329856579E-4</v>
      </c>
    </row>
    <row r="178" spans="1:30" s="402" customFormat="1" x14ac:dyDescent="0.2">
      <c r="A178" s="291" t="s">
        <v>28</v>
      </c>
      <c r="B178" s="244">
        <v>58</v>
      </c>
      <c r="C178" s="242">
        <v>57.5</v>
      </c>
      <c r="D178" s="242">
        <v>57.5</v>
      </c>
      <c r="E178" s="242">
        <v>57</v>
      </c>
      <c r="F178" s="242">
        <v>57</v>
      </c>
      <c r="G178" s="242">
        <v>56</v>
      </c>
      <c r="H178" s="242">
        <v>56</v>
      </c>
      <c r="I178" s="242">
        <v>55.5</v>
      </c>
      <c r="J178" s="242">
        <v>55.5</v>
      </c>
      <c r="K178" s="242">
        <v>54.5</v>
      </c>
      <c r="L178" s="392">
        <v>54.5</v>
      </c>
      <c r="M178" s="245">
        <v>54</v>
      </c>
      <c r="N178" s="244">
        <v>60</v>
      </c>
      <c r="O178" s="242">
        <v>59</v>
      </c>
      <c r="P178" s="242">
        <v>59</v>
      </c>
      <c r="Q178" s="242">
        <v>57</v>
      </c>
      <c r="R178" s="242">
        <v>56.5</v>
      </c>
      <c r="S178" s="242">
        <v>56.5</v>
      </c>
      <c r="T178" s="242">
        <v>56.5</v>
      </c>
      <c r="U178" s="242">
        <v>54</v>
      </c>
      <c r="V178" s="242">
        <v>53.5</v>
      </c>
      <c r="W178" s="235"/>
      <c r="X178" s="227" t="s">
        <v>57</v>
      </c>
      <c r="Y178" s="227">
        <v>52.94</v>
      </c>
      <c r="Z178" s="227"/>
    </row>
    <row r="179" spans="1:30" s="402" customFormat="1" ht="13.5" thickBot="1" x14ac:dyDescent="0.25">
      <c r="A179" s="292" t="s">
        <v>26</v>
      </c>
      <c r="B179" s="246">
        <f>B178-B164</f>
        <v>3.5</v>
      </c>
      <c r="C179" s="243">
        <f t="shared" ref="C179:V179" si="73">C178-C164</f>
        <v>3.5</v>
      </c>
      <c r="D179" s="243">
        <f t="shared" si="73"/>
        <v>3.5</v>
      </c>
      <c r="E179" s="243">
        <f t="shared" si="73"/>
        <v>3.5</v>
      </c>
      <c r="F179" s="243">
        <f t="shared" si="73"/>
        <v>3.5</v>
      </c>
      <c r="G179" s="243">
        <f t="shared" si="73"/>
        <v>3.5</v>
      </c>
      <c r="H179" s="243">
        <f t="shared" si="73"/>
        <v>3.5</v>
      </c>
      <c r="I179" s="243">
        <f t="shared" si="73"/>
        <v>3.5</v>
      </c>
      <c r="J179" s="243">
        <f t="shared" si="73"/>
        <v>3.5</v>
      </c>
      <c r="K179" s="243">
        <f t="shared" si="73"/>
        <v>3.5</v>
      </c>
      <c r="L179" s="243">
        <f t="shared" si="73"/>
        <v>3.5</v>
      </c>
      <c r="M179" s="247">
        <f t="shared" si="73"/>
        <v>3.5</v>
      </c>
      <c r="N179" s="246">
        <f t="shared" si="73"/>
        <v>3.5</v>
      </c>
      <c r="O179" s="243">
        <f t="shared" si="73"/>
        <v>3.5</v>
      </c>
      <c r="P179" s="243">
        <f t="shared" si="73"/>
        <v>3.5</v>
      </c>
      <c r="Q179" s="243">
        <f t="shared" si="73"/>
        <v>3.5</v>
      </c>
      <c r="R179" s="243">
        <f t="shared" si="73"/>
        <v>3.5</v>
      </c>
      <c r="S179" s="243">
        <f t="shared" si="73"/>
        <v>3.5</v>
      </c>
      <c r="T179" s="243">
        <f t="shared" si="73"/>
        <v>3.5</v>
      </c>
      <c r="U179" s="243">
        <f t="shared" si="73"/>
        <v>3.5</v>
      </c>
      <c r="V179" s="243">
        <f t="shared" si="73"/>
        <v>3.5</v>
      </c>
      <c r="W179" s="236"/>
      <c r="X179" s="227" t="s">
        <v>26</v>
      </c>
      <c r="Y179" s="362">
        <f>Y178-Y164</f>
        <v>2.2100000000000009</v>
      </c>
      <c r="Z179" s="227"/>
    </row>
    <row r="180" spans="1:30" x14ac:dyDescent="0.2">
      <c r="D180" s="239" t="s">
        <v>65</v>
      </c>
      <c r="E180" s="239" t="s">
        <v>65</v>
      </c>
      <c r="N180" s="239" t="s">
        <v>65</v>
      </c>
      <c r="U180" s="239" t="s">
        <v>65</v>
      </c>
      <c r="V180" s="239" t="s">
        <v>65</v>
      </c>
    </row>
    <row r="181" spans="1:30" s="404" customFormat="1" x14ac:dyDescent="0.2"/>
    <row r="182" spans="1:30" x14ac:dyDescent="0.2">
      <c r="B182" s="239">
        <v>56.1</v>
      </c>
      <c r="C182" s="404">
        <v>56.1</v>
      </c>
      <c r="D182" s="404">
        <v>56.1</v>
      </c>
      <c r="E182" s="404">
        <v>56.1</v>
      </c>
      <c r="F182" s="404">
        <v>56.1</v>
      </c>
      <c r="G182" s="404">
        <v>56.1</v>
      </c>
      <c r="H182" s="404">
        <v>56.1</v>
      </c>
      <c r="I182" s="404">
        <v>56.1</v>
      </c>
      <c r="J182" s="404">
        <v>56.1</v>
      </c>
      <c r="K182" s="404">
        <v>56.1</v>
      </c>
      <c r="L182" s="404">
        <v>56.1</v>
      </c>
      <c r="M182" s="404">
        <v>56.1</v>
      </c>
      <c r="N182" s="404">
        <v>56.1</v>
      </c>
      <c r="O182" s="404">
        <v>56.1</v>
      </c>
    </row>
    <row r="183" spans="1:30" s="404" customFormat="1" ht="13.5" thickBot="1" x14ac:dyDescent="0.25">
      <c r="B183" s="241">
        <v>1243.8599999999999</v>
      </c>
      <c r="C183" s="241">
        <v>1243.8599999999999</v>
      </c>
      <c r="D183" s="241">
        <v>1243.8599999999999</v>
      </c>
      <c r="E183" s="241">
        <v>1243.8599999999999</v>
      </c>
      <c r="F183" s="241">
        <v>1243.8599999999999</v>
      </c>
      <c r="G183" s="241">
        <v>1243.8599999999999</v>
      </c>
      <c r="H183" s="241">
        <v>1243.8599999999999</v>
      </c>
      <c r="I183" s="241">
        <v>1243.8599999999999</v>
      </c>
      <c r="J183" s="241">
        <v>1243.8599999999999</v>
      </c>
      <c r="K183" s="241">
        <v>1243.8599999999999</v>
      </c>
      <c r="L183" s="241">
        <v>1243.8599999999999</v>
      </c>
      <c r="M183" s="241">
        <v>1243.8599999999999</v>
      </c>
      <c r="N183" s="241">
        <v>1243.8599999999999</v>
      </c>
      <c r="O183" s="241">
        <v>1243.8599999999999</v>
      </c>
    </row>
    <row r="184" spans="1:30" s="404" customFormat="1" ht="13.5" thickBot="1" x14ac:dyDescent="0.25">
      <c r="A184" s="249" t="s">
        <v>91</v>
      </c>
      <c r="B184" s="671" t="s">
        <v>50</v>
      </c>
      <c r="C184" s="672"/>
      <c r="D184" s="672"/>
      <c r="E184" s="672"/>
      <c r="F184" s="672"/>
      <c r="G184" s="672"/>
      <c r="H184" s="672"/>
      <c r="I184" s="672"/>
      <c r="J184" s="672"/>
      <c r="K184" s="672"/>
      <c r="L184" s="672"/>
      <c r="M184" s="672"/>
      <c r="N184" s="672"/>
      <c r="O184" s="673"/>
      <c r="P184" s="671" t="s">
        <v>53</v>
      </c>
      <c r="Q184" s="672"/>
      <c r="R184" s="672"/>
      <c r="S184" s="672"/>
      <c r="T184" s="672"/>
      <c r="U184" s="672"/>
      <c r="V184" s="672"/>
      <c r="W184" s="672"/>
      <c r="X184" s="673"/>
      <c r="Y184" s="297" t="s">
        <v>55</v>
      </c>
      <c r="AB184" s="406" t="s">
        <v>96</v>
      </c>
      <c r="AC184" s="406" t="s">
        <v>97</v>
      </c>
      <c r="AD184" s="356" t="s">
        <v>92</v>
      </c>
    </row>
    <row r="185" spans="1:30" s="404" customFormat="1" x14ac:dyDescent="0.2">
      <c r="A185" s="250" t="s">
        <v>54</v>
      </c>
      <c r="B185" s="330">
        <v>1</v>
      </c>
      <c r="C185" s="253">
        <v>2</v>
      </c>
      <c r="D185" s="253">
        <v>3</v>
      </c>
      <c r="E185" s="253">
        <v>4</v>
      </c>
      <c r="F185" s="253">
        <v>5</v>
      </c>
      <c r="G185" s="253">
        <v>6</v>
      </c>
      <c r="H185" s="253">
        <v>7</v>
      </c>
      <c r="I185" s="253">
        <v>8</v>
      </c>
      <c r="J185" s="253">
        <v>9</v>
      </c>
      <c r="K185" s="253">
        <v>10</v>
      </c>
      <c r="L185" s="253">
        <v>11</v>
      </c>
      <c r="M185" s="253">
        <v>12</v>
      </c>
      <c r="N185" s="389">
        <v>13</v>
      </c>
      <c r="O185" s="331">
        <v>14</v>
      </c>
      <c r="P185" s="251">
        <v>1</v>
      </c>
      <c r="Q185" s="252">
        <v>2</v>
      </c>
      <c r="R185" s="252">
        <v>3</v>
      </c>
      <c r="S185" s="252">
        <v>4</v>
      </c>
      <c r="T185" s="252">
        <v>5</v>
      </c>
      <c r="U185" s="252">
        <v>6</v>
      </c>
      <c r="V185" s="252">
        <v>7</v>
      </c>
      <c r="W185" s="252">
        <v>8</v>
      </c>
      <c r="X185" s="252">
        <v>9</v>
      </c>
      <c r="Y185" s="296"/>
      <c r="AB185" s="406">
        <v>1</v>
      </c>
      <c r="AC185" s="406">
        <v>63.5</v>
      </c>
      <c r="AD185" s="404">
        <v>63.5</v>
      </c>
    </row>
    <row r="186" spans="1:30" s="404" customFormat="1" x14ac:dyDescent="0.2">
      <c r="A186" s="250" t="s">
        <v>2</v>
      </c>
      <c r="B186" s="254">
        <v>1</v>
      </c>
      <c r="C186" s="349">
        <v>2</v>
      </c>
      <c r="D186" s="255">
        <v>3</v>
      </c>
      <c r="E186" s="255">
        <v>3</v>
      </c>
      <c r="F186" s="256">
        <v>4</v>
      </c>
      <c r="G186" s="256">
        <v>4</v>
      </c>
      <c r="H186" s="255">
        <v>5</v>
      </c>
      <c r="I186" s="255">
        <v>5</v>
      </c>
      <c r="J186" s="393">
        <v>6</v>
      </c>
      <c r="K186" s="393">
        <v>6</v>
      </c>
      <c r="L186" s="394">
        <v>7</v>
      </c>
      <c r="M186" s="394">
        <v>7</v>
      </c>
      <c r="N186" s="396">
        <v>8</v>
      </c>
      <c r="O186" s="405">
        <v>8</v>
      </c>
      <c r="P186" s="254">
        <v>1</v>
      </c>
      <c r="Q186" s="349">
        <v>2</v>
      </c>
      <c r="R186" s="255">
        <v>3</v>
      </c>
      <c r="S186" s="256">
        <v>4</v>
      </c>
      <c r="T186" s="255">
        <v>5</v>
      </c>
      <c r="U186" s="393">
        <v>6</v>
      </c>
      <c r="V186" s="394">
        <v>7</v>
      </c>
      <c r="W186" s="396">
        <v>8</v>
      </c>
      <c r="X186" s="395">
        <v>8</v>
      </c>
      <c r="Y186" s="226" t="s">
        <v>0</v>
      </c>
      <c r="AB186" s="406">
        <v>2</v>
      </c>
      <c r="AC186" s="406">
        <v>62.5</v>
      </c>
      <c r="AD186" s="404">
        <v>62.5</v>
      </c>
    </row>
    <row r="187" spans="1:30" s="404" customFormat="1" x14ac:dyDescent="0.2">
      <c r="A187" s="257" t="s">
        <v>3</v>
      </c>
      <c r="B187" s="258">
        <v>1370</v>
      </c>
      <c r="C187" s="259">
        <v>1370</v>
      </c>
      <c r="D187" s="259">
        <v>1370</v>
      </c>
      <c r="E187" s="259">
        <v>1370</v>
      </c>
      <c r="F187" s="259">
        <v>1370</v>
      </c>
      <c r="G187" s="259">
        <v>1370</v>
      </c>
      <c r="H187" s="259">
        <v>1370</v>
      </c>
      <c r="I187" s="259">
        <v>1370</v>
      </c>
      <c r="J187" s="259">
        <v>1370</v>
      </c>
      <c r="K187" s="259">
        <v>1370</v>
      </c>
      <c r="L187" s="259">
        <v>1370</v>
      </c>
      <c r="M187" s="259">
        <v>1370</v>
      </c>
      <c r="N187" s="390">
        <v>1370</v>
      </c>
      <c r="O187" s="260">
        <v>1370</v>
      </c>
      <c r="P187" s="258">
        <v>1370</v>
      </c>
      <c r="Q187" s="259">
        <v>1370</v>
      </c>
      <c r="R187" s="259">
        <v>1370</v>
      </c>
      <c r="S187" s="259">
        <v>1370</v>
      </c>
      <c r="T187" s="259">
        <v>1370</v>
      </c>
      <c r="U187" s="259">
        <v>1370</v>
      </c>
      <c r="V187" s="259">
        <v>1370</v>
      </c>
      <c r="W187" s="259">
        <v>1370</v>
      </c>
      <c r="X187" s="259">
        <v>1370</v>
      </c>
      <c r="Y187" s="261">
        <v>1370</v>
      </c>
      <c r="AB187" s="406">
        <v>3</v>
      </c>
      <c r="AC187" s="406">
        <v>61</v>
      </c>
      <c r="AD187" s="404">
        <v>61</v>
      </c>
    </row>
    <row r="188" spans="1:30" s="404" customFormat="1" x14ac:dyDescent="0.2">
      <c r="A188" s="262" t="s">
        <v>6</v>
      </c>
      <c r="B188" s="263">
        <v>1215</v>
      </c>
      <c r="C188" s="264">
        <v>1300.8900000000001</v>
      </c>
      <c r="D188" s="264">
        <v>1335.89</v>
      </c>
      <c r="E188" s="264">
        <v>1323.33</v>
      </c>
      <c r="F188" s="264">
        <v>1357.69</v>
      </c>
      <c r="G188" s="264">
        <v>1383.51</v>
      </c>
      <c r="H188" s="264">
        <v>1394.21</v>
      </c>
      <c r="I188" s="264">
        <v>1386.34</v>
      </c>
      <c r="J188" s="264">
        <v>1408.89</v>
      </c>
      <c r="K188" s="264">
        <v>1424.25</v>
      </c>
      <c r="L188" s="264">
        <v>1413.33</v>
      </c>
      <c r="M188" s="264">
        <v>1456.67</v>
      </c>
      <c r="N188" s="311">
        <v>1499.68</v>
      </c>
      <c r="O188" s="265">
        <v>1510.606061</v>
      </c>
      <c r="P188" s="263">
        <v>1355</v>
      </c>
      <c r="Q188" s="264">
        <v>1314.5454549999999</v>
      </c>
      <c r="R188" s="264">
        <v>1375</v>
      </c>
      <c r="S188" s="264">
        <v>1353.13</v>
      </c>
      <c r="T188" s="264">
        <v>1352.19</v>
      </c>
      <c r="U188" s="264">
        <v>1376.77</v>
      </c>
      <c r="V188" s="264">
        <v>1331.57</v>
      </c>
      <c r="W188" s="264">
        <v>1401.58</v>
      </c>
      <c r="X188" s="264">
        <v>1534</v>
      </c>
      <c r="Y188" s="266">
        <v>1381.53</v>
      </c>
      <c r="AB188" s="406">
        <v>4</v>
      </c>
      <c r="AC188" s="406">
        <v>60</v>
      </c>
    </row>
    <row r="189" spans="1:30" s="404" customFormat="1" x14ac:dyDescent="0.2">
      <c r="A189" s="250" t="s">
        <v>7</v>
      </c>
      <c r="B189" s="267">
        <v>100</v>
      </c>
      <c r="C189" s="268">
        <v>100</v>
      </c>
      <c r="D189" s="268">
        <v>100</v>
      </c>
      <c r="E189" s="268">
        <v>100</v>
      </c>
      <c r="F189" s="268">
        <v>97.44</v>
      </c>
      <c r="G189" s="268">
        <v>100</v>
      </c>
      <c r="H189" s="268">
        <v>100</v>
      </c>
      <c r="I189" s="268">
        <v>100</v>
      </c>
      <c r="J189" s="268">
        <v>100</v>
      </c>
      <c r="K189" s="268">
        <v>100</v>
      </c>
      <c r="L189" s="268">
        <v>97.22</v>
      </c>
      <c r="M189" s="268">
        <v>100</v>
      </c>
      <c r="N189" s="314">
        <v>100</v>
      </c>
      <c r="O189" s="269">
        <v>93.94</v>
      </c>
      <c r="P189" s="267">
        <v>85.71</v>
      </c>
      <c r="Q189" s="268">
        <v>90.91</v>
      </c>
      <c r="R189" s="268">
        <v>96.15</v>
      </c>
      <c r="S189" s="268">
        <v>95.31</v>
      </c>
      <c r="T189" s="268">
        <v>85.94</v>
      </c>
      <c r="U189" s="268">
        <v>86.15</v>
      </c>
      <c r="V189" s="268">
        <v>92.16</v>
      </c>
      <c r="W189" s="268">
        <v>86.84</v>
      </c>
      <c r="X189" s="268">
        <v>85</v>
      </c>
      <c r="Y189" s="270">
        <v>86.6</v>
      </c>
      <c r="AA189" s="227"/>
      <c r="AB189" s="406">
        <v>5</v>
      </c>
      <c r="AC189" s="406">
        <v>59</v>
      </c>
    </row>
    <row r="190" spans="1:30" s="404" customFormat="1" x14ac:dyDescent="0.2">
      <c r="A190" s="250" t="s">
        <v>8</v>
      </c>
      <c r="B190" s="271">
        <v>3.6999999999999998E-2</v>
      </c>
      <c r="C190" s="272">
        <v>2.1899999999999999E-2</v>
      </c>
      <c r="D190" s="272">
        <v>2.2499999999999999E-2</v>
      </c>
      <c r="E190" s="272">
        <v>1.4500000000000001E-2</v>
      </c>
      <c r="F190" s="272">
        <v>3.1300000000000001E-2</v>
      </c>
      <c r="G190" s="272">
        <v>2.8000000000000001E-2</v>
      </c>
      <c r="H190" s="272">
        <v>3.2000000000000001E-2</v>
      </c>
      <c r="I190" s="272">
        <v>2.7300000000000001E-2</v>
      </c>
      <c r="J190" s="272">
        <v>2.3300000000000001E-2</v>
      </c>
      <c r="K190" s="272">
        <v>2.3800000000000002E-2</v>
      </c>
      <c r="L190" s="272">
        <v>3.7699999999999997E-2</v>
      </c>
      <c r="M190" s="272">
        <v>2.3099999999999999E-2</v>
      </c>
      <c r="N190" s="317">
        <v>3.6600000000000001E-2</v>
      </c>
      <c r="O190" s="273">
        <v>0.04</v>
      </c>
      <c r="P190" s="271">
        <v>7.4499999999999997E-2</v>
      </c>
      <c r="Q190" s="272">
        <v>7.7499999999999999E-2</v>
      </c>
      <c r="R190" s="272">
        <v>5.4199999999999998E-2</v>
      </c>
      <c r="S190" s="272">
        <v>5.5500000000000001E-2</v>
      </c>
      <c r="T190" s="272">
        <v>7.0499999999999993E-2</v>
      </c>
      <c r="U190" s="272">
        <v>6.7500000000000004E-2</v>
      </c>
      <c r="V190" s="272">
        <v>5.6500000000000002E-2</v>
      </c>
      <c r="W190" s="272">
        <v>6.2399999999999997E-2</v>
      </c>
      <c r="X190" s="272">
        <v>6.2899999999999998E-2</v>
      </c>
      <c r="Y190" s="274">
        <v>6.7100000000000007E-2</v>
      </c>
      <c r="AA190" s="227"/>
      <c r="AB190" s="227">
        <v>6</v>
      </c>
      <c r="AC190" s="406">
        <v>58</v>
      </c>
    </row>
    <row r="191" spans="1:30" s="404" customFormat="1" x14ac:dyDescent="0.2">
      <c r="A191" s="262" t="s">
        <v>1</v>
      </c>
      <c r="B191" s="275">
        <f>B188/B187*100-100</f>
        <v>-11.313868613138695</v>
      </c>
      <c r="C191" s="276">
        <f t="shared" ref="C191:E191" si="74">C188/C187*100-100</f>
        <v>-5.0445255474452466</v>
      </c>
      <c r="D191" s="276">
        <f t="shared" si="74"/>
        <v>-2.4897810218978123</v>
      </c>
      <c r="E191" s="276">
        <f t="shared" si="74"/>
        <v>-3.4065693430656978</v>
      </c>
      <c r="F191" s="276">
        <f>F188/F187*100-100</f>
        <v>-0.89854014598539322</v>
      </c>
      <c r="G191" s="276">
        <f t="shared" ref="G191:O191" si="75">G188/G187*100-100</f>
        <v>0.98613138686131663</v>
      </c>
      <c r="H191" s="276">
        <f t="shared" si="75"/>
        <v>1.7671532846715365</v>
      </c>
      <c r="I191" s="276">
        <f t="shared" ref="I191:J191" si="76">I188/I187*100-100</f>
        <v>1.1927007299270116</v>
      </c>
      <c r="J191" s="276">
        <f t="shared" si="76"/>
        <v>2.838686131386865</v>
      </c>
      <c r="K191" s="276">
        <f t="shared" si="75"/>
        <v>3.9598540145985339</v>
      </c>
      <c r="L191" s="276">
        <f t="shared" si="75"/>
        <v>3.1627737226277191</v>
      </c>
      <c r="M191" s="276">
        <f t="shared" si="75"/>
        <v>6.3262773722627941</v>
      </c>
      <c r="N191" s="276">
        <f t="shared" si="75"/>
        <v>9.4656934306569269</v>
      </c>
      <c r="O191" s="277">
        <f t="shared" si="75"/>
        <v>10.263216131386855</v>
      </c>
      <c r="P191" s="275">
        <f>P188/P187*100-100</f>
        <v>-1.0948905109489147</v>
      </c>
      <c r="Q191" s="276">
        <f t="shared" ref="Q191:Y191" si="77">Q188/Q187*100-100</f>
        <v>-4.047777007299274</v>
      </c>
      <c r="R191" s="276">
        <f t="shared" si="77"/>
        <v>0.36496350364963348</v>
      </c>
      <c r="S191" s="276">
        <f t="shared" si="77"/>
        <v>-1.2313868613138652</v>
      </c>
      <c r="T191" s="276">
        <f t="shared" si="77"/>
        <v>-1.2999999999999972</v>
      </c>
      <c r="U191" s="276">
        <f t="shared" si="77"/>
        <v>0.494160583941607</v>
      </c>
      <c r="V191" s="276">
        <f t="shared" si="77"/>
        <v>-2.805109489051091</v>
      </c>
      <c r="W191" s="276">
        <f t="shared" si="77"/>
        <v>2.305109489051091</v>
      </c>
      <c r="X191" s="276">
        <f t="shared" si="77"/>
        <v>11.970802919708021</v>
      </c>
      <c r="Y191" s="278">
        <f t="shared" si="77"/>
        <v>0.84160583941606149</v>
      </c>
      <c r="AA191" s="227"/>
      <c r="AB191" s="227">
        <v>7</v>
      </c>
      <c r="AC191" s="406">
        <v>57</v>
      </c>
    </row>
    <row r="192" spans="1:30" s="404" customFormat="1" ht="13.5" thickBot="1" x14ac:dyDescent="0.25">
      <c r="A192" s="279" t="s">
        <v>27</v>
      </c>
      <c r="B192" s="280">
        <f>B188-B183</f>
        <v>-28.8599999999999</v>
      </c>
      <c r="C192" s="281">
        <f t="shared" ref="C192:O192" si="78">C188-C183</f>
        <v>57.0300000000002</v>
      </c>
      <c r="D192" s="281">
        <f t="shared" si="78"/>
        <v>92.0300000000002</v>
      </c>
      <c r="E192" s="281">
        <f t="shared" si="78"/>
        <v>79.470000000000027</v>
      </c>
      <c r="F192" s="281">
        <f t="shared" si="78"/>
        <v>113.83000000000015</v>
      </c>
      <c r="G192" s="281">
        <f t="shared" si="78"/>
        <v>139.65000000000009</v>
      </c>
      <c r="H192" s="281">
        <f t="shared" si="78"/>
        <v>150.35000000000014</v>
      </c>
      <c r="I192" s="281">
        <f t="shared" si="78"/>
        <v>142.48000000000002</v>
      </c>
      <c r="J192" s="281">
        <f t="shared" si="78"/>
        <v>165.0300000000002</v>
      </c>
      <c r="K192" s="281">
        <f t="shared" si="78"/>
        <v>180.3900000000001</v>
      </c>
      <c r="L192" s="281">
        <f t="shared" si="78"/>
        <v>169.47000000000003</v>
      </c>
      <c r="M192" s="281">
        <f t="shared" si="78"/>
        <v>212.81000000000017</v>
      </c>
      <c r="N192" s="281">
        <f t="shared" si="78"/>
        <v>255.82000000000016</v>
      </c>
      <c r="O192" s="282">
        <f t="shared" si="78"/>
        <v>266.74606100000005</v>
      </c>
      <c r="P192" s="280">
        <f t="shared" ref="P192:Y192" si="79">P188-N172</f>
        <v>151.86999999999989</v>
      </c>
      <c r="Q192" s="281">
        <f t="shared" si="79"/>
        <v>129.09090999999989</v>
      </c>
      <c r="R192" s="281">
        <f t="shared" si="79"/>
        <v>172.65000000000009</v>
      </c>
      <c r="S192" s="281">
        <f t="shared" si="79"/>
        <v>133.46898300000021</v>
      </c>
      <c r="T192" s="281">
        <f t="shared" si="79"/>
        <v>126.97000000000003</v>
      </c>
      <c r="U192" s="281">
        <f t="shared" si="79"/>
        <v>105.15000000000009</v>
      </c>
      <c r="V192" s="281">
        <f t="shared" si="79"/>
        <v>90.829999999999927</v>
      </c>
      <c r="W192" s="281">
        <f t="shared" si="79"/>
        <v>133.51999999999998</v>
      </c>
      <c r="X192" s="281">
        <f t="shared" si="79"/>
        <v>139</v>
      </c>
      <c r="Y192" s="283">
        <f t="shared" si="79"/>
        <v>137.67000000000007</v>
      </c>
      <c r="AA192" s="227"/>
      <c r="AB192" s="227">
        <v>8</v>
      </c>
      <c r="AC192" s="406">
        <v>56.5</v>
      </c>
    </row>
    <row r="193" spans="1:28" s="404" customFormat="1" x14ac:dyDescent="0.2">
      <c r="A193" s="284" t="s">
        <v>51</v>
      </c>
      <c r="B193" s="285">
        <v>384</v>
      </c>
      <c r="C193" s="286">
        <v>608</v>
      </c>
      <c r="D193" s="286">
        <v>754</v>
      </c>
      <c r="E193" s="286">
        <v>203</v>
      </c>
      <c r="F193" s="286">
        <v>522</v>
      </c>
      <c r="G193" s="286">
        <v>522</v>
      </c>
      <c r="H193" s="286">
        <v>526</v>
      </c>
      <c r="I193" s="286">
        <v>526</v>
      </c>
      <c r="J193" s="286">
        <v>497</v>
      </c>
      <c r="K193" s="286">
        <v>497</v>
      </c>
      <c r="L193" s="286">
        <v>464</v>
      </c>
      <c r="M193" s="286">
        <v>464</v>
      </c>
      <c r="N193" s="391">
        <v>429</v>
      </c>
      <c r="O193" s="287">
        <v>429</v>
      </c>
      <c r="P193" s="285">
        <v>206</v>
      </c>
      <c r="Q193" s="286">
        <v>473</v>
      </c>
      <c r="R193" s="286">
        <v>656</v>
      </c>
      <c r="S193" s="286">
        <v>804</v>
      </c>
      <c r="T193" s="286">
        <v>886</v>
      </c>
      <c r="U193" s="286">
        <v>770</v>
      </c>
      <c r="V193" s="286">
        <v>691</v>
      </c>
      <c r="W193" s="286">
        <v>470</v>
      </c>
      <c r="X193" s="286">
        <v>470</v>
      </c>
      <c r="Y193" s="288">
        <f>SUM(B193:X193)</f>
        <v>12251</v>
      </c>
      <c r="Z193" s="227" t="s">
        <v>56</v>
      </c>
      <c r="AA193" s="289">
        <f>W177-Y193</f>
        <v>10</v>
      </c>
      <c r="AB193" s="290">
        <f>AA193/W177</f>
        <v>8.1559416034581193E-4</v>
      </c>
    </row>
    <row r="194" spans="1:28" s="404" customFormat="1" x14ac:dyDescent="0.2">
      <c r="A194" s="291" t="s">
        <v>28</v>
      </c>
      <c r="B194" s="244">
        <v>62</v>
      </c>
      <c r="C194" s="242">
        <v>61.5</v>
      </c>
      <c r="D194" s="242">
        <v>60.5</v>
      </c>
      <c r="E194" s="242">
        <v>60.5</v>
      </c>
      <c r="F194" s="242">
        <v>60</v>
      </c>
      <c r="G194" s="242">
        <v>60</v>
      </c>
      <c r="H194" s="242">
        <v>59</v>
      </c>
      <c r="I194" s="242">
        <v>59</v>
      </c>
      <c r="J194" s="242">
        <v>58.5</v>
      </c>
      <c r="K194" s="242">
        <v>58</v>
      </c>
      <c r="L194" s="242">
        <v>57.5</v>
      </c>
      <c r="M194" s="242">
        <v>57.5</v>
      </c>
      <c r="N194" s="392">
        <v>57</v>
      </c>
      <c r="O194" s="245">
        <v>57</v>
      </c>
      <c r="P194" s="244">
        <v>63.5</v>
      </c>
      <c r="Q194" s="242">
        <v>62.5</v>
      </c>
      <c r="R194" s="242">
        <v>61</v>
      </c>
      <c r="S194" s="242">
        <v>60</v>
      </c>
      <c r="T194" s="242">
        <v>60</v>
      </c>
      <c r="U194" s="242">
        <v>59</v>
      </c>
      <c r="V194" s="242">
        <v>58</v>
      </c>
      <c r="W194" s="242">
        <v>57</v>
      </c>
      <c r="X194" s="242">
        <v>56.5</v>
      </c>
      <c r="Y194" s="235"/>
      <c r="Z194" s="227" t="s">
        <v>57</v>
      </c>
      <c r="AA194" s="227">
        <v>56.43</v>
      </c>
      <c r="AB194" s="227"/>
    </row>
    <row r="195" spans="1:28" s="404" customFormat="1" ht="13.5" thickBot="1" x14ac:dyDescent="0.25">
      <c r="A195" s="292" t="s">
        <v>26</v>
      </c>
      <c r="B195" s="246">
        <f>B194-B182</f>
        <v>5.8999999999999986</v>
      </c>
      <c r="C195" s="243">
        <f t="shared" ref="C195:O195" si="80">C194-C182</f>
        <v>5.3999999999999986</v>
      </c>
      <c r="D195" s="243">
        <f t="shared" si="80"/>
        <v>4.3999999999999986</v>
      </c>
      <c r="E195" s="243">
        <f t="shared" si="80"/>
        <v>4.3999999999999986</v>
      </c>
      <c r="F195" s="243">
        <f t="shared" si="80"/>
        <v>3.8999999999999986</v>
      </c>
      <c r="G195" s="243">
        <f t="shared" si="80"/>
        <v>3.8999999999999986</v>
      </c>
      <c r="H195" s="243">
        <f t="shared" si="80"/>
        <v>2.8999999999999986</v>
      </c>
      <c r="I195" s="243">
        <f t="shared" si="80"/>
        <v>2.8999999999999986</v>
      </c>
      <c r="J195" s="243">
        <f t="shared" si="80"/>
        <v>2.3999999999999986</v>
      </c>
      <c r="K195" s="243">
        <f t="shared" si="80"/>
        <v>1.8999999999999986</v>
      </c>
      <c r="L195" s="243">
        <f t="shared" si="80"/>
        <v>1.3999999999999986</v>
      </c>
      <c r="M195" s="243">
        <f t="shared" si="80"/>
        <v>1.3999999999999986</v>
      </c>
      <c r="N195" s="243">
        <f t="shared" si="80"/>
        <v>0.89999999999999858</v>
      </c>
      <c r="O195" s="247">
        <f t="shared" si="80"/>
        <v>0.89999999999999858</v>
      </c>
      <c r="P195" s="246">
        <f t="shared" ref="P195:X195" si="81">P194-N178</f>
        <v>3.5</v>
      </c>
      <c r="Q195" s="243">
        <f t="shared" si="81"/>
        <v>3.5</v>
      </c>
      <c r="R195" s="243">
        <f t="shared" si="81"/>
        <v>2</v>
      </c>
      <c r="S195" s="243">
        <f t="shared" si="81"/>
        <v>3</v>
      </c>
      <c r="T195" s="243">
        <f t="shared" si="81"/>
        <v>3.5</v>
      </c>
      <c r="U195" s="243">
        <f t="shared" si="81"/>
        <v>2.5</v>
      </c>
      <c r="V195" s="243">
        <f t="shared" si="81"/>
        <v>1.5</v>
      </c>
      <c r="W195" s="243">
        <f t="shared" si="81"/>
        <v>3</v>
      </c>
      <c r="X195" s="243">
        <f t="shared" si="81"/>
        <v>3</v>
      </c>
      <c r="Y195" s="236"/>
      <c r="Z195" s="227" t="s">
        <v>26</v>
      </c>
      <c r="AA195" s="362">
        <f>AA194-Y178</f>
        <v>3.490000000000002</v>
      </c>
      <c r="AB195" s="227"/>
    </row>
    <row r="196" spans="1:28" x14ac:dyDescent="0.2">
      <c r="B196" s="239">
        <v>62</v>
      </c>
      <c r="C196" s="406"/>
      <c r="D196" s="406"/>
      <c r="E196" s="406"/>
      <c r="F196" s="406"/>
      <c r="G196" s="406"/>
      <c r="H196" s="406"/>
      <c r="I196" s="406"/>
      <c r="J196" s="406"/>
      <c r="K196" s="406" t="s">
        <v>66</v>
      </c>
      <c r="L196" s="406"/>
      <c r="M196" s="406"/>
      <c r="N196" s="406"/>
      <c r="O196" s="406"/>
    </row>
    <row r="197" spans="1:28" ht="13.5" thickBot="1" x14ac:dyDescent="0.25"/>
    <row r="198" spans="1:28" ht="13.5" thickBot="1" x14ac:dyDescent="0.25">
      <c r="A198" s="249" t="s">
        <v>99</v>
      </c>
      <c r="B198" s="671" t="s">
        <v>50</v>
      </c>
      <c r="C198" s="672"/>
      <c r="D198" s="672"/>
      <c r="E198" s="672"/>
      <c r="F198" s="672"/>
      <c r="G198" s="672"/>
      <c r="H198" s="672"/>
      <c r="I198" s="672"/>
      <c r="J198" s="672"/>
      <c r="K198" s="672"/>
      <c r="L198" s="672"/>
      <c r="M198" s="672"/>
      <c r="N198" s="672"/>
      <c r="O198" s="673"/>
      <c r="P198" s="671" t="s">
        <v>53</v>
      </c>
      <c r="Q198" s="672"/>
      <c r="R198" s="672"/>
      <c r="S198" s="672"/>
      <c r="T198" s="672"/>
      <c r="U198" s="672"/>
      <c r="V198" s="672"/>
      <c r="W198" s="672"/>
      <c r="X198" s="673"/>
      <c r="Y198" s="297" t="s">
        <v>55</v>
      </c>
      <c r="Z198" s="407"/>
      <c r="AA198" s="407"/>
    </row>
    <row r="199" spans="1:28" x14ac:dyDescent="0.2">
      <c r="A199" s="250" t="s">
        <v>54</v>
      </c>
      <c r="B199" s="330">
        <v>1</v>
      </c>
      <c r="C199" s="253">
        <v>2</v>
      </c>
      <c r="D199" s="253">
        <v>3</v>
      </c>
      <c r="E199" s="253">
        <v>4</v>
      </c>
      <c r="F199" s="253">
        <v>5</v>
      </c>
      <c r="G199" s="253">
        <v>6</v>
      </c>
      <c r="H199" s="253">
        <v>7</v>
      </c>
      <c r="I199" s="253">
        <v>8</v>
      </c>
      <c r="J199" s="253">
        <v>9</v>
      </c>
      <c r="K199" s="253">
        <v>10</v>
      </c>
      <c r="L199" s="253">
        <v>11</v>
      </c>
      <c r="M199" s="253">
        <v>12</v>
      </c>
      <c r="N199" s="389">
        <v>13</v>
      </c>
      <c r="O199" s="331">
        <v>14</v>
      </c>
      <c r="P199" s="251">
        <v>1</v>
      </c>
      <c r="Q199" s="252">
        <v>2</v>
      </c>
      <c r="R199" s="252">
        <v>3</v>
      </c>
      <c r="S199" s="252">
        <v>4</v>
      </c>
      <c r="T199" s="252">
        <v>5</v>
      </c>
      <c r="U199" s="252">
        <v>6</v>
      </c>
      <c r="V199" s="252">
        <v>7</v>
      </c>
      <c r="W199" s="252">
        <v>8</v>
      </c>
      <c r="X199" s="252">
        <v>9</v>
      </c>
      <c r="Y199" s="296"/>
      <c r="Z199" s="407"/>
      <c r="AA199" s="407"/>
    </row>
    <row r="200" spans="1:28" x14ac:dyDescent="0.2">
      <c r="A200" s="250" t="s">
        <v>2</v>
      </c>
      <c r="B200" s="254">
        <v>1</v>
      </c>
      <c r="C200" s="349">
        <v>2</v>
      </c>
      <c r="D200" s="255">
        <v>3</v>
      </c>
      <c r="E200" s="255">
        <v>3</v>
      </c>
      <c r="F200" s="256">
        <v>4</v>
      </c>
      <c r="G200" s="256">
        <v>4</v>
      </c>
      <c r="H200" s="255">
        <v>5</v>
      </c>
      <c r="I200" s="255">
        <v>5</v>
      </c>
      <c r="J200" s="393">
        <v>6</v>
      </c>
      <c r="K200" s="393">
        <v>6</v>
      </c>
      <c r="L200" s="394">
        <v>7</v>
      </c>
      <c r="M200" s="394">
        <v>7</v>
      </c>
      <c r="N200" s="396">
        <v>8</v>
      </c>
      <c r="O200" s="405">
        <v>8</v>
      </c>
      <c r="P200" s="254">
        <v>1</v>
      </c>
      <c r="Q200" s="349">
        <v>2</v>
      </c>
      <c r="R200" s="255">
        <v>3</v>
      </c>
      <c r="S200" s="256">
        <v>4</v>
      </c>
      <c r="T200" s="256">
        <v>4</v>
      </c>
      <c r="U200" s="255">
        <v>5</v>
      </c>
      <c r="V200" s="394">
        <v>6</v>
      </c>
      <c r="W200" s="396">
        <v>7</v>
      </c>
      <c r="X200" s="409">
        <v>8</v>
      </c>
      <c r="Y200" s="226" t="s">
        <v>0</v>
      </c>
      <c r="Z200" s="407"/>
      <c r="AA200" s="407"/>
    </row>
    <row r="201" spans="1:28" x14ac:dyDescent="0.2">
      <c r="A201" s="257" t="s">
        <v>3</v>
      </c>
      <c r="B201" s="258">
        <v>1480</v>
      </c>
      <c r="C201" s="259">
        <v>1480</v>
      </c>
      <c r="D201" s="259">
        <v>1480</v>
      </c>
      <c r="E201" s="259">
        <v>1480</v>
      </c>
      <c r="F201" s="259">
        <v>1480</v>
      </c>
      <c r="G201" s="259">
        <v>1480</v>
      </c>
      <c r="H201" s="259">
        <v>1480</v>
      </c>
      <c r="I201" s="259">
        <v>1480</v>
      </c>
      <c r="J201" s="259">
        <v>1480</v>
      </c>
      <c r="K201" s="259">
        <v>1480</v>
      </c>
      <c r="L201" s="259">
        <v>1480</v>
      </c>
      <c r="M201" s="259">
        <v>1480</v>
      </c>
      <c r="N201" s="390">
        <v>1480</v>
      </c>
      <c r="O201" s="260">
        <v>1480</v>
      </c>
      <c r="P201" s="258">
        <v>1480</v>
      </c>
      <c r="Q201" s="259">
        <v>1480</v>
      </c>
      <c r="R201" s="259">
        <v>1480</v>
      </c>
      <c r="S201" s="259">
        <v>1480</v>
      </c>
      <c r="T201" s="259">
        <v>1480</v>
      </c>
      <c r="U201" s="259">
        <v>1480</v>
      </c>
      <c r="V201" s="259">
        <v>1480</v>
      </c>
      <c r="W201" s="259">
        <v>1480</v>
      </c>
      <c r="X201" s="259">
        <v>1480</v>
      </c>
      <c r="Y201" s="261">
        <v>1480</v>
      </c>
      <c r="Z201" s="407"/>
      <c r="AA201" s="407"/>
    </row>
    <row r="202" spans="1:28" x14ac:dyDescent="0.2">
      <c r="A202" s="262" t="s">
        <v>6</v>
      </c>
      <c r="B202" s="263">
        <v>1401.43</v>
      </c>
      <c r="C202" s="264">
        <v>1440.38</v>
      </c>
      <c r="D202" s="264">
        <v>1451.45</v>
      </c>
      <c r="E202" s="264">
        <v>1458.67</v>
      </c>
      <c r="F202" s="264">
        <v>1477.57</v>
      </c>
      <c r="G202" s="264">
        <v>1493.25</v>
      </c>
      <c r="H202" s="264">
        <v>1500.51</v>
      </c>
      <c r="I202" s="264">
        <v>1514.5</v>
      </c>
      <c r="J202" s="264">
        <v>1516.05</v>
      </c>
      <c r="K202" s="264">
        <v>1537.37</v>
      </c>
      <c r="L202" s="264">
        <v>1517.5</v>
      </c>
      <c r="M202" s="264">
        <v>1554.71</v>
      </c>
      <c r="N202" s="311">
        <v>1530.53</v>
      </c>
      <c r="O202" s="265">
        <v>1548.333333</v>
      </c>
      <c r="P202" s="263">
        <v>1412.86</v>
      </c>
      <c r="Q202" s="264">
        <v>1434.2857140000001</v>
      </c>
      <c r="R202" s="264">
        <v>1464.43</v>
      </c>
      <c r="S202" s="264">
        <v>1465.38</v>
      </c>
      <c r="T202" s="264">
        <v>1464.47</v>
      </c>
      <c r="U202" s="264">
        <v>1474.03</v>
      </c>
      <c r="V202" s="264">
        <v>1492.45</v>
      </c>
      <c r="W202" s="264">
        <v>1515.45</v>
      </c>
      <c r="X202" s="264">
        <v>1535</v>
      </c>
      <c r="Y202" s="266">
        <v>1487.97</v>
      </c>
      <c r="Z202" s="407"/>
      <c r="AA202" s="407"/>
    </row>
    <row r="203" spans="1:28" x14ac:dyDescent="0.2">
      <c r="A203" s="250" t="s">
        <v>7</v>
      </c>
      <c r="B203" s="267">
        <v>96.4</v>
      </c>
      <c r="C203" s="268">
        <v>100</v>
      </c>
      <c r="D203" s="268">
        <v>100</v>
      </c>
      <c r="E203" s="268">
        <v>100</v>
      </c>
      <c r="F203" s="268">
        <v>100</v>
      </c>
      <c r="G203" s="268">
        <v>100</v>
      </c>
      <c r="H203" s="268">
        <v>100</v>
      </c>
      <c r="I203" s="268">
        <v>100</v>
      </c>
      <c r="J203" s="268">
        <v>100</v>
      </c>
      <c r="K203" s="268">
        <v>100</v>
      </c>
      <c r="L203" s="268">
        <v>100</v>
      </c>
      <c r="M203" s="268">
        <v>100</v>
      </c>
      <c r="N203" s="314">
        <v>100</v>
      </c>
      <c r="O203" s="269">
        <v>100</v>
      </c>
      <c r="P203" s="267">
        <v>100</v>
      </c>
      <c r="Q203" s="268">
        <v>100</v>
      </c>
      <c r="R203" s="268">
        <v>100</v>
      </c>
      <c r="S203" s="268">
        <v>100</v>
      </c>
      <c r="T203" s="268">
        <v>100</v>
      </c>
      <c r="U203" s="268">
        <v>100</v>
      </c>
      <c r="V203" s="268">
        <v>100</v>
      </c>
      <c r="W203" s="268">
        <v>100</v>
      </c>
      <c r="X203" s="268">
        <v>100</v>
      </c>
      <c r="Y203" s="270">
        <v>98.72</v>
      </c>
      <c r="Z203" s="407"/>
      <c r="AA203" s="227"/>
    </row>
    <row r="204" spans="1:28" x14ac:dyDescent="0.2">
      <c r="A204" s="250" t="s">
        <v>8</v>
      </c>
      <c r="B204" s="271">
        <v>4.2200000000000001E-2</v>
      </c>
      <c r="C204" s="272">
        <v>2.8899999999999999E-2</v>
      </c>
      <c r="D204" s="272">
        <v>2.8400000000000002E-2</v>
      </c>
      <c r="E204" s="272">
        <v>2.5000000000000001E-2</v>
      </c>
      <c r="F204" s="272">
        <v>2.9600000000000001E-2</v>
      </c>
      <c r="G204" s="272">
        <v>3.6999999999999998E-2</v>
      </c>
      <c r="H204" s="272">
        <v>3.4000000000000002E-2</v>
      </c>
      <c r="I204" s="272">
        <v>3.85E-2</v>
      </c>
      <c r="J204" s="272">
        <v>2.8799999999999999E-2</v>
      </c>
      <c r="K204" s="272">
        <v>2.9499999999999998E-2</v>
      </c>
      <c r="L204" s="272">
        <v>3.1399999999999997E-2</v>
      </c>
      <c r="M204" s="272">
        <v>2.41E-2</v>
      </c>
      <c r="N204" s="317">
        <v>3.0599999999999999E-2</v>
      </c>
      <c r="O204" s="273">
        <v>0.04</v>
      </c>
      <c r="P204" s="271">
        <v>3.44E-2</v>
      </c>
      <c r="Q204" s="272">
        <v>2.6800000000000001E-2</v>
      </c>
      <c r="R204" s="272">
        <v>2.8500000000000001E-2</v>
      </c>
      <c r="S204" s="272">
        <v>2.9600000000000001E-2</v>
      </c>
      <c r="T204" s="272">
        <v>2.9899999999999999E-2</v>
      </c>
      <c r="U204" s="272">
        <v>3.3799999999999997E-2</v>
      </c>
      <c r="V204" s="272">
        <v>3.2399999999999998E-2</v>
      </c>
      <c r="W204" s="272">
        <v>3.0700000000000002E-2</v>
      </c>
      <c r="X204" s="272">
        <v>3.6900000000000002E-2</v>
      </c>
      <c r="Y204" s="274">
        <v>4.1300000000000003E-2</v>
      </c>
      <c r="Z204" s="407"/>
      <c r="AA204" s="227"/>
    </row>
    <row r="205" spans="1:28" x14ac:dyDescent="0.2">
      <c r="A205" s="262" t="s">
        <v>1</v>
      </c>
      <c r="B205" s="275">
        <f>B202/B201*100-100</f>
        <v>-5.308783783783781</v>
      </c>
      <c r="C205" s="276">
        <f t="shared" ref="C205:E205" si="82">C202/C201*100-100</f>
        <v>-2.6770270270270231</v>
      </c>
      <c r="D205" s="276">
        <f t="shared" si="82"/>
        <v>-1.9290540540540491</v>
      </c>
      <c r="E205" s="276">
        <f t="shared" si="82"/>
        <v>-1.441216216216219</v>
      </c>
      <c r="F205" s="276">
        <f>F202/F201*100-100</f>
        <v>-0.16418918918918735</v>
      </c>
      <c r="G205" s="276">
        <f t="shared" ref="G205:O205" si="83">G202/G201*100-100</f>
        <v>0.89527027027027373</v>
      </c>
      <c r="H205" s="276">
        <f t="shared" si="83"/>
        <v>1.385810810810824</v>
      </c>
      <c r="I205" s="276">
        <f t="shared" si="83"/>
        <v>2.3310810810810949</v>
      </c>
      <c r="J205" s="276">
        <f t="shared" si="83"/>
        <v>2.435810810810807</v>
      </c>
      <c r="K205" s="276">
        <f t="shared" si="83"/>
        <v>3.8763513513513317</v>
      </c>
      <c r="L205" s="276">
        <f t="shared" si="83"/>
        <v>2.5337837837837895</v>
      </c>
      <c r="M205" s="276">
        <f t="shared" si="83"/>
        <v>5.0479729729729712</v>
      </c>
      <c r="N205" s="276">
        <f t="shared" si="83"/>
        <v>3.4141891891891873</v>
      </c>
      <c r="O205" s="277">
        <f t="shared" si="83"/>
        <v>4.6171170945946045</v>
      </c>
      <c r="P205" s="275">
        <f>P202/P201*100-100</f>
        <v>-4.5364864864864956</v>
      </c>
      <c r="Q205" s="276">
        <f t="shared" ref="Q205:Y205" si="84">Q202/Q201*100-100</f>
        <v>-3.0888031081081095</v>
      </c>
      <c r="R205" s="276">
        <f t="shared" si="84"/>
        <v>-1.0520270270270231</v>
      </c>
      <c r="S205" s="276">
        <f t="shared" si="84"/>
        <v>-0.98783783783783008</v>
      </c>
      <c r="T205" s="276">
        <f t="shared" si="84"/>
        <v>-1.0493243243243171</v>
      </c>
      <c r="U205" s="276">
        <f t="shared" si="84"/>
        <v>-0.40337837837837753</v>
      </c>
      <c r="V205" s="276">
        <f t="shared" si="84"/>
        <v>0.84121621621622467</v>
      </c>
      <c r="W205" s="276">
        <f t="shared" si="84"/>
        <v>2.3952702702702595</v>
      </c>
      <c r="X205" s="276">
        <f t="shared" si="84"/>
        <v>3.7162162162162105</v>
      </c>
      <c r="Y205" s="278">
        <f t="shared" si="84"/>
        <v>0.53851351351350729</v>
      </c>
      <c r="Z205" s="407"/>
      <c r="AA205" s="227"/>
    </row>
    <row r="206" spans="1:28" ht="13.5" thickBot="1" x14ac:dyDescent="0.25">
      <c r="A206" s="279" t="s">
        <v>27</v>
      </c>
      <c r="B206" s="280">
        <f>B202-B188</f>
        <v>186.43000000000006</v>
      </c>
      <c r="C206" s="281">
        <f t="shared" ref="C206:Y206" si="85">C202-C188</f>
        <v>139.49</v>
      </c>
      <c r="D206" s="281">
        <f t="shared" si="85"/>
        <v>115.55999999999995</v>
      </c>
      <c r="E206" s="281">
        <f t="shared" si="85"/>
        <v>135.34000000000015</v>
      </c>
      <c r="F206" s="281">
        <f t="shared" si="85"/>
        <v>119.87999999999988</v>
      </c>
      <c r="G206" s="281">
        <f t="shared" si="85"/>
        <v>109.74000000000001</v>
      </c>
      <c r="H206" s="281">
        <f t="shared" si="85"/>
        <v>106.29999999999995</v>
      </c>
      <c r="I206" s="281">
        <f t="shared" si="85"/>
        <v>128.16000000000008</v>
      </c>
      <c r="J206" s="281">
        <f t="shared" si="85"/>
        <v>107.15999999999985</v>
      </c>
      <c r="K206" s="281">
        <f t="shared" si="85"/>
        <v>113.11999999999989</v>
      </c>
      <c r="L206" s="281">
        <f t="shared" si="85"/>
        <v>104.17000000000007</v>
      </c>
      <c r="M206" s="281">
        <f t="shared" si="85"/>
        <v>98.039999999999964</v>
      </c>
      <c r="N206" s="281">
        <f t="shared" si="85"/>
        <v>30.849999999999909</v>
      </c>
      <c r="O206" s="282">
        <f t="shared" si="85"/>
        <v>37.727272000000085</v>
      </c>
      <c r="P206" s="280">
        <f t="shared" si="85"/>
        <v>57.8599999999999</v>
      </c>
      <c r="Q206" s="281">
        <f t="shared" si="85"/>
        <v>119.74025900000015</v>
      </c>
      <c r="R206" s="281">
        <f t="shared" si="85"/>
        <v>89.430000000000064</v>
      </c>
      <c r="S206" s="281">
        <f t="shared" si="85"/>
        <v>112.25</v>
      </c>
      <c r="T206" s="281">
        <f t="shared" si="85"/>
        <v>112.27999999999997</v>
      </c>
      <c r="U206" s="281">
        <f t="shared" si="85"/>
        <v>97.259999999999991</v>
      </c>
      <c r="V206" s="281">
        <f t="shared" si="85"/>
        <v>160.88000000000011</v>
      </c>
      <c r="W206" s="281">
        <f t="shared" si="85"/>
        <v>113.87000000000012</v>
      </c>
      <c r="X206" s="281">
        <f t="shared" si="85"/>
        <v>1</v>
      </c>
      <c r="Y206" s="283">
        <f t="shared" si="85"/>
        <v>106.44000000000005</v>
      </c>
      <c r="Z206" s="407"/>
      <c r="AA206" s="227"/>
    </row>
    <row r="207" spans="1:28" x14ac:dyDescent="0.2">
      <c r="A207" s="284" t="s">
        <v>51</v>
      </c>
      <c r="B207" s="285">
        <v>383</v>
      </c>
      <c r="C207" s="286">
        <v>608</v>
      </c>
      <c r="D207" s="286">
        <v>754</v>
      </c>
      <c r="E207" s="286">
        <v>203</v>
      </c>
      <c r="F207" s="286">
        <v>522</v>
      </c>
      <c r="G207" s="286">
        <v>522</v>
      </c>
      <c r="H207" s="286">
        <v>526</v>
      </c>
      <c r="I207" s="286">
        <v>525</v>
      </c>
      <c r="J207" s="286">
        <v>497</v>
      </c>
      <c r="K207" s="286">
        <v>497</v>
      </c>
      <c r="L207" s="286">
        <v>464</v>
      </c>
      <c r="M207" s="286">
        <v>464</v>
      </c>
      <c r="N207" s="391">
        <v>429</v>
      </c>
      <c r="O207" s="287">
        <v>428</v>
      </c>
      <c r="P207" s="285">
        <v>282</v>
      </c>
      <c r="Q207" s="286">
        <v>567</v>
      </c>
      <c r="R207" s="286">
        <v>750</v>
      </c>
      <c r="S207" s="286">
        <v>515</v>
      </c>
      <c r="T207" s="286">
        <v>516</v>
      </c>
      <c r="U207" s="286">
        <v>833</v>
      </c>
      <c r="V207" s="286">
        <v>640</v>
      </c>
      <c r="W207" s="286">
        <v>582</v>
      </c>
      <c r="X207" s="286">
        <v>734</v>
      </c>
      <c r="Y207" s="288">
        <f>SUM(B207:X207)</f>
        <v>12241</v>
      </c>
      <c r="Z207" s="227" t="s">
        <v>56</v>
      </c>
      <c r="AA207" s="289">
        <f>Y193-Y207</f>
        <v>10</v>
      </c>
      <c r="AB207" s="290">
        <f>AA207/Y193</f>
        <v>8.1625989715125298E-4</v>
      </c>
    </row>
    <row r="208" spans="1:28" x14ac:dyDescent="0.2">
      <c r="A208" s="291" t="s">
        <v>28</v>
      </c>
      <c r="B208" s="244">
        <v>67.5</v>
      </c>
      <c r="C208" s="242">
        <v>66.5</v>
      </c>
      <c r="D208" s="242">
        <v>65.5</v>
      </c>
      <c r="E208" s="242">
        <v>65.5</v>
      </c>
      <c r="F208" s="242">
        <v>65</v>
      </c>
      <c r="G208" s="242">
        <v>65</v>
      </c>
      <c r="H208" s="242">
        <v>64</v>
      </c>
      <c r="I208" s="242">
        <v>64</v>
      </c>
      <c r="J208" s="242">
        <v>63.5</v>
      </c>
      <c r="K208" s="242">
        <v>63</v>
      </c>
      <c r="L208" s="242">
        <v>62.5</v>
      </c>
      <c r="M208" s="242">
        <v>62.5</v>
      </c>
      <c r="N208" s="392">
        <v>62</v>
      </c>
      <c r="O208" s="245">
        <v>62.5</v>
      </c>
      <c r="P208" s="244">
        <v>69</v>
      </c>
      <c r="Q208" s="242">
        <v>67.5</v>
      </c>
      <c r="R208" s="242">
        <v>66</v>
      </c>
      <c r="S208" s="242">
        <v>65</v>
      </c>
      <c r="T208" s="242">
        <v>65</v>
      </c>
      <c r="U208" s="242">
        <v>64</v>
      </c>
      <c r="V208" s="242">
        <v>63</v>
      </c>
      <c r="W208" s="242">
        <v>62</v>
      </c>
      <c r="X208" s="242">
        <v>62</v>
      </c>
      <c r="Y208" s="235"/>
      <c r="Z208" s="227" t="s">
        <v>57</v>
      </c>
      <c r="AA208" s="227">
        <v>59.33</v>
      </c>
    </row>
    <row r="209" spans="1:28" ht="13.5" thickBot="1" x14ac:dyDescent="0.25">
      <c r="A209" s="292" t="s">
        <v>26</v>
      </c>
      <c r="B209" s="246">
        <f>B208-B194</f>
        <v>5.5</v>
      </c>
      <c r="C209" s="243">
        <f t="shared" ref="C209:X209" si="86">C208-C194</f>
        <v>5</v>
      </c>
      <c r="D209" s="243">
        <f t="shared" si="86"/>
        <v>5</v>
      </c>
      <c r="E209" s="243">
        <f t="shared" si="86"/>
        <v>5</v>
      </c>
      <c r="F209" s="243">
        <f t="shared" si="86"/>
        <v>5</v>
      </c>
      <c r="G209" s="243">
        <f t="shared" si="86"/>
        <v>5</v>
      </c>
      <c r="H209" s="243">
        <f t="shared" si="86"/>
        <v>5</v>
      </c>
      <c r="I209" s="243">
        <f t="shared" si="86"/>
        <v>5</v>
      </c>
      <c r="J209" s="243">
        <f t="shared" si="86"/>
        <v>5</v>
      </c>
      <c r="K209" s="243">
        <f t="shared" si="86"/>
        <v>5</v>
      </c>
      <c r="L209" s="243">
        <f t="shared" si="86"/>
        <v>5</v>
      </c>
      <c r="M209" s="243">
        <f t="shared" si="86"/>
        <v>5</v>
      </c>
      <c r="N209" s="243">
        <f t="shared" si="86"/>
        <v>5</v>
      </c>
      <c r="O209" s="247">
        <f t="shared" si="86"/>
        <v>5.5</v>
      </c>
      <c r="P209" s="246">
        <f t="shared" si="86"/>
        <v>5.5</v>
      </c>
      <c r="Q209" s="243">
        <f t="shared" si="86"/>
        <v>5</v>
      </c>
      <c r="R209" s="243">
        <f t="shared" si="86"/>
        <v>5</v>
      </c>
      <c r="S209" s="243">
        <f t="shared" si="86"/>
        <v>5</v>
      </c>
      <c r="T209" s="243">
        <f t="shared" si="86"/>
        <v>5</v>
      </c>
      <c r="U209" s="243">
        <f t="shared" si="86"/>
        <v>5</v>
      </c>
      <c r="V209" s="243">
        <f t="shared" si="86"/>
        <v>5</v>
      </c>
      <c r="W209" s="243">
        <f t="shared" si="86"/>
        <v>5</v>
      </c>
      <c r="X209" s="243">
        <f t="shared" si="86"/>
        <v>5.5</v>
      </c>
      <c r="Y209" s="236"/>
      <c r="Z209" s="227" t="s">
        <v>26</v>
      </c>
      <c r="AA209" s="362">
        <f>AA208-AA194</f>
        <v>2.8999999999999986</v>
      </c>
    </row>
    <row r="210" spans="1:28" x14ac:dyDescent="0.2">
      <c r="N210" s="239" t="s">
        <v>65</v>
      </c>
    </row>
    <row r="211" spans="1:28" ht="13.5" thickBot="1" x14ac:dyDescent="0.25"/>
    <row r="212" spans="1:28" s="411" customFormat="1" ht="13.5" thickBot="1" x14ac:dyDescent="0.25">
      <c r="A212" s="249" t="s">
        <v>101</v>
      </c>
      <c r="B212" s="671" t="s">
        <v>50</v>
      </c>
      <c r="C212" s="672"/>
      <c r="D212" s="672"/>
      <c r="E212" s="672"/>
      <c r="F212" s="672"/>
      <c r="G212" s="672"/>
      <c r="H212" s="672"/>
      <c r="I212" s="672"/>
      <c r="J212" s="672"/>
      <c r="K212" s="672"/>
      <c r="L212" s="672"/>
      <c r="M212" s="672"/>
      <c r="N212" s="672"/>
      <c r="O212" s="673"/>
      <c r="P212" s="671" t="s">
        <v>53</v>
      </c>
      <c r="Q212" s="672"/>
      <c r="R212" s="672"/>
      <c r="S212" s="672"/>
      <c r="T212" s="672"/>
      <c r="U212" s="672"/>
      <c r="V212" s="672"/>
      <c r="W212" s="672"/>
      <c r="X212" s="673"/>
      <c r="Y212" s="297" t="s">
        <v>55</v>
      </c>
    </row>
    <row r="213" spans="1:28" s="411" customFormat="1" x14ac:dyDescent="0.2">
      <c r="A213" s="250" t="s">
        <v>54</v>
      </c>
      <c r="B213" s="330">
        <v>1</v>
      </c>
      <c r="C213" s="253">
        <v>2</v>
      </c>
      <c r="D213" s="253">
        <v>3</v>
      </c>
      <c r="E213" s="253">
        <v>4</v>
      </c>
      <c r="F213" s="253">
        <v>5</v>
      </c>
      <c r="G213" s="253">
        <v>6</v>
      </c>
      <c r="H213" s="253">
        <v>7</v>
      </c>
      <c r="I213" s="253">
        <v>8</v>
      </c>
      <c r="J213" s="253">
        <v>9</v>
      </c>
      <c r="K213" s="253">
        <v>10</v>
      </c>
      <c r="L213" s="253">
        <v>11</v>
      </c>
      <c r="M213" s="253">
        <v>12</v>
      </c>
      <c r="N213" s="389">
        <v>13</v>
      </c>
      <c r="O213" s="331">
        <v>14</v>
      </c>
      <c r="P213" s="251">
        <v>1</v>
      </c>
      <c r="Q213" s="252">
        <v>2</v>
      </c>
      <c r="R213" s="252">
        <v>3</v>
      </c>
      <c r="S213" s="252">
        <v>4</v>
      </c>
      <c r="T213" s="252">
        <v>5</v>
      </c>
      <c r="U213" s="252">
        <v>6</v>
      </c>
      <c r="V213" s="252">
        <v>7</v>
      </c>
      <c r="W213" s="252">
        <v>8</v>
      </c>
      <c r="X213" s="252">
        <v>9</v>
      </c>
      <c r="Y213" s="296"/>
    </row>
    <row r="214" spans="1:28" s="411" customFormat="1" x14ac:dyDescent="0.2">
      <c r="A214" s="250" t="s">
        <v>2</v>
      </c>
      <c r="B214" s="254">
        <v>1</v>
      </c>
      <c r="C214" s="349">
        <v>2</v>
      </c>
      <c r="D214" s="255">
        <v>3</v>
      </c>
      <c r="E214" s="255">
        <v>3</v>
      </c>
      <c r="F214" s="256">
        <v>4</v>
      </c>
      <c r="G214" s="256">
        <v>4</v>
      </c>
      <c r="H214" s="255">
        <v>5</v>
      </c>
      <c r="I214" s="255">
        <v>5</v>
      </c>
      <c r="J214" s="393">
        <v>6</v>
      </c>
      <c r="K214" s="393">
        <v>6</v>
      </c>
      <c r="L214" s="394">
        <v>7</v>
      </c>
      <c r="M214" s="394">
        <v>7</v>
      </c>
      <c r="N214" s="396">
        <v>8</v>
      </c>
      <c r="O214" s="405">
        <v>8</v>
      </c>
      <c r="P214" s="254">
        <v>1</v>
      </c>
      <c r="Q214" s="349">
        <v>2</v>
      </c>
      <c r="R214" s="255">
        <v>3</v>
      </c>
      <c r="S214" s="256">
        <v>4</v>
      </c>
      <c r="T214" s="256">
        <v>4</v>
      </c>
      <c r="U214" s="255">
        <v>5</v>
      </c>
      <c r="V214" s="394">
        <v>6</v>
      </c>
      <c r="W214" s="396">
        <v>7</v>
      </c>
      <c r="X214" s="409">
        <v>8</v>
      </c>
      <c r="Y214" s="226" t="s">
        <v>0</v>
      </c>
    </row>
    <row r="215" spans="1:28" s="411" customFormat="1" x14ac:dyDescent="0.2">
      <c r="A215" s="257" t="s">
        <v>3</v>
      </c>
      <c r="B215" s="258">
        <v>1590</v>
      </c>
      <c r="C215" s="259">
        <v>1590</v>
      </c>
      <c r="D215" s="259">
        <v>1590</v>
      </c>
      <c r="E215" s="259">
        <v>1590</v>
      </c>
      <c r="F215" s="259">
        <v>1590</v>
      </c>
      <c r="G215" s="259">
        <v>1590</v>
      </c>
      <c r="H215" s="259">
        <v>1590</v>
      </c>
      <c r="I215" s="259">
        <v>1590</v>
      </c>
      <c r="J215" s="259">
        <v>1590</v>
      </c>
      <c r="K215" s="259">
        <v>1590</v>
      </c>
      <c r="L215" s="259">
        <v>1590</v>
      </c>
      <c r="M215" s="259">
        <v>1590</v>
      </c>
      <c r="N215" s="390">
        <v>1590</v>
      </c>
      <c r="O215" s="260">
        <v>1590</v>
      </c>
      <c r="P215" s="258">
        <v>1590</v>
      </c>
      <c r="Q215" s="259">
        <v>1590</v>
      </c>
      <c r="R215" s="259">
        <v>1590</v>
      </c>
      <c r="S215" s="259">
        <v>1590</v>
      </c>
      <c r="T215" s="259">
        <v>1590</v>
      </c>
      <c r="U215" s="259">
        <v>1590</v>
      </c>
      <c r="V215" s="259">
        <v>1590</v>
      </c>
      <c r="W215" s="259">
        <v>1590</v>
      </c>
      <c r="X215" s="259">
        <v>1590</v>
      </c>
      <c r="Y215" s="261">
        <v>1590</v>
      </c>
    </row>
    <row r="216" spans="1:28" s="411" customFormat="1" x14ac:dyDescent="0.2">
      <c r="A216" s="262" t="s">
        <v>6</v>
      </c>
      <c r="B216" s="263">
        <v>1502.22</v>
      </c>
      <c r="C216" s="264">
        <v>1562.79</v>
      </c>
      <c r="D216" s="264">
        <v>1578.39</v>
      </c>
      <c r="E216" s="264">
        <v>1632.67</v>
      </c>
      <c r="F216" s="264">
        <v>1586.75</v>
      </c>
      <c r="G216" s="264">
        <v>1596.05</v>
      </c>
      <c r="H216" s="264">
        <v>1591.5</v>
      </c>
      <c r="I216" s="264">
        <v>1618.97</v>
      </c>
      <c r="J216" s="264">
        <v>1621.03</v>
      </c>
      <c r="K216" s="264">
        <v>1632.35</v>
      </c>
      <c r="L216" s="264">
        <v>1635.71</v>
      </c>
      <c r="M216" s="264">
        <v>1654.29</v>
      </c>
      <c r="N216" s="311">
        <v>1654.19</v>
      </c>
      <c r="O216" s="265">
        <v>1679.375</v>
      </c>
      <c r="P216" s="263">
        <v>1533.5</v>
      </c>
      <c r="Q216" s="264">
        <v>1550</v>
      </c>
      <c r="R216" s="264">
        <v>1571.61</v>
      </c>
      <c r="S216" s="264">
        <v>1578.37</v>
      </c>
      <c r="T216" s="264">
        <v>1578.38</v>
      </c>
      <c r="U216" s="264">
        <v>1598.94</v>
      </c>
      <c r="V216" s="264">
        <v>1600.21</v>
      </c>
      <c r="W216" s="264">
        <v>1641.67</v>
      </c>
      <c r="X216" s="264">
        <v>1656.36</v>
      </c>
      <c r="Y216" s="266">
        <v>1602.19</v>
      </c>
    </row>
    <row r="217" spans="1:28" s="411" customFormat="1" x14ac:dyDescent="0.2">
      <c r="A217" s="250" t="s">
        <v>7</v>
      </c>
      <c r="B217" s="267">
        <v>100</v>
      </c>
      <c r="C217" s="268">
        <v>100</v>
      </c>
      <c r="D217" s="268">
        <v>100</v>
      </c>
      <c r="E217" s="268">
        <v>100</v>
      </c>
      <c r="F217" s="268">
        <v>100</v>
      </c>
      <c r="G217" s="268">
        <v>97.37</v>
      </c>
      <c r="H217" s="268">
        <v>100</v>
      </c>
      <c r="I217" s="268">
        <v>100</v>
      </c>
      <c r="J217" s="268">
        <v>100</v>
      </c>
      <c r="K217" s="268">
        <v>100</v>
      </c>
      <c r="L217" s="268">
        <v>100</v>
      </c>
      <c r="M217" s="268">
        <v>100</v>
      </c>
      <c r="N217" s="314">
        <v>93.55</v>
      </c>
      <c r="O217" s="269">
        <v>93.75</v>
      </c>
      <c r="P217" s="267">
        <v>100</v>
      </c>
      <c r="Q217" s="268">
        <v>100</v>
      </c>
      <c r="R217" s="268">
        <v>100</v>
      </c>
      <c r="S217" s="268">
        <v>100</v>
      </c>
      <c r="T217" s="268">
        <v>100</v>
      </c>
      <c r="U217" s="268">
        <v>100</v>
      </c>
      <c r="V217" s="268">
        <v>100</v>
      </c>
      <c r="W217" s="268">
        <v>100</v>
      </c>
      <c r="X217" s="268">
        <v>100</v>
      </c>
      <c r="Y217" s="270">
        <v>97.28</v>
      </c>
      <c r="AA217" s="227"/>
    </row>
    <row r="218" spans="1:28" s="411" customFormat="1" x14ac:dyDescent="0.2">
      <c r="A218" s="250" t="s">
        <v>8</v>
      </c>
      <c r="B218" s="271">
        <v>3.9399999999999998E-2</v>
      </c>
      <c r="C218" s="272">
        <v>3.6799999999999999E-2</v>
      </c>
      <c r="D218" s="272">
        <v>0.03</v>
      </c>
      <c r="E218" s="272">
        <v>2.4899999999999999E-2</v>
      </c>
      <c r="F218" s="272">
        <v>3.5000000000000003E-2</v>
      </c>
      <c r="G218" s="272">
        <v>3.9E-2</v>
      </c>
      <c r="H218" s="272">
        <v>3.5999999999999997E-2</v>
      </c>
      <c r="I218" s="272">
        <v>3.1199999999999999E-2</v>
      </c>
      <c r="J218" s="272">
        <v>4.4400000000000002E-2</v>
      </c>
      <c r="K218" s="272">
        <v>3.4500000000000003E-2</v>
      </c>
      <c r="L218" s="272">
        <v>3.6299999999999999E-2</v>
      </c>
      <c r="M218" s="272">
        <v>3.5400000000000001E-2</v>
      </c>
      <c r="N218" s="317">
        <v>4.2799999999999998E-2</v>
      </c>
      <c r="O218" s="273">
        <v>0.05</v>
      </c>
      <c r="P218" s="271">
        <v>4.9700000000000001E-2</v>
      </c>
      <c r="Q218" s="272">
        <v>3.1600000000000003E-2</v>
      </c>
      <c r="R218" s="272">
        <v>3.6200000000000003E-2</v>
      </c>
      <c r="S218" s="272">
        <v>3.15E-2</v>
      </c>
      <c r="T218" s="272">
        <v>3.1300000000000001E-2</v>
      </c>
      <c r="U218" s="272">
        <v>3.85E-2</v>
      </c>
      <c r="V218" s="272">
        <v>3.5000000000000003E-2</v>
      </c>
      <c r="W218" s="272">
        <v>4.1300000000000003E-2</v>
      </c>
      <c r="X218" s="272">
        <v>4.3499999999999997E-2</v>
      </c>
      <c r="Y218" s="274">
        <v>4.4699999999999997E-2</v>
      </c>
      <c r="AA218" s="227"/>
    </row>
    <row r="219" spans="1:28" s="411" customFormat="1" x14ac:dyDescent="0.2">
      <c r="A219" s="262" t="s">
        <v>1</v>
      </c>
      <c r="B219" s="275">
        <f>B216/B215*100-100</f>
        <v>-5.5207547169811306</v>
      </c>
      <c r="C219" s="276">
        <f t="shared" ref="C219:E219" si="87">C216/C215*100-100</f>
        <v>-1.7113207547169793</v>
      </c>
      <c r="D219" s="276">
        <f t="shared" si="87"/>
        <v>-0.73018867924528763</v>
      </c>
      <c r="E219" s="276">
        <f t="shared" si="87"/>
        <v>2.6836477987421574</v>
      </c>
      <c r="F219" s="276">
        <f>F216/F215*100-100</f>
        <v>-0.20440251572327384</v>
      </c>
      <c r="G219" s="276">
        <f t="shared" ref="G219:O219" si="88">G216/G215*100-100</f>
        <v>0.38050314465407098</v>
      </c>
      <c r="H219" s="276">
        <f t="shared" si="88"/>
        <v>9.4339622641513188E-2</v>
      </c>
      <c r="I219" s="276">
        <f t="shared" si="88"/>
        <v>1.8220125786163663</v>
      </c>
      <c r="J219" s="276">
        <f t="shared" si="88"/>
        <v>1.9515723270440191</v>
      </c>
      <c r="K219" s="276">
        <f t="shared" si="88"/>
        <v>2.6635220125785963</v>
      </c>
      <c r="L219" s="276">
        <f t="shared" si="88"/>
        <v>2.8748427672955899</v>
      </c>
      <c r="M219" s="276">
        <f t="shared" si="88"/>
        <v>4.0433962264150978</v>
      </c>
      <c r="N219" s="276">
        <f t="shared" si="88"/>
        <v>4.0371069182390045</v>
      </c>
      <c r="O219" s="277">
        <f t="shared" si="88"/>
        <v>5.621069182389931</v>
      </c>
      <c r="P219" s="275">
        <f>P216/P215*100-100</f>
        <v>-3.5534591194968641</v>
      </c>
      <c r="Q219" s="276">
        <f t="shared" ref="Q219:Y219" si="89">Q216/Q215*100-100</f>
        <v>-2.5157232704402475</v>
      </c>
      <c r="R219" s="276">
        <f t="shared" si="89"/>
        <v>-1.1566037735849051</v>
      </c>
      <c r="S219" s="276">
        <f t="shared" si="89"/>
        <v>-0.73144654088051198</v>
      </c>
      <c r="T219" s="276">
        <f t="shared" si="89"/>
        <v>-0.73081761006288559</v>
      </c>
      <c r="U219" s="276">
        <f t="shared" si="89"/>
        <v>0.56226415094340609</v>
      </c>
      <c r="V219" s="276">
        <f t="shared" si="89"/>
        <v>0.64213836477988195</v>
      </c>
      <c r="W219" s="276">
        <f t="shared" si="89"/>
        <v>3.2496855345911939</v>
      </c>
      <c r="X219" s="276">
        <f t="shared" si="89"/>
        <v>4.1735849056603769</v>
      </c>
      <c r="Y219" s="278">
        <f t="shared" si="89"/>
        <v>0.76666666666666572</v>
      </c>
      <c r="AA219" s="227"/>
    </row>
    <row r="220" spans="1:28" s="411" customFormat="1" ht="13.5" thickBot="1" x14ac:dyDescent="0.25">
      <c r="A220" s="279" t="s">
        <v>27</v>
      </c>
      <c r="B220" s="280">
        <f>B216-B202</f>
        <v>100.78999999999996</v>
      </c>
      <c r="C220" s="281">
        <f t="shared" ref="C220:Y220" si="90">C216-C202</f>
        <v>122.40999999999985</v>
      </c>
      <c r="D220" s="281">
        <f t="shared" si="90"/>
        <v>126.94000000000005</v>
      </c>
      <c r="E220" s="281">
        <f t="shared" si="90"/>
        <v>174</v>
      </c>
      <c r="F220" s="281">
        <f t="shared" si="90"/>
        <v>109.18000000000006</v>
      </c>
      <c r="G220" s="281">
        <f t="shared" si="90"/>
        <v>102.79999999999995</v>
      </c>
      <c r="H220" s="281">
        <f t="shared" si="90"/>
        <v>90.990000000000009</v>
      </c>
      <c r="I220" s="281">
        <f t="shared" si="90"/>
        <v>104.47000000000003</v>
      </c>
      <c r="J220" s="281">
        <f t="shared" si="90"/>
        <v>104.98000000000002</v>
      </c>
      <c r="K220" s="281">
        <f t="shared" si="90"/>
        <v>94.980000000000018</v>
      </c>
      <c r="L220" s="281">
        <f t="shared" si="90"/>
        <v>118.21000000000004</v>
      </c>
      <c r="M220" s="281">
        <f t="shared" si="90"/>
        <v>99.579999999999927</v>
      </c>
      <c r="N220" s="281">
        <f t="shared" si="90"/>
        <v>123.66000000000008</v>
      </c>
      <c r="O220" s="282">
        <f t="shared" si="90"/>
        <v>131.04166699999996</v>
      </c>
      <c r="P220" s="280">
        <f t="shared" si="90"/>
        <v>120.6400000000001</v>
      </c>
      <c r="Q220" s="281">
        <f t="shared" si="90"/>
        <v>115.7142859999999</v>
      </c>
      <c r="R220" s="281">
        <f t="shared" si="90"/>
        <v>107.17999999999984</v>
      </c>
      <c r="S220" s="281">
        <f t="shared" si="90"/>
        <v>112.98999999999978</v>
      </c>
      <c r="T220" s="281">
        <f t="shared" si="90"/>
        <v>113.91000000000008</v>
      </c>
      <c r="U220" s="281">
        <f t="shared" si="90"/>
        <v>124.91000000000008</v>
      </c>
      <c r="V220" s="281">
        <f t="shared" si="90"/>
        <v>107.75999999999999</v>
      </c>
      <c r="W220" s="281">
        <f t="shared" si="90"/>
        <v>126.22000000000003</v>
      </c>
      <c r="X220" s="281">
        <f t="shared" si="90"/>
        <v>121.3599999999999</v>
      </c>
      <c r="Y220" s="283">
        <f t="shared" si="90"/>
        <v>114.22000000000003</v>
      </c>
      <c r="AA220" s="227"/>
    </row>
    <row r="221" spans="1:28" s="411" customFormat="1" x14ac:dyDescent="0.2">
      <c r="A221" s="284" t="s">
        <v>51</v>
      </c>
      <c r="B221" s="285">
        <v>381</v>
      </c>
      <c r="C221" s="286">
        <v>608</v>
      </c>
      <c r="D221" s="286">
        <v>754</v>
      </c>
      <c r="E221" s="286">
        <v>203</v>
      </c>
      <c r="F221" s="286">
        <v>522</v>
      </c>
      <c r="G221" s="286">
        <v>522</v>
      </c>
      <c r="H221" s="286">
        <v>526</v>
      </c>
      <c r="I221" s="286">
        <v>524</v>
      </c>
      <c r="J221" s="286">
        <v>497</v>
      </c>
      <c r="K221" s="286">
        <v>496</v>
      </c>
      <c r="L221" s="286">
        <v>464</v>
      </c>
      <c r="M221" s="286">
        <v>464</v>
      </c>
      <c r="N221" s="391">
        <v>429</v>
      </c>
      <c r="O221" s="287">
        <v>428</v>
      </c>
      <c r="P221" s="285">
        <v>280</v>
      </c>
      <c r="Q221" s="286">
        <v>567</v>
      </c>
      <c r="R221" s="286">
        <v>749</v>
      </c>
      <c r="S221" s="286">
        <v>515</v>
      </c>
      <c r="T221" s="286">
        <v>516</v>
      </c>
      <c r="U221" s="286">
        <v>833</v>
      </c>
      <c r="V221" s="286">
        <v>640</v>
      </c>
      <c r="W221" s="286">
        <v>581</v>
      </c>
      <c r="X221" s="286">
        <v>734</v>
      </c>
      <c r="Y221" s="288">
        <f>SUM(B221:X221)</f>
        <v>12233</v>
      </c>
      <c r="Z221" s="227" t="s">
        <v>56</v>
      </c>
      <c r="AA221" s="289">
        <f>Y207-Y221</f>
        <v>8</v>
      </c>
      <c r="AB221" s="290">
        <f>AA221/Y207</f>
        <v>6.5354137733845269E-4</v>
      </c>
    </row>
    <row r="222" spans="1:28" s="411" customFormat="1" x14ac:dyDescent="0.2">
      <c r="A222" s="291" t="s">
        <v>28</v>
      </c>
      <c r="B222" s="244">
        <v>73</v>
      </c>
      <c r="C222" s="242">
        <v>71.5</v>
      </c>
      <c r="D222" s="242">
        <v>70.5</v>
      </c>
      <c r="E222" s="242">
        <v>70.5</v>
      </c>
      <c r="F222" s="242">
        <v>70</v>
      </c>
      <c r="G222" s="242">
        <v>70</v>
      </c>
      <c r="H222" s="242">
        <v>69</v>
      </c>
      <c r="I222" s="242">
        <v>69</v>
      </c>
      <c r="J222" s="242">
        <v>68.5</v>
      </c>
      <c r="K222" s="242">
        <v>68</v>
      </c>
      <c r="L222" s="242">
        <v>68</v>
      </c>
      <c r="M222" s="242">
        <v>68</v>
      </c>
      <c r="N222" s="392">
        <v>67.5</v>
      </c>
      <c r="O222" s="245">
        <v>67.5</v>
      </c>
      <c r="P222" s="244">
        <v>74</v>
      </c>
      <c r="Q222" s="242">
        <v>72.5</v>
      </c>
      <c r="R222" s="242">
        <v>71</v>
      </c>
      <c r="S222" s="242">
        <v>70</v>
      </c>
      <c r="T222" s="242">
        <v>70</v>
      </c>
      <c r="U222" s="242">
        <v>69</v>
      </c>
      <c r="V222" s="242">
        <v>68</v>
      </c>
      <c r="W222" s="242">
        <v>67</v>
      </c>
      <c r="X222" s="242">
        <v>67</v>
      </c>
      <c r="Y222" s="235"/>
      <c r="Z222" s="227" t="s">
        <v>57</v>
      </c>
      <c r="AA222" s="227">
        <v>64.41</v>
      </c>
    </row>
    <row r="223" spans="1:28" s="411" customFormat="1" ht="13.5" thickBot="1" x14ac:dyDescent="0.25">
      <c r="A223" s="292" t="s">
        <v>26</v>
      </c>
      <c r="B223" s="246">
        <f>B222-B208</f>
        <v>5.5</v>
      </c>
      <c r="C223" s="243">
        <f t="shared" ref="C223:X223" si="91">C222-C208</f>
        <v>5</v>
      </c>
      <c r="D223" s="243">
        <f t="shared" si="91"/>
        <v>5</v>
      </c>
      <c r="E223" s="243">
        <f t="shared" si="91"/>
        <v>5</v>
      </c>
      <c r="F223" s="243">
        <f t="shared" si="91"/>
        <v>5</v>
      </c>
      <c r="G223" s="243">
        <f t="shared" si="91"/>
        <v>5</v>
      </c>
      <c r="H223" s="243">
        <f t="shared" si="91"/>
        <v>5</v>
      </c>
      <c r="I223" s="243">
        <f t="shared" si="91"/>
        <v>5</v>
      </c>
      <c r="J223" s="243">
        <f t="shared" si="91"/>
        <v>5</v>
      </c>
      <c r="K223" s="243">
        <f t="shared" si="91"/>
        <v>5</v>
      </c>
      <c r="L223" s="243">
        <f t="shared" si="91"/>
        <v>5.5</v>
      </c>
      <c r="M223" s="243">
        <f t="shared" si="91"/>
        <v>5.5</v>
      </c>
      <c r="N223" s="243">
        <f t="shared" si="91"/>
        <v>5.5</v>
      </c>
      <c r="O223" s="247">
        <f t="shared" si="91"/>
        <v>5</v>
      </c>
      <c r="P223" s="246">
        <f t="shared" si="91"/>
        <v>5</v>
      </c>
      <c r="Q223" s="243">
        <f t="shared" si="91"/>
        <v>5</v>
      </c>
      <c r="R223" s="243">
        <f t="shared" si="91"/>
        <v>5</v>
      </c>
      <c r="S223" s="243">
        <f t="shared" si="91"/>
        <v>5</v>
      </c>
      <c r="T223" s="243">
        <f t="shared" si="91"/>
        <v>5</v>
      </c>
      <c r="U223" s="243">
        <f t="shared" si="91"/>
        <v>5</v>
      </c>
      <c r="V223" s="243">
        <f t="shared" si="91"/>
        <v>5</v>
      </c>
      <c r="W223" s="243">
        <f t="shared" si="91"/>
        <v>5</v>
      </c>
      <c r="X223" s="243">
        <f t="shared" si="91"/>
        <v>5</v>
      </c>
      <c r="Y223" s="236"/>
      <c r="Z223" s="227" t="s">
        <v>26</v>
      </c>
      <c r="AA223" s="362">
        <f>AA222-AA208</f>
        <v>5.0799999999999983</v>
      </c>
    </row>
    <row r="225" spans="1:28" ht="13.5" thickBot="1" x14ac:dyDescent="0.25"/>
    <row r="226" spans="1:28" s="412" customFormat="1" ht="13.5" thickBot="1" x14ac:dyDescent="0.25">
      <c r="A226" s="249" t="s">
        <v>103</v>
      </c>
      <c r="B226" s="671" t="s">
        <v>50</v>
      </c>
      <c r="C226" s="672"/>
      <c r="D226" s="672"/>
      <c r="E226" s="672"/>
      <c r="F226" s="672"/>
      <c r="G226" s="672"/>
      <c r="H226" s="672"/>
      <c r="I226" s="672"/>
      <c r="J226" s="672"/>
      <c r="K226" s="672"/>
      <c r="L226" s="672"/>
      <c r="M226" s="672"/>
      <c r="N226" s="672"/>
      <c r="O226" s="673"/>
      <c r="P226" s="671" t="s">
        <v>53</v>
      </c>
      <c r="Q226" s="672"/>
      <c r="R226" s="672"/>
      <c r="S226" s="672"/>
      <c r="T226" s="672"/>
      <c r="U226" s="672"/>
      <c r="V226" s="672"/>
      <c r="W226" s="672"/>
      <c r="X226" s="673"/>
      <c r="Y226" s="297" t="s">
        <v>55</v>
      </c>
    </row>
    <row r="227" spans="1:28" s="412" customFormat="1" x14ac:dyDescent="0.2">
      <c r="A227" s="250" t="s">
        <v>54</v>
      </c>
      <c r="B227" s="330">
        <v>1</v>
      </c>
      <c r="C227" s="253">
        <v>2</v>
      </c>
      <c r="D227" s="253">
        <v>3</v>
      </c>
      <c r="E227" s="253">
        <v>4</v>
      </c>
      <c r="F227" s="253">
        <v>5</v>
      </c>
      <c r="G227" s="253">
        <v>6</v>
      </c>
      <c r="H227" s="253">
        <v>7</v>
      </c>
      <c r="I227" s="253">
        <v>8</v>
      </c>
      <c r="J227" s="253">
        <v>9</v>
      </c>
      <c r="K227" s="253">
        <v>10</v>
      </c>
      <c r="L227" s="253">
        <v>11</v>
      </c>
      <c r="M227" s="253">
        <v>12</v>
      </c>
      <c r="N227" s="389">
        <v>13</v>
      </c>
      <c r="O227" s="331">
        <v>14</v>
      </c>
      <c r="P227" s="251">
        <v>1</v>
      </c>
      <c r="Q227" s="252">
        <v>2</v>
      </c>
      <c r="R227" s="252">
        <v>3</v>
      </c>
      <c r="S227" s="252">
        <v>4</v>
      </c>
      <c r="T227" s="252">
        <v>5</v>
      </c>
      <c r="U227" s="252">
        <v>6</v>
      </c>
      <c r="V227" s="252">
        <v>7</v>
      </c>
      <c r="W227" s="252">
        <v>8</v>
      </c>
      <c r="X227" s="252">
        <v>9</v>
      </c>
      <c r="Y227" s="296"/>
    </row>
    <row r="228" spans="1:28" s="412" customFormat="1" x14ac:dyDescent="0.2">
      <c r="A228" s="250" t="s">
        <v>2</v>
      </c>
      <c r="B228" s="254">
        <v>1</v>
      </c>
      <c r="C228" s="349">
        <v>2</v>
      </c>
      <c r="D228" s="255">
        <v>3</v>
      </c>
      <c r="E228" s="255">
        <v>3</v>
      </c>
      <c r="F228" s="256">
        <v>4</v>
      </c>
      <c r="G228" s="256">
        <v>4</v>
      </c>
      <c r="H228" s="255">
        <v>5</v>
      </c>
      <c r="I228" s="255">
        <v>5</v>
      </c>
      <c r="J228" s="393">
        <v>6</v>
      </c>
      <c r="K228" s="393">
        <v>6</v>
      </c>
      <c r="L228" s="394">
        <v>7</v>
      </c>
      <c r="M228" s="394">
        <v>7</v>
      </c>
      <c r="N228" s="396">
        <v>8</v>
      </c>
      <c r="O228" s="405">
        <v>8</v>
      </c>
      <c r="P228" s="254">
        <v>1</v>
      </c>
      <c r="Q228" s="349">
        <v>2</v>
      </c>
      <c r="R228" s="255">
        <v>3</v>
      </c>
      <c r="S228" s="256">
        <v>4</v>
      </c>
      <c r="T228" s="256">
        <v>4</v>
      </c>
      <c r="U228" s="255">
        <v>5</v>
      </c>
      <c r="V228" s="394">
        <v>6</v>
      </c>
      <c r="W228" s="396">
        <v>7</v>
      </c>
      <c r="X228" s="409">
        <v>8</v>
      </c>
      <c r="Y228" s="226" t="s">
        <v>0</v>
      </c>
    </row>
    <row r="229" spans="1:28" s="412" customFormat="1" x14ac:dyDescent="0.2">
      <c r="A229" s="257" t="s">
        <v>3</v>
      </c>
      <c r="B229" s="258">
        <v>1710</v>
      </c>
      <c r="C229" s="259">
        <v>1710</v>
      </c>
      <c r="D229" s="259">
        <v>1710</v>
      </c>
      <c r="E229" s="259">
        <v>1710</v>
      </c>
      <c r="F229" s="259">
        <v>1710</v>
      </c>
      <c r="G229" s="259">
        <v>1710</v>
      </c>
      <c r="H229" s="259">
        <v>1710</v>
      </c>
      <c r="I229" s="259">
        <v>1710</v>
      </c>
      <c r="J229" s="259">
        <v>1710</v>
      </c>
      <c r="K229" s="259">
        <v>1710</v>
      </c>
      <c r="L229" s="259">
        <v>1710</v>
      </c>
      <c r="M229" s="259">
        <v>1710</v>
      </c>
      <c r="N229" s="390">
        <v>1710</v>
      </c>
      <c r="O229" s="260">
        <v>1710</v>
      </c>
      <c r="P229" s="258">
        <v>1710</v>
      </c>
      <c r="Q229" s="259">
        <v>1710</v>
      </c>
      <c r="R229" s="259">
        <v>1710</v>
      </c>
      <c r="S229" s="259">
        <v>1710</v>
      </c>
      <c r="T229" s="259">
        <v>1710</v>
      </c>
      <c r="U229" s="259">
        <v>1710</v>
      </c>
      <c r="V229" s="259">
        <v>1710</v>
      </c>
      <c r="W229" s="259">
        <v>1710</v>
      </c>
      <c r="X229" s="259">
        <v>1710</v>
      </c>
      <c r="Y229" s="261">
        <v>1710</v>
      </c>
    </row>
    <row r="230" spans="1:28" s="412" customFormat="1" x14ac:dyDescent="0.2">
      <c r="A230" s="262" t="s">
        <v>6</v>
      </c>
      <c r="B230" s="263">
        <v>1668.67</v>
      </c>
      <c r="C230" s="264">
        <v>1660.59</v>
      </c>
      <c r="D230" s="264">
        <v>1678.25</v>
      </c>
      <c r="E230" s="264">
        <v>1707.5</v>
      </c>
      <c r="F230" s="264">
        <v>1694.05</v>
      </c>
      <c r="G230" s="264">
        <v>1737.69</v>
      </c>
      <c r="H230" s="264">
        <v>1753.51</v>
      </c>
      <c r="I230" s="264">
        <v>1733.9</v>
      </c>
      <c r="J230" s="264">
        <v>1724.47</v>
      </c>
      <c r="K230" s="264">
        <v>1760</v>
      </c>
      <c r="L230" s="264">
        <v>1752.5</v>
      </c>
      <c r="M230" s="264">
        <v>1792.58</v>
      </c>
      <c r="N230" s="311">
        <v>1771.89</v>
      </c>
      <c r="O230" s="265">
        <v>1781.5151519999999</v>
      </c>
      <c r="P230" s="263">
        <v>1749.41</v>
      </c>
      <c r="Q230" s="264">
        <v>1652</v>
      </c>
      <c r="R230" s="264">
        <v>1685.31</v>
      </c>
      <c r="S230" s="264">
        <v>1729.17</v>
      </c>
      <c r="T230" s="264">
        <v>1698.06</v>
      </c>
      <c r="U230" s="264">
        <v>1705.74</v>
      </c>
      <c r="V230" s="264">
        <v>1692.65</v>
      </c>
      <c r="W230" s="264">
        <v>1760.95</v>
      </c>
      <c r="X230" s="264">
        <v>1761.23</v>
      </c>
      <c r="Y230" s="266">
        <v>1721.07</v>
      </c>
    </row>
    <row r="231" spans="1:28" s="412" customFormat="1" x14ac:dyDescent="0.2">
      <c r="A231" s="250" t="s">
        <v>7</v>
      </c>
      <c r="B231" s="267">
        <v>83.3</v>
      </c>
      <c r="C231" s="268">
        <v>96.08</v>
      </c>
      <c r="D231" s="268">
        <v>93</v>
      </c>
      <c r="E231" s="268">
        <v>100</v>
      </c>
      <c r="F231" s="268">
        <v>97.3</v>
      </c>
      <c r="G231" s="268">
        <v>89.74</v>
      </c>
      <c r="H231" s="268">
        <v>100</v>
      </c>
      <c r="I231" s="268">
        <v>97.56</v>
      </c>
      <c r="J231" s="268">
        <v>100</v>
      </c>
      <c r="K231" s="268">
        <v>97.56</v>
      </c>
      <c r="L231" s="268">
        <v>100</v>
      </c>
      <c r="M231" s="268">
        <v>100</v>
      </c>
      <c r="N231" s="314">
        <v>91.89</v>
      </c>
      <c r="O231" s="269">
        <v>90.91</v>
      </c>
      <c r="P231" s="267">
        <v>82.35</v>
      </c>
      <c r="Q231" s="268">
        <v>95</v>
      </c>
      <c r="R231" s="268">
        <v>95.92</v>
      </c>
      <c r="S231" s="268">
        <v>100</v>
      </c>
      <c r="T231" s="268">
        <v>97.22</v>
      </c>
      <c r="U231" s="268">
        <v>96.72</v>
      </c>
      <c r="V231" s="268">
        <v>93.88</v>
      </c>
      <c r="W231" s="268">
        <v>97.62</v>
      </c>
      <c r="X231" s="268">
        <v>98.25</v>
      </c>
      <c r="Y231" s="270">
        <v>93.47</v>
      </c>
      <c r="AA231" s="227"/>
    </row>
    <row r="232" spans="1:28" s="412" customFormat="1" x14ac:dyDescent="0.2">
      <c r="A232" s="250" t="s">
        <v>8</v>
      </c>
      <c r="B232" s="271">
        <v>7.0800000000000002E-2</v>
      </c>
      <c r="C232" s="272">
        <v>4.2599999999999999E-2</v>
      </c>
      <c r="D232" s="272">
        <v>5.6300000000000003E-2</v>
      </c>
      <c r="E232" s="272">
        <v>5.1700000000000003E-2</v>
      </c>
      <c r="F232" s="272">
        <v>4.3499999999999997E-2</v>
      </c>
      <c r="G232" s="272">
        <v>5.3999999999999999E-2</v>
      </c>
      <c r="H232" s="272">
        <v>4.3999999999999997E-2</v>
      </c>
      <c r="I232" s="272">
        <v>4.5999999999999999E-2</v>
      </c>
      <c r="J232" s="272">
        <v>3.9699999999999999E-2</v>
      </c>
      <c r="K232" s="272">
        <v>4.3700000000000003E-2</v>
      </c>
      <c r="L232" s="272">
        <v>4.6199999999999998E-2</v>
      </c>
      <c r="M232" s="272">
        <v>4.0300000000000002E-2</v>
      </c>
      <c r="N232" s="317">
        <v>5.3800000000000001E-2</v>
      </c>
      <c r="O232" s="273">
        <v>0.05</v>
      </c>
      <c r="P232" s="271">
        <v>7.46E-2</v>
      </c>
      <c r="Q232" s="272">
        <v>4.8899999999999999E-2</v>
      </c>
      <c r="R232" s="272">
        <v>5.0599999999999999E-2</v>
      </c>
      <c r="S232" s="272">
        <v>3.9699999999999999E-2</v>
      </c>
      <c r="T232" s="272">
        <v>4.3700000000000003E-2</v>
      </c>
      <c r="U232" s="272">
        <v>4.7699999999999999E-2</v>
      </c>
      <c r="V232" s="272">
        <v>5.2400000000000002E-2</v>
      </c>
      <c r="W232" s="272">
        <v>5.21E-2</v>
      </c>
      <c r="X232" s="272">
        <v>4.3299999999999998E-2</v>
      </c>
      <c r="Y232" s="274">
        <v>5.4300000000000001E-2</v>
      </c>
      <c r="AA232" s="227"/>
    </row>
    <row r="233" spans="1:28" s="412" customFormat="1" x14ac:dyDescent="0.2">
      <c r="A233" s="262" t="s">
        <v>1</v>
      </c>
      <c r="B233" s="275">
        <f>B230/B229*100-100</f>
        <v>-2.4169590643274859</v>
      </c>
      <c r="C233" s="276">
        <f t="shared" ref="C233:E233" si="92">C230/C229*100-100</f>
        <v>-2.8894736842105289</v>
      </c>
      <c r="D233" s="276">
        <f t="shared" si="92"/>
        <v>-1.8567251461988405</v>
      </c>
      <c r="E233" s="276">
        <f t="shared" si="92"/>
        <v>-0.14619883040936088</v>
      </c>
      <c r="F233" s="276">
        <f>F230/F229*100-100</f>
        <v>-0.932748538011694</v>
      </c>
      <c r="G233" s="276">
        <f t="shared" ref="G233:O233" si="93">G230/G229*100-100</f>
        <v>1.619298245614047</v>
      </c>
      <c r="H233" s="276">
        <f t="shared" si="93"/>
        <v>2.5444444444444372</v>
      </c>
      <c r="I233" s="276">
        <f t="shared" si="93"/>
        <v>1.3976608187134616</v>
      </c>
      <c r="J233" s="276">
        <f t="shared" si="93"/>
        <v>0.84619883040934951</v>
      </c>
      <c r="K233" s="276">
        <f t="shared" si="93"/>
        <v>2.9239766081871323</v>
      </c>
      <c r="L233" s="276">
        <f t="shared" si="93"/>
        <v>2.4853801169590639</v>
      </c>
      <c r="M233" s="276">
        <f t="shared" si="93"/>
        <v>4.8292397660818693</v>
      </c>
      <c r="N233" s="276">
        <f t="shared" si="93"/>
        <v>3.619298245614047</v>
      </c>
      <c r="O233" s="277">
        <f t="shared" si="93"/>
        <v>4.1821726315789363</v>
      </c>
      <c r="P233" s="275">
        <f>P230/P229*100-100</f>
        <v>2.3046783625731138</v>
      </c>
      <c r="Q233" s="276">
        <f t="shared" ref="Q233:Y233" si="94">Q230/Q229*100-100</f>
        <v>-3.3918128654970729</v>
      </c>
      <c r="R233" s="276">
        <f t="shared" si="94"/>
        <v>-1.4438596491228139</v>
      </c>
      <c r="S233" s="276">
        <f t="shared" si="94"/>
        <v>1.1210526315789622</v>
      </c>
      <c r="T233" s="276">
        <f t="shared" si="94"/>
        <v>-0.69824561403508767</v>
      </c>
      <c r="U233" s="276">
        <f t="shared" si="94"/>
        <v>-0.24912280701754241</v>
      </c>
      <c r="V233" s="276">
        <f t="shared" si="94"/>
        <v>-1.0146198830409361</v>
      </c>
      <c r="W233" s="276">
        <f t="shared" si="94"/>
        <v>2.9795321637426895</v>
      </c>
      <c r="X233" s="276">
        <f t="shared" si="94"/>
        <v>2.9959064327485407</v>
      </c>
      <c r="Y233" s="278">
        <f t="shared" si="94"/>
        <v>0.64736842105261871</v>
      </c>
      <c r="AA233" s="227"/>
    </row>
    <row r="234" spans="1:28" s="412" customFormat="1" ht="13.5" thickBot="1" x14ac:dyDescent="0.25">
      <c r="A234" s="279" t="s">
        <v>27</v>
      </c>
      <c r="B234" s="280">
        <f>B230-B216</f>
        <v>166.45000000000005</v>
      </c>
      <c r="C234" s="281">
        <f t="shared" ref="C234:Y234" si="95">C230-C216</f>
        <v>97.799999999999955</v>
      </c>
      <c r="D234" s="281">
        <f t="shared" si="95"/>
        <v>99.8599999999999</v>
      </c>
      <c r="E234" s="281">
        <f t="shared" si="95"/>
        <v>74.829999999999927</v>
      </c>
      <c r="F234" s="281">
        <f t="shared" si="95"/>
        <v>107.29999999999995</v>
      </c>
      <c r="G234" s="281">
        <f t="shared" si="95"/>
        <v>141.6400000000001</v>
      </c>
      <c r="H234" s="281">
        <f t="shared" si="95"/>
        <v>162.01</v>
      </c>
      <c r="I234" s="281">
        <f t="shared" si="95"/>
        <v>114.93000000000006</v>
      </c>
      <c r="J234" s="281">
        <f t="shared" si="95"/>
        <v>103.44000000000005</v>
      </c>
      <c r="K234" s="281">
        <f t="shared" si="95"/>
        <v>127.65000000000009</v>
      </c>
      <c r="L234" s="281">
        <f t="shared" si="95"/>
        <v>116.78999999999996</v>
      </c>
      <c r="M234" s="281">
        <f t="shared" si="95"/>
        <v>138.28999999999996</v>
      </c>
      <c r="N234" s="281">
        <f t="shared" si="95"/>
        <v>117.70000000000005</v>
      </c>
      <c r="O234" s="282">
        <f t="shared" si="95"/>
        <v>102.14015199999994</v>
      </c>
      <c r="P234" s="280">
        <f t="shared" si="95"/>
        <v>215.91000000000008</v>
      </c>
      <c r="Q234" s="281">
        <f t="shared" si="95"/>
        <v>102</v>
      </c>
      <c r="R234" s="281">
        <f t="shared" si="95"/>
        <v>113.70000000000005</v>
      </c>
      <c r="S234" s="281">
        <f t="shared" si="95"/>
        <v>150.80000000000018</v>
      </c>
      <c r="T234" s="281">
        <f t="shared" si="95"/>
        <v>119.67999999999984</v>
      </c>
      <c r="U234" s="281">
        <f t="shared" si="95"/>
        <v>106.79999999999995</v>
      </c>
      <c r="V234" s="281">
        <f t="shared" si="95"/>
        <v>92.440000000000055</v>
      </c>
      <c r="W234" s="281">
        <f t="shared" si="95"/>
        <v>119.27999999999997</v>
      </c>
      <c r="X234" s="281">
        <f t="shared" si="95"/>
        <v>104.87000000000012</v>
      </c>
      <c r="Y234" s="283">
        <f t="shared" si="95"/>
        <v>118.87999999999988</v>
      </c>
      <c r="AA234" s="227"/>
    </row>
    <row r="235" spans="1:28" s="412" customFormat="1" x14ac:dyDescent="0.2">
      <c r="A235" s="284" t="s">
        <v>51</v>
      </c>
      <c r="B235" s="285">
        <v>381</v>
      </c>
      <c r="C235" s="286">
        <v>607</v>
      </c>
      <c r="D235" s="286">
        <v>754</v>
      </c>
      <c r="E235" s="286">
        <v>203</v>
      </c>
      <c r="F235" s="286">
        <v>522</v>
      </c>
      <c r="G235" s="286">
        <v>522</v>
      </c>
      <c r="H235" s="286">
        <v>526</v>
      </c>
      <c r="I235" s="286">
        <v>524</v>
      </c>
      <c r="J235" s="286">
        <v>497</v>
      </c>
      <c r="K235" s="286">
        <v>496</v>
      </c>
      <c r="L235" s="286">
        <v>463</v>
      </c>
      <c r="M235" s="286">
        <v>464</v>
      </c>
      <c r="N235" s="391">
        <v>429</v>
      </c>
      <c r="O235" s="287">
        <v>428</v>
      </c>
      <c r="P235" s="285">
        <v>280</v>
      </c>
      <c r="Q235" s="286">
        <v>567</v>
      </c>
      <c r="R235" s="286">
        <v>749</v>
      </c>
      <c r="S235" s="286">
        <v>515</v>
      </c>
      <c r="T235" s="286">
        <v>516</v>
      </c>
      <c r="U235" s="286">
        <v>833</v>
      </c>
      <c r="V235" s="286">
        <v>639</v>
      </c>
      <c r="W235" s="286">
        <v>581</v>
      </c>
      <c r="X235" s="286">
        <v>734</v>
      </c>
      <c r="Y235" s="288">
        <f>SUM(B235:X235)</f>
        <v>12230</v>
      </c>
      <c r="Z235" s="227" t="s">
        <v>56</v>
      </c>
      <c r="AA235" s="289">
        <f>Y221-Y235</f>
        <v>3</v>
      </c>
      <c r="AB235" s="290">
        <f>AA235/Y221</f>
        <v>2.4523828987165863E-4</v>
      </c>
    </row>
    <row r="236" spans="1:28" s="412" customFormat="1" x14ac:dyDescent="0.2">
      <c r="A236" s="291" t="s">
        <v>28</v>
      </c>
      <c r="B236" s="244">
        <v>79</v>
      </c>
      <c r="C236" s="242">
        <v>77.5</v>
      </c>
      <c r="D236" s="242">
        <v>77</v>
      </c>
      <c r="E236" s="242">
        <v>76.5</v>
      </c>
      <c r="F236" s="242">
        <v>76.5</v>
      </c>
      <c r="G236" s="242">
        <v>76</v>
      </c>
      <c r="H236" s="242">
        <v>75</v>
      </c>
      <c r="I236" s="242">
        <v>75</v>
      </c>
      <c r="J236" s="242">
        <v>75</v>
      </c>
      <c r="K236" s="242">
        <v>74</v>
      </c>
      <c r="L236" s="242">
        <v>74</v>
      </c>
      <c r="M236" s="242">
        <v>74</v>
      </c>
      <c r="N236" s="392">
        <v>73.5</v>
      </c>
      <c r="O236" s="245">
        <v>73.5</v>
      </c>
      <c r="P236" s="244">
        <v>80</v>
      </c>
      <c r="Q236" s="242">
        <v>79</v>
      </c>
      <c r="R236" s="242">
        <v>77.5</v>
      </c>
      <c r="S236" s="242">
        <v>76</v>
      </c>
      <c r="T236" s="242">
        <v>76</v>
      </c>
      <c r="U236" s="242">
        <v>75.5</v>
      </c>
      <c r="V236" s="242">
        <v>74.5</v>
      </c>
      <c r="W236" s="242">
        <v>73</v>
      </c>
      <c r="X236" s="242">
        <v>73</v>
      </c>
      <c r="Y236" s="235"/>
      <c r="Z236" s="227" t="s">
        <v>57</v>
      </c>
      <c r="AA236" s="227">
        <v>69.44</v>
      </c>
    </row>
    <row r="237" spans="1:28" s="412" customFormat="1" ht="13.5" thickBot="1" x14ac:dyDescent="0.25">
      <c r="A237" s="292" t="s">
        <v>26</v>
      </c>
      <c r="B237" s="246">
        <f>B236-B222</f>
        <v>6</v>
      </c>
      <c r="C237" s="243">
        <f t="shared" ref="C237:X237" si="96">C236-C222</f>
        <v>6</v>
      </c>
      <c r="D237" s="243">
        <f t="shared" si="96"/>
        <v>6.5</v>
      </c>
      <c r="E237" s="243">
        <f t="shared" si="96"/>
        <v>6</v>
      </c>
      <c r="F237" s="243">
        <f t="shared" si="96"/>
        <v>6.5</v>
      </c>
      <c r="G237" s="243">
        <f t="shared" si="96"/>
        <v>6</v>
      </c>
      <c r="H237" s="243">
        <f t="shared" si="96"/>
        <v>6</v>
      </c>
      <c r="I237" s="243">
        <f t="shared" si="96"/>
        <v>6</v>
      </c>
      <c r="J237" s="243">
        <f t="shared" si="96"/>
        <v>6.5</v>
      </c>
      <c r="K237" s="243">
        <f t="shared" si="96"/>
        <v>6</v>
      </c>
      <c r="L237" s="243">
        <f t="shared" si="96"/>
        <v>6</v>
      </c>
      <c r="M237" s="243">
        <f t="shared" si="96"/>
        <v>6</v>
      </c>
      <c r="N237" s="243">
        <f t="shared" si="96"/>
        <v>6</v>
      </c>
      <c r="O237" s="247">
        <f t="shared" si="96"/>
        <v>6</v>
      </c>
      <c r="P237" s="246">
        <f t="shared" si="96"/>
        <v>6</v>
      </c>
      <c r="Q237" s="243">
        <f t="shared" si="96"/>
        <v>6.5</v>
      </c>
      <c r="R237" s="243">
        <f t="shared" si="96"/>
        <v>6.5</v>
      </c>
      <c r="S237" s="243">
        <f t="shared" si="96"/>
        <v>6</v>
      </c>
      <c r="T237" s="243">
        <f t="shared" si="96"/>
        <v>6</v>
      </c>
      <c r="U237" s="243">
        <f t="shared" si="96"/>
        <v>6.5</v>
      </c>
      <c r="V237" s="243">
        <f t="shared" si="96"/>
        <v>6.5</v>
      </c>
      <c r="W237" s="243">
        <f t="shared" si="96"/>
        <v>6</v>
      </c>
      <c r="X237" s="243">
        <f t="shared" si="96"/>
        <v>6</v>
      </c>
      <c r="Y237" s="236"/>
      <c r="Z237" s="227" t="s">
        <v>26</v>
      </c>
      <c r="AA237" s="362">
        <f>AA236-AA222</f>
        <v>5.0300000000000011</v>
      </c>
    </row>
    <row r="238" spans="1:28" x14ac:dyDescent="0.2">
      <c r="J238" s="239" t="s">
        <v>65</v>
      </c>
    </row>
    <row r="239" spans="1:28" ht="13.5" thickBot="1" x14ac:dyDescent="0.25"/>
    <row r="240" spans="1:28" s="413" customFormat="1" ht="13.5" thickBot="1" x14ac:dyDescent="0.25">
      <c r="A240" s="249" t="s">
        <v>104</v>
      </c>
      <c r="B240" s="671" t="s">
        <v>50</v>
      </c>
      <c r="C240" s="672"/>
      <c r="D240" s="672"/>
      <c r="E240" s="672"/>
      <c r="F240" s="672"/>
      <c r="G240" s="672"/>
      <c r="H240" s="672"/>
      <c r="I240" s="672"/>
      <c r="J240" s="672"/>
      <c r="K240" s="672"/>
      <c r="L240" s="672"/>
      <c r="M240" s="672"/>
      <c r="N240" s="672"/>
      <c r="O240" s="673"/>
      <c r="P240" s="671" t="s">
        <v>53</v>
      </c>
      <c r="Q240" s="672"/>
      <c r="R240" s="672"/>
      <c r="S240" s="672"/>
      <c r="T240" s="672"/>
      <c r="U240" s="672"/>
      <c r="V240" s="672"/>
      <c r="W240" s="672"/>
      <c r="X240" s="673"/>
      <c r="Y240" s="297" t="s">
        <v>55</v>
      </c>
    </row>
    <row r="241" spans="1:28" s="413" customFormat="1" x14ac:dyDescent="0.2">
      <c r="A241" s="250" t="s">
        <v>54</v>
      </c>
      <c r="B241" s="330">
        <v>1</v>
      </c>
      <c r="C241" s="253">
        <v>2</v>
      </c>
      <c r="D241" s="253">
        <v>3</v>
      </c>
      <c r="E241" s="253">
        <v>4</v>
      </c>
      <c r="F241" s="253">
        <v>5</v>
      </c>
      <c r="G241" s="253">
        <v>6</v>
      </c>
      <c r="H241" s="253">
        <v>7</v>
      </c>
      <c r="I241" s="253">
        <v>8</v>
      </c>
      <c r="J241" s="253">
        <v>9</v>
      </c>
      <c r="K241" s="253">
        <v>10</v>
      </c>
      <c r="L241" s="253">
        <v>11</v>
      </c>
      <c r="M241" s="253">
        <v>12</v>
      </c>
      <c r="N241" s="389">
        <v>13</v>
      </c>
      <c r="O241" s="331">
        <v>14</v>
      </c>
      <c r="P241" s="251">
        <v>1</v>
      </c>
      <c r="Q241" s="252">
        <v>2</v>
      </c>
      <c r="R241" s="252">
        <v>3</v>
      </c>
      <c r="S241" s="252">
        <v>4</v>
      </c>
      <c r="T241" s="252">
        <v>5</v>
      </c>
      <c r="U241" s="252">
        <v>6</v>
      </c>
      <c r="V241" s="252">
        <v>7</v>
      </c>
      <c r="W241" s="252">
        <v>8</v>
      </c>
      <c r="X241" s="252">
        <v>9</v>
      </c>
      <c r="Y241" s="296"/>
    </row>
    <row r="242" spans="1:28" s="413" customFormat="1" x14ac:dyDescent="0.2">
      <c r="A242" s="250" t="s">
        <v>2</v>
      </c>
      <c r="B242" s="254">
        <v>1</v>
      </c>
      <c r="C242" s="349">
        <v>2</v>
      </c>
      <c r="D242" s="255">
        <v>3</v>
      </c>
      <c r="E242" s="255">
        <v>3</v>
      </c>
      <c r="F242" s="256">
        <v>4</v>
      </c>
      <c r="G242" s="256">
        <v>4</v>
      </c>
      <c r="H242" s="255">
        <v>5</v>
      </c>
      <c r="I242" s="255">
        <v>5</v>
      </c>
      <c r="J242" s="393">
        <v>6</v>
      </c>
      <c r="K242" s="393">
        <v>6</v>
      </c>
      <c r="L242" s="394">
        <v>7</v>
      </c>
      <c r="M242" s="394">
        <v>7</v>
      </c>
      <c r="N242" s="396">
        <v>8</v>
      </c>
      <c r="O242" s="405">
        <v>8</v>
      </c>
      <c r="P242" s="254">
        <v>1</v>
      </c>
      <c r="Q242" s="349">
        <v>2</v>
      </c>
      <c r="R242" s="255">
        <v>3</v>
      </c>
      <c r="S242" s="256">
        <v>4</v>
      </c>
      <c r="T242" s="256">
        <v>4</v>
      </c>
      <c r="U242" s="255">
        <v>5</v>
      </c>
      <c r="V242" s="394">
        <v>6</v>
      </c>
      <c r="W242" s="396">
        <v>7</v>
      </c>
      <c r="X242" s="409">
        <v>8</v>
      </c>
      <c r="Y242" s="226" t="s">
        <v>0</v>
      </c>
    </row>
    <row r="243" spans="1:28" s="413" customFormat="1" x14ac:dyDescent="0.2">
      <c r="A243" s="257" t="s">
        <v>3</v>
      </c>
      <c r="B243" s="258">
        <v>1840</v>
      </c>
      <c r="C243" s="259">
        <v>1840</v>
      </c>
      <c r="D243" s="259">
        <v>1840</v>
      </c>
      <c r="E243" s="259">
        <v>1840</v>
      </c>
      <c r="F243" s="259">
        <v>1840</v>
      </c>
      <c r="G243" s="259">
        <v>1840</v>
      </c>
      <c r="H243" s="259">
        <v>1840</v>
      </c>
      <c r="I243" s="259">
        <v>1840</v>
      </c>
      <c r="J243" s="259">
        <v>1840</v>
      </c>
      <c r="K243" s="259">
        <v>1840</v>
      </c>
      <c r="L243" s="259">
        <v>1840</v>
      </c>
      <c r="M243" s="259">
        <v>1840</v>
      </c>
      <c r="N243" s="390">
        <v>1840</v>
      </c>
      <c r="O243" s="260">
        <v>1840</v>
      </c>
      <c r="P243" s="258">
        <v>1840</v>
      </c>
      <c r="Q243" s="259">
        <v>1840</v>
      </c>
      <c r="R243" s="259">
        <v>1840</v>
      </c>
      <c r="S243" s="259">
        <v>1840</v>
      </c>
      <c r="T243" s="259">
        <v>1840</v>
      </c>
      <c r="U243" s="259">
        <v>1840</v>
      </c>
      <c r="V243" s="259">
        <v>1840</v>
      </c>
      <c r="W243" s="259">
        <v>1840</v>
      </c>
      <c r="X243" s="259">
        <v>1840</v>
      </c>
      <c r="Y243" s="261">
        <v>1840</v>
      </c>
    </row>
    <row r="244" spans="1:28" s="413" customFormat="1" x14ac:dyDescent="0.2">
      <c r="A244" s="262" t="s">
        <v>6</v>
      </c>
      <c r="B244" s="263">
        <v>1780.3703703703704</v>
      </c>
      <c r="C244" s="264">
        <v>1794.1860465116279</v>
      </c>
      <c r="D244" s="264">
        <v>1845.4385964912281</v>
      </c>
      <c r="E244" s="264">
        <v>1863.0769230769231</v>
      </c>
      <c r="F244" s="264">
        <v>1830</v>
      </c>
      <c r="G244" s="264">
        <v>1854.3589743589744</v>
      </c>
      <c r="H244" s="264">
        <v>1882</v>
      </c>
      <c r="I244" s="264">
        <v>1877.8048780487804</v>
      </c>
      <c r="J244" s="264">
        <v>1850</v>
      </c>
      <c r="K244" s="264">
        <v>1887.3170731707316</v>
      </c>
      <c r="L244" s="264">
        <v>1872.8571428571429</v>
      </c>
      <c r="M244" s="264">
        <v>1960</v>
      </c>
      <c r="N244" s="311">
        <v>1845.5882352941176</v>
      </c>
      <c r="O244" s="265">
        <v>1918.7878787878788</v>
      </c>
      <c r="P244" s="263">
        <v>1787.6190476190477</v>
      </c>
      <c r="Q244" s="264">
        <v>1787.2340425531916</v>
      </c>
      <c r="R244" s="264">
        <v>1809.090909090909</v>
      </c>
      <c r="S244" s="264">
        <v>1840.25</v>
      </c>
      <c r="T244" s="264">
        <v>1841.7948717948718</v>
      </c>
      <c r="U244" s="264">
        <v>1834.5901639344263</v>
      </c>
      <c r="V244" s="264">
        <v>1810.4</v>
      </c>
      <c r="W244" s="264">
        <v>1877.0212765957447</v>
      </c>
      <c r="X244" s="264">
        <v>1899.2727272727273</v>
      </c>
      <c r="Y244" s="266">
        <v>1849.311475409836</v>
      </c>
    </row>
    <row r="245" spans="1:28" s="413" customFormat="1" x14ac:dyDescent="0.2">
      <c r="A245" s="250" t="s">
        <v>7</v>
      </c>
      <c r="B245" s="267">
        <v>85.18518518518519</v>
      </c>
      <c r="C245" s="268">
        <v>88.372093023255815</v>
      </c>
      <c r="D245" s="268">
        <v>89.473684210526315</v>
      </c>
      <c r="E245" s="268">
        <v>100</v>
      </c>
      <c r="F245" s="268">
        <v>100</v>
      </c>
      <c r="G245" s="268">
        <v>94.871794871794876</v>
      </c>
      <c r="H245" s="268">
        <v>97.5</v>
      </c>
      <c r="I245" s="268">
        <v>100</v>
      </c>
      <c r="J245" s="268">
        <v>96.875</v>
      </c>
      <c r="K245" s="268">
        <v>87.804878048780495</v>
      </c>
      <c r="L245" s="268">
        <v>94.285714285714292</v>
      </c>
      <c r="M245" s="268">
        <v>96.875</v>
      </c>
      <c r="N245" s="314">
        <v>79.411764705882348</v>
      </c>
      <c r="O245" s="269">
        <v>78.787878787878782</v>
      </c>
      <c r="P245" s="267">
        <v>80.952380952380949</v>
      </c>
      <c r="Q245" s="268">
        <v>91.489361702127653</v>
      </c>
      <c r="R245" s="268">
        <v>98.181818181818187</v>
      </c>
      <c r="S245" s="268">
        <v>92.5</v>
      </c>
      <c r="T245" s="268">
        <v>92.307692307692307</v>
      </c>
      <c r="U245" s="268">
        <v>90.163934426229503</v>
      </c>
      <c r="V245" s="268">
        <v>92</v>
      </c>
      <c r="W245" s="268">
        <v>97.872340425531917</v>
      </c>
      <c r="X245" s="268">
        <v>94.545454545454547</v>
      </c>
      <c r="Y245" s="270">
        <v>89.945355191256837</v>
      </c>
      <c r="AA245" s="227"/>
    </row>
    <row r="246" spans="1:28" s="413" customFormat="1" x14ac:dyDescent="0.2">
      <c r="A246" s="250" t="s">
        <v>8</v>
      </c>
      <c r="B246" s="271">
        <v>6.8663752846686257E-2</v>
      </c>
      <c r="C246" s="272">
        <v>5.9802769886028527E-2</v>
      </c>
      <c r="D246" s="272">
        <v>5.593780028498252E-2</v>
      </c>
      <c r="E246" s="272">
        <v>4.737538873622911E-2</v>
      </c>
      <c r="F246" s="272">
        <v>3.9012603698367752E-2</v>
      </c>
      <c r="G246" s="272">
        <v>5.0864285552599899E-2</v>
      </c>
      <c r="H246" s="272">
        <v>4.6446766049947283E-2</v>
      </c>
      <c r="I246" s="272">
        <v>3.5801248870214443E-2</v>
      </c>
      <c r="J246" s="272">
        <v>5.0454472169174244E-2</v>
      </c>
      <c r="K246" s="272">
        <v>5.7234909785563629E-2</v>
      </c>
      <c r="L246" s="272">
        <v>5.2712216717533039E-2</v>
      </c>
      <c r="M246" s="272">
        <v>3.4884679416268737E-2</v>
      </c>
      <c r="N246" s="317">
        <v>7.5424966507184929E-2</v>
      </c>
      <c r="O246" s="273">
        <v>7.1708348880434467E-2</v>
      </c>
      <c r="P246" s="271">
        <v>7.6738513255437471E-2</v>
      </c>
      <c r="Q246" s="272">
        <v>5.5350358007146917E-2</v>
      </c>
      <c r="R246" s="272">
        <v>4.9003607022076831E-2</v>
      </c>
      <c r="S246" s="272">
        <v>5.2789824458612557E-2</v>
      </c>
      <c r="T246" s="272">
        <v>4.6134199477889909E-2</v>
      </c>
      <c r="U246" s="272">
        <v>5.9125109605112643E-2</v>
      </c>
      <c r="V246" s="272">
        <v>5.5687070131630982E-2</v>
      </c>
      <c r="W246" s="272">
        <v>4.5378300389860217E-2</v>
      </c>
      <c r="X246" s="272">
        <v>5.573812944066478E-2</v>
      </c>
      <c r="Y246" s="274">
        <v>5.8949939382479277E-2</v>
      </c>
      <c r="AA246" s="227"/>
    </row>
    <row r="247" spans="1:28" s="413" customFormat="1" x14ac:dyDescent="0.2">
      <c r="A247" s="262" t="s">
        <v>1</v>
      </c>
      <c r="B247" s="275">
        <f>B244/B243*100-100</f>
        <v>-3.2407407407407334</v>
      </c>
      <c r="C247" s="276">
        <f t="shared" ref="C247:E247" si="97">C244/C243*100-100</f>
        <v>-2.4898887765419602</v>
      </c>
      <c r="D247" s="276">
        <f t="shared" si="97"/>
        <v>0.29557589626239178</v>
      </c>
      <c r="E247" s="276">
        <f t="shared" si="97"/>
        <v>1.2541806020066844</v>
      </c>
      <c r="F247" s="276">
        <f>F244/F243*100-100</f>
        <v>-0.54347826086956275</v>
      </c>
      <c r="G247" s="276">
        <f t="shared" ref="G247:O247" si="98">G244/G243*100-100</f>
        <v>0.78037904124860802</v>
      </c>
      <c r="H247" s="276">
        <f t="shared" si="98"/>
        <v>2.2826086956521721</v>
      </c>
      <c r="I247" s="276">
        <f t="shared" si="98"/>
        <v>2.054612937433717</v>
      </c>
      <c r="J247" s="276">
        <f t="shared" si="98"/>
        <v>0.54347826086956275</v>
      </c>
      <c r="K247" s="276">
        <f t="shared" si="98"/>
        <v>2.5715800636267261</v>
      </c>
      <c r="L247" s="276">
        <f t="shared" si="98"/>
        <v>1.7857142857142776</v>
      </c>
      <c r="M247" s="276">
        <f t="shared" si="98"/>
        <v>6.5217391304347956</v>
      </c>
      <c r="N247" s="276">
        <f t="shared" si="98"/>
        <v>0.30370843989769014</v>
      </c>
      <c r="O247" s="277">
        <f t="shared" si="98"/>
        <v>4.2819499341238583</v>
      </c>
      <c r="P247" s="275">
        <f>P244/P243*100-100</f>
        <v>-2.8467908902691477</v>
      </c>
      <c r="Q247" s="276">
        <f t="shared" ref="Q247:Y247" si="99">Q244/Q243*100-100</f>
        <v>-2.8677150786308943</v>
      </c>
      <c r="R247" s="276">
        <f t="shared" si="99"/>
        <v>-1.679841897233203</v>
      </c>
      <c r="S247" s="276">
        <f t="shared" si="99"/>
        <v>1.3586956521734805E-2</v>
      </c>
      <c r="T247" s="276">
        <f t="shared" si="99"/>
        <v>9.754738015608666E-2</v>
      </c>
      <c r="U247" s="276">
        <f t="shared" si="99"/>
        <v>-0.29401282965075382</v>
      </c>
      <c r="V247" s="276">
        <f t="shared" si="99"/>
        <v>-1.6086956521739069</v>
      </c>
      <c r="W247" s="276">
        <f t="shared" si="99"/>
        <v>2.0120259019426499</v>
      </c>
      <c r="X247" s="276">
        <f t="shared" si="99"/>
        <v>3.2213438735177817</v>
      </c>
      <c r="Y247" s="278">
        <f t="shared" si="99"/>
        <v>0.50605844618674212</v>
      </c>
      <c r="AA247" s="227"/>
    </row>
    <row r="248" spans="1:28" s="413" customFormat="1" ht="13.5" thickBot="1" x14ac:dyDescent="0.25">
      <c r="A248" s="279" t="s">
        <v>27</v>
      </c>
      <c r="B248" s="280">
        <f>B244-B230</f>
        <v>111.70037037037036</v>
      </c>
      <c r="C248" s="281">
        <f t="shared" ref="C248:Y248" si="100">C244-C230</f>
        <v>133.59604651162795</v>
      </c>
      <c r="D248" s="281">
        <f t="shared" si="100"/>
        <v>167.18859649122805</v>
      </c>
      <c r="E248" s="281">
        <f t="shared" si="100"/>
        <v>155.57692307692309</v>
      </c>
      <c r="F248" s="281">
        <f t="shared" si="100"/>
        <v>135.95000000000005</v>
      </c>
      <c r="G248" s="281">
        <f t="shared" si="100"/>
        <v>116.66897435897431</v>
      </c>
      <c r="H248" s="281">
        <f t="shared" si="100"/>
        <v>128.49</v>
      </c>
      <c r="I248" s="281">
        <f t="shared" si="100"/>
        <v>143.90487804878035</v>
      </c>
      <c r="J248" s="281">
        <f t="shared" si="100"/>
        <v>125.52999999999997</v>
      </c>
      <c r="K248" s="281">
        <f t="shared" si="100"/>
        <v>127.31707317073165</v>
      </c>
      <c r="L248" s="281">
        <f t="shared" si="100"/>
        <v>120.35714285714289</v>
      </c>
      <c r="M248" s="281">
        <f t="shared" si="100"/>
        <v>167.42000000000007</v>
      </c>
      <c r="N248" s="281">
        <f t="shared" si="100"/>
        <v>73.698235294117467</v>
      </c>
      <c r="O248" s="282">
        <f t="shared" si="100"/>
        <v>137.27272678787881</v>
      </c>
      <c r="P248" s="280">
        <f t="shared" si="100"/>
        <v>38.209047619047624</v>
      </c>
      <c r="Q248" s="281">
        <f t="shared" si="100"/>
        <v>135.23404255319156</v>
      </c>
      <c r="R248" s="281">
        <f t="shared" si="100"/>
        <v>123.78090909090906</v>
      </c>
      <c r="S248" s="281">
        <f t="shared" si="100"/>
        <v>111.07999999999993</v>
      </c>
      <c r="T248" s="281">
        <f t="shared" si="100"/>
        <v>143.73487179487188</v>
      </c>
      <c r="U248" s="281">
        <f t="shared" si="100"/>
        <v>128.85016393442629</v>
      </c>
      <c r="V248" s="281">
        <f t="shared" si="100"/>
        <v>117.75</v>
      </c>
      <c r="W248" s="281">
        <f t="shared" si="100"/>
        <v>116.07127659574462</v>
      </c>
      <c r="X248" s="281">
        <f t="shared" si="100"/>
        <v>138.04272727272723</v>
      </c>
      <c r="Y248" s="283">
        <f t="shared" si="100"/>
        <v>128.24147540983608</v>
      </c>
      <c r="AA248" s="227"/>
    </row>
    <row r="249" spans="1:28" s="413" customFormat="1" x14ac:dyDescent="0.2">
      <c r="A249" s="284" t="s">
        <v>51</v>
      </c>
      <c r="B249" s="285">
        <v>380</v>
      </c>
      <c r="C249" s="286">
        <v>607</v>
      </c>
      <c r="D249" s="286">
        <v>754</v>
      </c>
      <c r="E249" s="286">
        <v>203</v>
      </c>
      <c r="F249" s="286">
        <v>522</v>
      </c>
      <c r="G249" s="286">
        <v>522</v>
      </c>
      <c r="H249" s="286">
        <v>525</v>
      </c>
      <c r="I249" s="286">
        <v>524</v>
      </c>
      <c r="J249" s="286">
        <v>497</v>
      </c>
      <c r="K249" s="286">
        <v>496</v>
      </c>
      <c r="L249" s="286">
        <v>463</v>
      </c>
      <c r="M249" s="286">
        <v>464</v>
      </c>
      <c r="N249" s="391">
        <v>429</v>
      </c>
      <c r="O249" s="287">
        <v>428</v>
      </c>
      <c r="P249" s="285">
        <v>280</v>
      </c>
      <c r="Q249" s="286">
        <v>567</v>
      </c>
      <c r="R249" s="286">
        <v>749</v>
      </c>
      <c r="S249" s="286">
        <v>515</v>
      </c>
      <c r="T249" s="286">
        <v>516</v>
      </c>
      <c r="U249" s="286">
        <v>833</v>
      </c>
      <c r="V249" s="286">
        <v>639</v>
      </c>
      <c r="W249" s="286">
        <v>581</v>
      </c>
      <c r="X249" s="286">
        <v>734</v>
      </c>
      <c r="Y249" s="288">
        <f>SUM(B249:X249)</f>
        <v>12228</v>
      </c>
      <c r="Z249" s="227" t="s">
        <v>56</v>
      </c>
      <c r="AA249" s="289">
        <f>Y235-Y249</f>
        <v>2</v>
      </c>
      <c r="AB249" s="290">
        <f>AA249/Y235</f>
        <v>1.6353229762878168E-4</v>
      </c>
    </row>
    <row r="250" spans="1:28" s="413" customFormat="1" x14ac:dyDescent="0.2">
      <c r="A250" s="291" t="s">
        <v>28</v>
      </c>
      <c r="B250" s="244">
        <v>86.5</v>
      </c>
      <c r="C250" s="242">
        <v>85</v>
      </c>
      <c r="D250" s="242">
        <v>84</v>
      </c>
      <c r="E250" s="242">
        <v>83.5</v>
      </c>
      <c r="F250" s="242">
        <v>84</v>
      </c>
      <c r="G250" s="242">
        <v>83</v>
      </c>
      <c r="H250" s="242">
        <v>82</v>
      </c>
      <c r="I250" s="242">
        <v>82</v>
      </c>
      <c r="J250" s="242">
        <v>82.5</v>
      </c>
      <c r="K250" s="242">
        <v>81</v>
      </c>
      <c r="L250" s="242">
        <v>81.5</v>
      </c>
      <c r="M250" s="242">
        <v>81</v>
      </c>
      <c r="N250" s="392">
        <v>81</v>
      </c>
      <c r="O250" s="245">
        <v>80.5</v>
      </c>
      <c r="P250" s="244">
        <v>87.5</v>
      </c>
      <c r="Q250" s="242">
        <v>86.5</v>
      </c>
      <c r="R250" s="242">
        <v>85</v>
      </c>
      <c r="S250" s="242">
        <v>83.5</v>
      </c>
      <c r="T250" s="242">
        <v>83</v>
      </c>
      <c r="U250" s="242">
        <v>83</v>
      </c>
      <c r="V250" s="242">
        <v>82</v>
      </c>
      <c r="W250" s="242">
        <v>80.5</v>
      </c>
      <c r="X250" s="242">
        <v>80.5</v>
      </c>
      <c r="Y250" s="235"/>
      <c r="Z250" s="227" t="s">
        <v>57</v>
      </c>
      <c r="AA250" s="227">
        <v>75.63</v>
      </c>
    </row>
    <row r="251" spans="1:28" s="413" customFormat="1" ht="13.5" thickBot="1" x14ac:dyDescent="0.25">
      <c r="A251" s="292" t="s">
        <v>26</v>
      </c>
      <c r="B251" s="246">
        <f>B250-B236</f>
        <v>7.5</v>
      </c>
      <c r="C251" s="243">
        <f t="shared" ref="C251:X251" si="101">C250-C236</f>
        <v>7.5</v>
      </c>
      <c r="D251" s="243">
        <f t="shared" si="101"/>
        <v>7</v>
      </c>
      <c r="E251" s="243">
        <f t="shared" si="101"/>
        <v>7</v>
      </c>
      <c r="F251" s="243">
        <f t="shared" si="101"/>
        <v>7.5</v>
      </c>
      <c r="G251" s="243">
        <f t="shared" si="101"/>
        <v>7</v>
      </c>
      <c r="H251" s="243">
        <f t="shared" si="101"/>
        <v>7</v>
      </c>
      <c r="I251" s="243">
        <f t="shared" si="101"/>
        <v>7</v>
      </c>
      <c r="J251" s="243">
        <f t="shared" si="101"/>
        <v>7.5</v>
      </c>
      <c r="K251" s="243">
        <f t="shared" si="101"/>
        <v>7</v>
      </c>
      <c r="L251" s="243">
        <f t="shared" si="101"/>
        <v>7.5</v>
      </c>
      <c r="M251" s="243">
        <f t="shared" si="101"/>
        <v>7</v>
      </c>
      <c r="N251" s="243">
        <f t="shared" si="101"/>
        <v>7.5</v>
      </c>
      <c r="O251" s="247">
        <f t="shared" si="101"/>
        <v>7</v>
      </c>
      <c r="P251" s="246">
        <f t="shared" si="101"/>
        <v>7.5</v>
      </c>
      <c r="Q251" s="243">
        <f t="shared" si="101"/>
        <v>7.5</v>
      </c>
      <c r="R251" s="243">
        <f t="shared" si="101"/>
        <v>7.5</v>
      </c>
      <c r="S251" s="243">
        <f t="shared" si="101"/>
        <v>7.5</v>
      </c>
      <c r="T251" s="243">
        <f t="shared" si="101"/>
        <v>7</v>
      </c>
      <c r="U251" s="243">
        <f t="shared" si="101"/>
        <v>7.5</v>
      </c>
      <c r="V251" s="243">
        <f t="shared" si="101"/>
        <v>7.5</v>
      </c>
      <c r="W251" s="243">
        <f t="shared" si="101"/>
        <v>7.5</v>
      </c>
      <c r="X251" s="243">
        <f t="shared" si="101"/>
        <v>7.5</v>
      </c>
      <c r="Y251" s="236"/>
      <c r="Z251" s="227" t="s">
        <v>26</v>
      </c>
      <c r="AA251" s="362">
        <f>AA250-AA236</f>
        <v>6.1899999999999977</v>
      </c>
    </row>
    <row r="252" spans="1:28" x14ac:dyDescent="0.2">
      <c r="F252" s="239">
        <v>84</v>
      </c>
      <c r="J252" s="239">
        <v>82.5</v>
      </c>
      <c r="L252" s="239">
        <v>81.5</v>
      </c>
      <c r="S252" s="239">
        <v>83.5</v>
      </c>
      <c r="U252" s="239">
        <v>83</v>
      </c>
    </row>
    <row r="253" spans="1:28" ht="13.5" thickBot="1" x14ac:dyDescent="0.25"/>
    <row r="254" spans="1:28" s="415" customFormat="1" ht="13.5" thickBot="1" x14ac:dyDescent="0.25">
      <c r="A254" s="249" t="s">
        <v>105</v>
      </c>
      <c r="B254" s="671" t="s">
        <v>50</v>
      </c>
      <c r="C254" s="672"/>
      <c r="D254" s="672"/>
      <c r="E254" s="672"/>
      <c r="F254" s="672"/>
      <c r="G254" s="672"/>
      <c r="H254" s="672"/>
      <c r="I254" s="672"/>
      <c r="J254" s="672"/>
      <c r="K254" s="672"/>
      <c r="L254" s="672"/>
      <c r="M254" s="672"/>
      <c r="N254" s="672"/>
      <c r="O254" s="673"/>
      <c r="P254" s="671" t="s">
        <v>53</v>
      </c>
      <c r="Q254" s="672"/>
      <c r="R254" s="672"/>
      <c r="S254" s="672"/>
      <c r="T254" s="672"/>
      <c r="U254" s="672"/>
      <c r="V254" s="672"/>
      <c r="W254" s="672"/>
      <c r="X254" s="673"/>
      <c r="Y254" s="297" t="s">
        <v>55</v>
      </c>
    </row>
    <row r="255" spans="1:28" s="415" customFormat="1" x14ac:dyDescent="0.2">
      <c r="A255" s="250" t="s">
        <v>54</v>
      </c>
      <c r="B255" s="330">
        <v>1</v>
      </c>
      <c r="C255" s="253">
        <v>2</v>
      </c>
      <c r="D255" s="253">
        <v>3</v>
      </c>
      <c r="E255" s="253">
        <v>4</v>
      </c>
      <c r="F255" s="253">
        <v>5</v>
      </c>
      <c r="G255" s="253">
        <v>6</v>
      </c>
      <c r="H255" s="253">
        <v>7</v>
      </c>
      <c r="I255" s="253">
        <v>8</v>
      </c>
      <c r="J255" s="253">
        <v>9</v>
      </c>
      <c r="K255" s="253">
        <v>10</v>
      </c>
      <c r="L255" s="253">
        <v>11</v>
      </c>
      <c r="M255" s="253">
        <v>12</v>
      </c>
      <c r="N255" s="389">
        <v>13</v>
      </c>
      <c r="O255" s="331">
        <v>14</v>
      </c>
      <c r="P255" s="251">
        <v>1</v>
      </c>
      <c r="Q255" s="252">
        <v>2</v>
      </c>
      <c r="R255" s="252">
        <v>3</v>
      </c>
      <c r="S255" s="252">
        <v>4</v>
      </c>
      <c r="T255" s="252">
        <v>5</v>
      </c>
      <c r="U255" s="252">
        <v>6</v>
      </c>
      <c r="V255" s="252">
        <v>7</v>
      </c>
      <c r="W255" s="252">
        <v>8</v>
      </c>
      <c r="X255" s="252">
        <v>9</v>
      </c>
      <c r="Y255" s="296"/>
    </row>
    <row r="256" spans="1:28" s="415" customFormat="1" x14ac:dyDescent="0.2">
      <c r="A256" s="250" t="s">
        <v>2</v>
      </c>
      <c r="B256" s="254">
        <v>1</v>
      </c>
      <c r="C256" s="349">
        <v>2</v>
      </c>
      <c r="D256" s="255">
        <v>3</v>
      </c>
      <c r="E256" s="255">
        <v>3</v>
      </c>
      <c r="F256" s="256">
        <v>4</v>
      </c>
      <c r="G256" s="256">
        <v>4</v>
      </c>
      <c r="H256" s="255">
        <v>5</v>
      </c>
      <c r="I256" s="255">
        <v>5</v>
      </c>
      <c r="J256" s="393">
        <v>6</v>
      </c>
      <c r="K256" s="393">
        <v>6</v>
      </c>
      <c r="L256" s="394">
        <v>7</v>
      </c>
      <c r="M256" s="394">
        <v>7</v>
      </c>
      <c r="N256" s="396">
        <v>8</v>
      </c>
      <c r="O256" s="405">
        <v>8</v>
      </c>
      <c r="P256" s="254">
        <v>1</v>
      </c>
      <c r="Q256" s="349">
        <v>2</v>
      </c>
      <c r="R256" s="255">
        <v>3</v>
      </c>
      <c r="S256" s="256">
        <v>4</v>
      </c>
      <c r="T256" s="256">
        <v>4</v>
      </c>
      <c r="U256" s="255">
        <v>5</v>
      </c>
      <c r="V256" s="394">
        <v>6</v>
      </c>
      <c r="W256" s="396">
        <v>7</v>
      </c>
      <c r="X256" s="409">
        <v>8</v>
      </c>
      <c r="Y256" s="226" t="s">
        <v>0</v>
      </c>
    </row>
    <row r="257" spans="1:29" s="415" customFormat="1" x14ac:dyDescent="0.2">
      <c r="A257" s="257" t="s">
        <v>3</v>
      </c>
      <c r="B257" s="258">
        <v>1980</v>
      </c>
      <c r="C257" s="259">
        <v>1980</v>
      </c>
      <c r="D257" s="259">
        <v>1980</v>
      </c>
      <c r="E257" s="259">
        <v>1980</v>
      </c>
      <c r="F257" s="259">
        <v>1980</v>
      </c>
      <c r="G257" s="259">
        <v>1980</v>
      </c>
      <c r="H257" s="259">
        <v>1980</v>
      </c>
      <c r="I257" s="259">
        <v>1980</v>
      </c>
      <c r="J257" s="259">
        <v>1980</v>
      </c>
      <c r="K257" s="259">
        <v>1980</v>
      </c>
      <c r="L257" s="259">
        <v>1980</v>
      </c>
      <c r="M257" s="259">
        <v>1980</v>
      </c>
      <c r="N257" s="390">
        <v>1980</v>
      </c>
      <c r="O257" s="260">
        <v>1980</v>
      </c>
      <c r="P257" s="258">
        <v>1980</v>
      </c>
      <c r="Q257" s="259">
        <v>1980</v>
      </c>
      <c r="R257" s="259">
        <v>1980</v>
      </c>
      <c r="S257" s="259">
        <v>1980</v>
      </c>
      <c r="T257" s="259">
        <v>1980</v>
      </c>
      <c r="U257" s="259">
        <v>1980</v>
      </c>
      <c r="V257" s="259">
        <v>1980</v>
      </c>
      <c r="W257" s="259">
        <v>1980</v>
      </c>
      <c r="X257" s="259">
        <v>1980</v>
      </c>
      <c r="Y257" s="261">
        <v>1980</v>
      </c>
    </row>
    <row r="258" spans="1:29" s="415" customFormat="1" x14ac:dyDescent="0.2">
      <c r="A258" s="262" t="s">
        <v>6</v>
      </c>
      <c r="B258" s="263">
        <v>2001.2903225806451</v>
      </c>
      <c r="C258" s="264">
        <v>2000.4545454545455</v>
      </c>
      <c r="D258" s="264">
        <v>1997.1428571428571</v>
      </c>
      <c r="E258" s="264">
        <v>2078</v>
      </c>
      <c r="F258" s="264">
        <v>2002</v>
      </c>
      <c r="G258" s="264">
        <v>2026</v>
      </c>
      <c r="H258" s="264">
        <v>2024.6153846153845</v>
      </c>
      <c r="I258" s="264">
        <v>2027</v>
      </c>
      <c r="J258" s="264">
        <v>2037.8947368421052</v>
      </c>
      <c r="K258" s="264">
        <v>2075.2631578947367</v>
      </c>
      <c r="L258" s="264">
        <v>1991.3888888888889</v>
      </c>
      <c r="M258" s="264">
        <v>2062.0588235294117</v>
      </c>
      <c r="N258" s="311">
        <v>1983.1428571428571</v>
      </c>
      <c r="O258" s="265">
        <v>2068</v>
      </c>
      <c r="P258" s="263">
        <v>2046.5</v>
      </c>
      <c r="Q258" s="264">
        <v>1919.047619047619</v>
      </c>
      <c r="R258" s="264">
        <v>2011.5254237288136</v>
      </c>
      <c r="S258" s="264">
        <v>2001.3888888888889</v>
      </c>
      <c r="T258" s="264">
        <v>1982.1621621621621</v>
      </c>
      <c r="U258" s="264">
        <v>2014.5</v>
      </c>
      <c r="V258" s="264">
        <v>1995.8333333333333</v>
      </c>
      <c r="W258" s="264">
        <v>2043.5555555555557</v>
      </c>
      <c r="X258" s="264">
        <v>2073.3962264150941</v>
      </c>
      <c r="Y258" s="266">
        <v>2017.5301866081229</v>
      </c>
    </row>
    <row r="259" spans="1:29" s="415" customFormat="1" x14ac:dyDescent="0.2">
      <c r="A259" s="250" t="s">
        <v>7</v>
      </c>
      <c r="B259" s="267">
        <v>70.967741935483872</v>
      </c>
      <c r="C259" s="268">
        <v>90.909090909090907</v>
      </c>
      <c r="D259" s="268">
        <v>94.642857142857139</v>
      </c>
      <c r="E259" s="268">
        <v>100</v>
      </c>
      <c r="F259" s="268">
        <v>92.5</v>
      </c>
      <c r="G259" s="268">
        <v>92.5</v>
      </c>
      <c r="H259" s="268">
        <v>100</v>
      </c>
      <c r="I259" s="268">
        <v>90</v>
      </c>
      <c r="J259" s="268">
        <v>89.473684210526315</v>
      </c>
      <c r="K259" s="268">
        <v>92.10526315789474</v>
      </c>
      <c r="L259" s="268">
        <v>80.555555555555557</v>
      </c>
      <c r="M259" s="268">
        <v>94.117647058823536</v>
      </c>
      <c r="N259" s="314">
        <v>71.428571428571431</v>
      </c>
      <c r="O259" s="269">
        <v>74.285714285714292</v>
      </c>
      <c r="P259" s="267">
        <v>80</v>
      </c>
      <c r="Q259" s="268">
        <v>88.095238095238102</v>
      </c>
      <c r="R259" s="268">
        <v>94.915254237288138</v>
      </c>
      <c r="S259" s="268">
        <v>94.444444444444443</v>
      </c>
      <c r="T259" s="268">
        <v>86.486486486486484</v>
      </c>
      <c r="U259" s="268">
        <v>88.333333333333329</v>
      </c>
      <c r="V259" s="268">
        <v>87.5</v>
      </c>
      <c r="W259" s="268">
        <v>93.333333333333329</v>
      </c>
      <c r="X259" s="268">
        <v>83.018867924528308</v>
      </c>
      <c r="Y259" s="270">
        <v>87.156970362239292</v>
      </c>
      <c r="AA259" s="227"/>
    </row>
    <row r="260" spans="1:29" s="415" customFormat="1" x14ac:dyDescent="0.2">
      <c r="A260" s="250" t="s">
        <v>8</v>
      </c>
      <c r="B260" s="271">
        <v>8.4529284214154482E-2</v>
      </c>
      <c r="C260" s="272">
        <v>5.8548573612879545E-2</v>
      </c>
      <c r="D260" s="272">
        <v>4.9502437320527719E-2</v>
      </c>
      <c r="E260" s="272">
        <v>4.6097901885767269E-2</v>
      </c>
      <c r="F260" s="272">
        <v>6.3243549135378344E-2</v>
      </c>
      <c r="G260" s="272">
        <v>5.8106739430184434E-2</v>
      </c>
      <c r="H260" s="272">
        <v>5.4530652918654977E-2</v>
      </c>
      <c r="I260" s="272">
        <v>6.2353038617442652E-2</v>
      </c>
      <c r="J260" s="272">
        <v>6.0300189405676621E-2</v>
      </c>
      <c r="K260" s="272">
        <v>5.7343690020840839E-2</v>
      </c>
      <c r="L260" s="272">
        <v>6.679943697691379E-2</v>
      </c>
      <c r="M260" s="272">
        <v>5.5165055033777263E-2</v>
      </c>
      <c r="N260" s="317">
        <v>7.583196854125171E-2</v>
      </c>
      <c r="O260" s="273">
        <v>8.3920625049450651E-2</v>
      </c>
      <c r="P260" s="271">
        <v>8.8094400556834249E-2</v>
      </c>
      <c r="Q260" s="272">
        <v>6.5656086514943493E-2</v>
      </c>
      <c r="R260" s="272">
        <v>5.4954703620261787E-2</v>
      </c>
      <c r="S260" s="272">
        <v>5.2034233872166352E-2</v>
      </c>
      <c r="T260" s="272">
        <v>7.1684970974066203E-2</v>
      </c>
      <c r="U260" s="272">
        <v>6.1751078782501925E-2</v>
      </c>
      <c r="V260" s="272">
        <v>6.0202050244994983E-2</v>
      </c>
      <c r="W260" s="272">
        <v>5.32378562609453E-2</v>
      </c>
      <c r="X260" s="272">
        <v>7.5016315657926366E-2</v>
      </c>
      <c r="Y260" s="274">
        <v>6.6003264927516625E-2</v>
      </c>
      <c r="AA260" s="227"/>
    </row>
    <row r="261" spans="1:29" s="415" customFormat="1" x14ac:dyDescent="0.2">
      <c r="A261" s="262" t="s">
        <v>1</v>
      </c>
      <c r="B261" s="275">
        <f>B258/B257*100-100</f>
        <v>1.0752688172043037</v>
      </c>
      <c r="C261" s="276">
        <f t="shared" ref="C261:E261" si="102">C258/C257*100-100</f>
        <v>1.0330578512396613</v>
      </c>
      <c r="D261" s="276">
        <f t="shared" si="102"/>
        <v>0.86580086580086402</v>
      </c>
      <c r="E261" s="276">
        <f t="shared" si="102"/>
        <v>4.9494949494949481</v>
      </c>
      <c r="F261" s="276">
        <f>F258/F257*100-100</f>
        <v>1.1111111111111143</v>
      </c>
      <c r="G261" s="276">
        <f t="shared" ref="G261:O261" si="103">G258/G257*100-100</f>
        <v>2.3232323232323324</v>
      </c>
      <c r="H261" s="276">
        <f t="shared" si="103"/>
        <v>2.2533022533022518</v>
      </c>
      <c r="I261" s="276">
        <f t="shared" si="103"/>
        <v>2.3737373737373844</v>
      </c>
      <c r="J261" s="276">
        <f t="shared" si="103"/>
        <v>2.9239766081871323</v>
      </c>
      <c r="K261" s="276">
        <f t="shared" si="103"/>
        <v>4.8112706007442654</v>
      </c>
      <c r="L261" s="276">
        <f t="shared" si="103"/>
        <v>0.57519640852974874</v>
      </c>
      <c r="M261" s="276">
        <f t="shared" si="103"/>
        <v>4.1443850267379787</v>
      </c>
      <c r="N261" s="276">
        <f t="shared" si="103"/>
        <v>0.15873015873015106</v>
      </c>
      <c r="O261" s="277">
        <f t="shared" si="103"/>
        <v>4.4444444444444571</v>
      </c>
      <c r="P261" s="275">
        <f>P258/P257*100-100</f>
        <v>3.3585858585858546</v>
      </c>
      <c r="Q261" s="276">
        <f t="shared" ref="Q261:Y261" si="104">Q258/Q257*100-100</f>
        <v>-3.0784030784030847</v>
      </c>
      <c r="R261" s="276">
        <f t="shared" si="104"/>
        <v>1.5921931176168442</v>
      </c>
      <c r="S261" s="276">
        <f t="shared" si="104"/>
        <v>1.0802469135802397</v>
      </c>
      <c r="T261" s="276">
        <f t="shared" si="104"/>
        <v>0.1092001092001027</v>
      </c>
      <c r="U261" s="276">
        <f t="shared" si="104"/>
        <v>1.7424242424242351</v>
      </c>
      <c r="V261" s="276">
        <f t="shared" si="104"/>
        <v>0.79966329966329397</v>
      </c>
      <c r="W261" s="276">
        <f t="shared" si="104"/>
        <v>3.209876543209873</v>
      </c>
      <c r="X261" s="276">
        <f t="shared" si="104"/>
        <v>4.7169811320754604</v>
      </c>
      <c r="Y261" s="278">
        <f t="shared" si="104"/>
        <v>1.8954639701072296</v>
      </c>
      <c r="AA261" s="227"/>
    </row>
    <row r="262" spans="1:29" s="415" customFormat="1" ht="13.5" thickBot="1" x14ac:dyDescent="0.25">
      <c r="A262" s="279" t="s">
        <v>27</v>
      </c>
      <c r="B262" s="280">
        <f>B258-B244</f>
        <v>220.91995221027469</v>
      </c>
      <c r="C262" s="281">
        <f t="shared" ref="C262:Y262" si="105">C258-C244</f>
        <v>206.26849894291763</v>
      </c>
      <c r="D262" s="281">
        <f t="shared" si="105"/>
        <v>151.70426065162906</v>
      </c>
      <c r="E262" s="281">
        <f t="shared" si="105"/>
        <v>214.92307692307691</v>
      </c>
      <c r="F262" s="281">
        <f t="shared" si="105"/>
        <v>172</v>
      </c>
      <c r="G262" s="281">
        <f t="shared" si="105"/>
        <v>171.64102564102564</v>
      </c>
      <c r="H262" s="281">
        <f t="shared" si="105"/>
        <v>142.61538461538453</v>
      </c>
      <c r="I262" s="281">
        <f t="shared" si="105"/>
        <v>149.19512195121956</v>
      </c>
      <c r="J262" s="281">
        <f t="shared" si="105"/>
        <v>187.8947368421052</v>
      </c>
      <c r="K262" s="281">
        <f t="shared" si="105"/>
        <v>187.946084724005</v>
      </c>
      <c r="L262" s="281">
        <f t="shared" si="105"/>
        <v>118.53174603174602</v>
      </c>
      <c r="M262" s="281">
        <f t="shared" si="105"/>
        <v>102.05882352941171</v>
      </c>
      <c r="N262" s="281">
        <f t="shared" si="105"/>
        <v>137.55462184873954</v>
      </c>
      <c r="O262" s="282">
        <f t="shared" si="105"/>
        <v>149.21212121212125</v>
      </c>
      <c r="P262" s="280">
        <f t="shared" si="105"/>
        <v>258.88095238095229</v>
      </c>
      <c r="Q262" s="281">
        <f t="shared" si="105"/>
        <v>131.81357649442748</v>
      </c>
      <c r="R262" s="281">
        <f t="shared" si="105"/>
        <v>202.43451463790461</v>
      </c>
      <c r="S262" s="281">
        <f t="shared" si="105"/>
        <v>161.13888888888891</v>
      </c>
      <c r="T262" s="281">
        <f t="shared" si="105"/>
        <v>140.36729036729025</v>
      </c>
      <c r="U262" s="281">
        <f t="shared" si="105"/>
        <v>179.9098360655737</v>
      </c>
      <c r="V262" s="281">
        <f t="shared" si="105"/>
        <v>185.43333333333317</v>
      </c>
      <c r="W262" s="281">
        <f t="shared" si="105"/>
        <v>166.53427895981099</v>
      </c>
      <c r="X262" s="281">
        <f t="shared" si="105"/>
        <v>174.12349914236688</v>
      </c>
      <c r="Y262" s="283">
        <f t="shared" si="105"/>
        <v>168.21871119828688</v>
      </c>
      <c r="AA262" s="227"/>
      <c r="AC262" s="356" t="s">
        <v>107</v>
      </c>
    </row>
    <row r="263" spans="1:29" s="415" customFormat="1" x14ac:dyDescent="0.2">
      <c r="A263" s="284" t="s">
        <v>51</v>
      </c>
      <c r="B263" s="285">
        <v>351</v>
      </c>
      <c r="C263" s="286">
        <v>607</v>
      </c>
      <c r="D263" s="286">
        <v>754</v>
      </c>
      <c r="E263" s="286">
        <v>203</v>
      </c>
      <c r="F263" s="286">
        <v>522</v>
      </c>
      <c r="G263" s="286">
        <v>521</v>
      </c>
      <c r="H263" s="286">
        <v>525</v>
      </c>
      <c r="I263" s="286">
        <v>524</v>
      </c>
      <c r="J263" s="286">
        <v>497</v>
      </c>
      <c r="K263" s="286">
        <v>496</v>
      </c>
      <c r="L263" s="286">
        <v>463</v>
      </c>
      <c r="M263" s="286">
        <v>464</v>
      </c>
      <c r="N263" s="391">
        <v>429</v>
      </c>
      <c r="O263" s="287">
        <v>428</v>
      </c>
      <c r="P263" s="285">
        <v>233</v>
      </c>
      <c r="Q263" s="286">
        <v>567</v>
      </c>
      <c r="R263" s="286">
        <v>749</v>
      </c>
      <c r="S263" s="286">
        <v>514</v>
      </c>
      <c r="T263" s="286">
        <v>516</v>
      </c>
      <c r="U263" s="286">
        <v>833</v>
      </c>
      <c r="V263" s="286">
        <v>639</v>
      </c>
      <c r="W263" s="286">
        <v>581</v>
      </c>
      <c r="X263" s="286">
        <v>734</v>
      </c>
      <c r="Y263" s="288">
        <f>SUM(B263:X263)</f>
        <v>12150</v>
      </c>
      <c r="Z263" s="227" t="s">
        <v>56</v>
      </c>
      <c r="AA263" s="289">
        <f>Y249-Y263</f>
        <v>78</v>
      </c>
      <c r="AB263" s="290">
        <f>AA263/Y249</f>
        <v>6.3788027477919527E-3</v>
      </c>
      <c r="AC263" s="356" t="s">
        <v>106</v>
      </c>
    </row>
    <row r="264" spans="1:29" s="415" customFormat="1" x14ac:dyDescent="0.2">
      <c r="A264" s="291" t="s">
        <v>28</v>
      </c>
      <c r="B264" s="244">
        <v>93.5</v>
      </c>
      <c r="C264" s="242">
        <v>92</v>
      </c>
      <c r="D264" s="242">
        <v>91</v>
      </c>
      <c r="E264" s="242">
        <v>90.5</v>
      </c>
      <c r="F264" s="242">
        <v>91</v>
      </c>
      <c r="G264" s="242">
        <v>90</v>
      </c>
      <c r="H264" s="242">
        <v>89</v>
      </c>
      <c r="I264" s="242">
        <v>89</v>
      </c>
      <c r="J264" s="242">
        <v>89.5</v>
      </c>
      <c r="K264" s="242">
        <v>88</v>
      </c>
      <c r="L264" s="242">
        <v>89</v>
      </c>
      <c r="M264" s="242">
        <v>88</v>
      </c>
      <c r="N264" s="392">
        <v>88.5</v>
      </c>
      <c r="O264" s="245">
        <v>87.5</v>
      </c>
      <c r="P264" s="244">
        <v>94.5</v>
      </c>
      <c r="Q264" s="242">
        <v>94</v>
      </c>
      <c r="R264" s="242">
        <v>92</v>
      </c>
      <c r="S264" s="242">
        <v>91</v>
      </c>
      <c r="T264" s="242">
        <v>90.5</v>
      </c>
      <c r="U264" s="242">
        <v>90</v>
      </c>
      <c r="V264" s="242">
        <v>89</v>
      </c>
      <c r="W264" s="242">
        <v>87.5</v>
      </c>
      <c r="X264" s="242">
        <v>87.5</v>
      </c>
      <c r="Y264" s="235"/>
      <c r="Z264" s="227" t="s">
        <v>57</v>
      </c>
      <c r="AA264" s="227">
        <v>83.46</v>
      </c>
    </row>
    <row r="265" spans="1:29" s="415" customFormat="1" ht="13.5" thickBot="1" x14ac:dyDescent="0.25">
      <c r="A265" s="292" t="s">
        <v>26</v>
      </c>
      <c r="B265" s="246">
        <f>B264-B250</f>
        <v>7</v>
      </c>
      <c r="C265" s="243">
        <f t="shared" ref="C265:X265" si="106">C264-C250</f>
        <v>7</v>
      </c>
      <c r="D265" s="243">
        <f t="shared" si="106"/>
        <v>7</v>
      </c>
      <c r="E265" s="243">
        <f t="shared" si="106"/>
        <v>7</v>
      </c>
      <c r="F265" s="243">
        <f t="shared" si="106"/>
        <v>7</v>
      </c>
      <c r="G265" s="243">
        <f t="shared" si="106"/>
        <v>7</v>
      </c>
      <c r="H265" s="243">
        <f t="shared" si="106"/>
        <v>7</v>
      </c>
      <c r="I265" s="243">
        <f t="shared" si="106"/>
        <v>7</v>
      </c>
      <c r="J265" s="243">
        <f t="shared" si="106"/>
        <v>7</v>
      </c>
      <c r="K265" s="243">
        <f t="shared" si="106"/>
        <v>7</v>
      </c>
      <c r="L265" s="243">
        <f t="shared" si="106"/>
        <v>7.5</v>
      </c>
      <c r="M265" s="243">
        <f t="shared" si="106"/>
        <v>7</v>
      </c>
      <c r="N265" s="243">
        <f t="shared" si="106"/>
        <v>7.5</v>
      </c>
      <c r="O265" s="247">
        <f t="shared" si="106"/>
        <v>7</v>
      </c>
      <c r="P265" s="246">
        <f t="shared" si="106"/>
        <v>7</v>
      </c>
      <c r="Q265" s="243">
        <f t="shared" si="106"/>
        <v>7.5</v>
      </c>
      <c r="R265" s="243">
        <f t="shared" si="106"/>
        <v>7</v>
      </c>
      <c r="S265" s="243">
        <f t="shared" si="106"/>
        <v>7.5</v>
      </c>
      <c r="T265" s="243">
        <f t="shared" si="106"/>
        <v>7.5</v>
      </c>
      <c r="U265" s="243">
        <f t="shared" si="106"/>
        <v>7</v>
      </c>
      <c r="V265" s="243">
        <f t="shared" si="106"/>
        <v>7</v>
      </c>
      <c r="W265" s="243">
        <f t="shared" si="106"/>
        <v>7</v>
      </c>
      <c r="X265" s="243">
        <f t="shared" si="106"/>
        <v>7</v>
      </c>
      <c r="Y265" s="236"/>
      <c r="Z265" s="227" t="s">
        <v>26</v>
      </c>
      <c r="AA265" s="362">
        <f>AA264-AA250</f>
        <v>7.8299999999999983</v>
      </c>
    </row>
    <row r="266" spans="1:29" x14ac:dyDescent="0.2">
      <c r="E266" s="239" t="s">
        <v>65</v>
      </c>
      <c r="L266" s="239">
        <v>89</v>
      </c>
      <c r="M266" s="239" t="s">
        <v>65</v>
      </c>
      <c r="N266" s="239" t="s">
        <v>65</v>
      </c>
      <c r="Q266" s="239" t="s">
        <v>65</v>
      </c>
      <c r="S266" s="239">
        <v>91</v>
      </c>
      <c r="T266" s="239">
        <v>90.5</v>
      </c>
    </row>
    <row r="267" spans="1:29" x14ac:dyDescent="0.2">
      <c r="N267" s="239">
        <v>88.5</v>
      </c>
      <c r="Q267" s="239">
        <v>94</v>
      </c>
    </row>
    <row r="268" spans="1:29" s="435" customFormat="1" x14ac:dyDescent="0.2"/>
    <row r="269" spans="1:29" s="417" customFormat="1" ht="13.5" thickBot="1" x14ac:dyDescent="0.25">
      <c r="B269" s="417">
        <v>93.5</v>
      </c>
      <c r="C269" s="417">
        <v>92</v>
      </c>
      <c r="D269" s="417">
        <v>91</v>
      </c>
      <c r="E269" s="417">
        <v>91</v>
      </c>
      <c r="F269" s="417">
        <v>90</v>
      </c>
      <c r="G269" s="417">
        <v>89.5</v>
      </c>
      <c r="H269" s="417">
        <v>89</v>
      </c>
      <c r="I269" s="417">
        <v>89</v>
      </c>
      <c r="J269" s="417">
        <v>88.5</v>
      </c>
      <c r="K269" s="417">
        <v>88</v>
      </c>
      <c r="L269" s="417">
        <v>87.5</v>
      </c>
      <c r="M269" s="417">
        <v>94.5</v>
      </c>
      <c r="N269" s="417">
        <v>94</v>
      </c>
      <c r="O269" s="417">
        <v>92</v>
      </c>
      <c r="P269" s="417">
        <v>91</v>
      </c>
      <c r="Q269" s="417">
        <v>90</v>
      </c>
      <c r="R269" s="417">
        <v>89</v>
      </c>
      <c r="S269" s="417">
        <v>87.5</v>
      </c>
      <c r="T269" s="417">
        <v>87.5</v>
      </c>
    </row>
    <row r="270" spans="1:29" s="416" customFormat="1" ht="13.5" thickBot="1" x14ac:dyDescent="0.25">
      <c r="A270" s="300" t="s">
        <v>109</v>
      </c>
      <c r="B270" s="671" t="s">
        <v>110</v>
      </c>
      <c r="C270" s="672"/>
      <c r="D270" s="673"/>
      <c r="E270" s="671" t="s">
        <v>111</v>
      </c>
      <c r="F270" s="672"/>
      <c r="G270" s="672"/>
      <c r="H270" s="672"/>
      <c r="I270" s="672"/>
      <c r="J270" s="672"/>
      <c r="K270" s="672"/>
      <c r="L270" s="673"/>
      <c r="M270" s="671" t="s">
        <v>53</v>
      </c>
      <c r="N270" s="672"/>
      <c r="O270" s="672"/>
      <c r="P270" s="672"/>
      <c r="Q270" s="672"/>
      <c r="R270" s="672"/>
      <c r="S270" s="672"/>
      <c r="T270" s="673"/>
      <c r="U270" s="329" t="s">
        <v>55</v>
      </c>
      <c r="Y270" s="416" t="s">
        <v>54</v>
      </c>
      <c r="Z270" s="416" t="s">
        <v>28</v>
      </c>
    </row>
    <row r="271" spans="1:29" s="416" customFormat="1" x14ac:dyDescent="0.2">
      <c r="A271" s="226" t="s">
        <v>54</v>
      </c>
      <c r="B271" s="251">
        <v>1</v>
      </c>
      <c r="C271" s="252">
        <v>2</v>
      </c>
      <c r="D271" s="432">
        <v>3</v>
      </c>
      <c r="E271" s="251">
        <v>4</v>
      </c>
      <c r="F271" s="252">
        <v>5</v>
      </c>
      <c r="G271" s="252">
        <v>6</v>
      </c>
      <c r="H271" s="252">
        <v>7</v>
      </c>
      <c r="I271" s="252">
        <v>8</v>
      </c>
      <c r="J271" s="252">
        <v>9</v>
      </c>
      <c r="K271" s="252">
        <v>10</v>
      </c>
      <c r="L271" s="432">
        <v>11</v>
      </c>
      <c r="M271" s="251">
        <v>12</v>
      </c>
      <c r="N271" s="252">
        <v>13</v>
      </c>
      <c r="O271" s="252">
        <v>14</v>
      </c>
      <c r="P271" s="252">
        <v>1</v>
      </c>
      <c r="Q271" s="252">
        <v>2</v>
      </c>
      <c r="R271" s="252">
        <v>3</v>
      </c>
      <c r="S271" s="252">
        <v>4</v>
      </c>
      <c r="T271" s="432">
        <v>5</v>
      </c>
      <c r="U271" s="418"/>
      <c r="Y271" s="416">
        <v>1</v>
      </c>
      <c r="Z271" s="416">
        <v>98.5</v>
      </c>
      <c r="AA271" s="416">
        <v>100.5</v>
      </c>
    </row>
    <row r="272" spans="1:29" s="416" customFormat="1" x14ac:dyDescent="0.2">
      <c r="A272" s="226" t="s">
        <v>2</v>
      </c>
      <c r="B272" s="254">
        <v>1</v>
      </c>
      <c r="C272" s="349">
        <v>2</v>
      </c>
      <c r="D272" s="431">
        <v>3</v>
      </c>
      <c r="E272" s="254">
        <v>1</v>
      </c>
      <c r="F272" s="349">
        <v>2</v>
      </c>
      <c r="G272" s="255">
        <v>3</v>
      </c>
      <c r="H272" s="256">
        <v>4</v>
      </c>
      <c r="I272" s="255">
        <v>5</v>
      </c>
      <c r="J272" s="393">
        <v>6</v>
      </c>
      <c r="K272" s="394">
        <v>7</v>
      </c>
      <c r="L272" s="405">
        <v>8</v>
      </c>
      <c r="M272" s="254">
        <v>1</v>
      </c>
      <c r="N272" s="349">
        <v>2</v>
      </c>
      <c r="O272" s="255">
        <v>3</v>
      </c>
      <c r="P272" s="256">
        <v>4</v>
      </c>
      <c r="Q272" s="255">
        <v>5</v>
      </c>
      <c r="R272" s="393">
        <v>6</v>
      </c>
      <c r="S272" s="394">
        <v>7</v>
      </c>
      <c r="T272" s="405">
        <v>8</v>
      </c>
      <c r="U272" s="419" t="s">
        <v>0</v>
      </c>
      <c r="Y272" s="416">
        <v>2</v>
      </c>
      <c r="Z272" s="416">
        <v>98</v>
      </c>
      <c r="AA272" s="416">
        <v>99</v>
      </c>
    </row>
    <row r="273" spans="1:30" s="416" customFormat="1" x14ac:dyDescent="0.2">
      <c r="A273" s="307" t="s">
        <v>3</v>
      </c>
      <c r="B273" s="258">
        <v>2130</v>
      </c>
      <c r="C273" s="259">
        <v>2130</v>
      </c>
      <c r="D273" s="260">
        <v>2130</v>
      </c>
      <c r="E273" s="258">
        <v>2130</v>
      </c>
      <c r="F273" s="259">
        <v>2130</v>
      </c>
      <c r="G273" s="259">
        <v>2130</v>
      </c>
      <c r="H273" s="259">
        <v>2130</v>
      </c>
      <c r="I273" s="259">
        <v>2130</v>
      </c>
      <c r="J273" s="259">
        <v>2130</v>
      </c>
      <c r="K273" s="259">
        <v>2130</v>
      </c>
      <c r="L273" s="260">
        <v>2130</v>
      </c>
      <c r="M273" s="258">
        <v>2130</v>
      </c>
      <c r="N273" s="259">
        <v>2130</v>
      </c>
      <c r="O273" s="259">
        <v>2130</v>
      </c>
      <c r="P273" s="259">
        <v>2130</v>
      </c>
      <c r="Q273" s="259">
        <v>2130</v>
      </c>
      <c r="R273" s="259">
        <v>2130</v>
      </c>
      <c r="S273" s="259">
        <v>2130</v>
      </c>
      <c r="T273" s="260">
        <v>2130</v>
      </c>
      <c r="U273" s="420">
        <v>2130</v>
      </c>
      <c r="Y273" s="416">
        <v>3</v>
      </c>
      <c r="Z273" s="416">
        <v>97.5</v>
      </c>
      <c r="AA273" s="416">
        <v>98</v>
      </c>
    </row>
    <row r="274" spans="1:30" s="416" customFormat="1" x14ac:dyDescent="0.2">
      <c r="A274" s="310" t="s">
        <v>6</v>
      </c>
      <c r="B274" s="263">
        <v>2149.1666666666665</v>
      </c>
      <c r="C274" s="264">
        <v>2110.8510638297871</v>
      </c>
      <c r="D274" s="265">
        <v>2179.6363636363635</v>
      </c>
      <c r="E274" s="263">
        <v>1935.7142857142858</v>
      </c>
      <c r="F274" s="264">
        <v>2043.5185185185185</v>
      </c>
      <c r="G274" s="264">
        <v>2115.6666666666665</v>
      </c>
      <c r="H274" s="264">
        <v>2184.9253731343283</v>
      </c>
      <c r="I274" s="264">
        <v>2217.6363636363635</v>
      </c>
      <c r="J274" s="264">
        <v>2264</v>
      </c>
      <c r="K274" s="264">
        <v>2343.3333333333335</v>
      </c>
      <c r="L274" s="265">
        <v>2408</v>
      </c>
      <c r="M274" s="263">
        <v>1970.3703703703704</v>
      </c>
      <c r="N274" s="264">
        <v>2054.6</v>
      </c>
      <c r="O274" s="264">
        <v>2127.68115942029</v>
      </c>
      <c r="P274" s="264">
        <v>2191.7543859649122</v>
      </c>
      <c r="Q274" s="264">
        <v>2237.7358490566039</v>
      </c>
      <c r="R274" s="264">
        <v>2270.6896551724139</v>
      </c>
      <c r="S274" s="264">
        <v>2341.3157894736842</v>
      </c>
      <c r="T274" s="265">
        <v>2423.3928571428573</v>
      </c>
      <c r="U274" s="421">
        <v>2197.6677667766776</v>
      </c>
      <c r="Y274" s="416">
        <v>4</v>
      </c>
      <c r="Z274" s="416">
        <v>97</v>
      </c>
    </row>
    <row r="275" spans="1:30" s="416" customFormat="1" x14ac:dyDescent="0.2">
      <c r="A275" s="226" t="s">
        <v>7</v>
      </c>
      <c r="B275" s="267">
        <v>62.5</v>
      </c>
      <c r="C275" s="268">
        <v>95.744680851063833</v>
      </c>
      <c r="D275" s="269">
        <v>87.272727272727266</v>
      </c>
      <c r="E275" s="267">
        <v>100</v>
      </c>
      <c r="F275" s="268">
        <v>100</v>
      </c>
      <c r="G275" s="268">
        <v>100</v>
      </c>
      <c r="H275" s="268">
        <v>100</v>
      </c>
      <c r="I275" s="268">
        <v>100</v>
      </c>
      <c r="J275" s="268">
        <v>100</v>
      </c>
      <c r="K275" s="268">
        <v>100</v>
      </c>
      <c r="L275" s="269">
        <v>97.142857142857139</v>
      </c>
      <c r="M275" s="267">
        <v>100</v>
      </c>
      <c r="N275" s="268">
        <v>100</v>
      </c>
      <c r="O275" s="268">
        <v>100</v>
      </c>
      <c r="P275" s="268">
        <v>100</v>
      </c>
      <c r="Q275" s="268">
        <v>100</v>
      </c>
      <c r="R275" s="268">
        <v>100</v>
      </c>
      <c r="S275" s="268">
        <v>100</v>
      </c>
      <c r="T275" s="269">
        <v>100</v>
      </c>
      <c r="U275" s="422">
        <v>90.099009900990097</v>
      </c>
      <c r="W275" s="227"/>
    </row>
    <row r="276" spans="1:30" s="416" customFormat="1" x14ac:dyDescent="0.2">
      <c r="A276" s="226" t="s">
        <v>8</v>
      </c>
      <c r="B276" s="271">
        <v>8.9147286657016725E-2</v>
      </c>
      <c r="C276" s="272">
        <v>5.7416030408025578E-2</v>
      </c>
      <c r="D276" s="273">
        <v>6.0796219711003435E-2</v>
      </c>
      <c r="E276" s="271">
        <v>4.2899753887331957E-2</v>
      </c>
      <c r="F276" s="272">
        <v>2.5879643150807569E-2</v>
      </c>
      <c r="G276" s="272">
        <v>2.392083784398473E-2</v>
      </c>
      <c r="H276" s="272">
        <v>2.397656106432295E-2</v>
      </c>
      <c r="I276" s="272">
        <v>1.6086248708282524E-2</v>
      </c>
      <c r="J276" s="272">
        <v>2.0001893636916013E-2</v>
      </c>
      <c r="K276" s="272">
        <v>1.646633983327201E-2</v>
      </c>
      <c r="L276" s="273">
        <v>3.0139972030924583E-2</v>
      </c>
      <c r="M276" s="271">
        <v>4.1126341879408057E-2</v>
      </c>
      <c r="N276" s="272">
        <v>2.5462287674956154E-2</v>
      </c>
      <c r="O276" s="272">
        <v>2.1532608834017707E-2</v>
      </c>
      <c r="P276" s="272">
        <v>1.8785140846823662E-2</v>
      </c>
      <c r="Q276" s="272">
        <v>1.8570814343654065E-2</v>
      </c>
      <c r="R276" s="272">
        <v>2.1819316696322883E-2</v>
      </c>
      <c r="S276" s="272">
        <v>1.7912145935719017E-2</v>
      </c>
      <c r="T276" s="273">
        <v>3.4003203423742814E-2</v>
      </c>
      <c r="U276" s="423">
        <v>6.2905211370802377E-2</v>
      </c>
      <c r="W276" s="227"/>
    </row>
    <row r="277" spans="1:30" s="416" customFormat="1" x14ac:dyDescent="0.2">
      <c r="A277" s="310" t="s">
        <v>1</v>
      </c>
      <c r="B277" s="275">
        <f>B274/B273*100-100</f>
        <v>0.89984350547729264</v>
      </c>
      <c r="C277" s="276">
        <f t="shared" ref="C277:E277" si="107">C274/C273*100-100</f>
        <v>-0.89901108780343009</v>
      </c>
      <c r="D277" s="277">
        <f t="shared" si="107"/>
        <v>2.3303457106273981</v>
      </c>
      <c r="E277" s="275">
        <f t="shared" si="107"/>
        <v>-9.1213950368879892</v>
      </c>
      <c r="F277" s="276">
        <f>F274/F273*100-100</f>
        <v>-4.0601634498348034</v>
      </c>
      <c r="G277" s="276">
        <f t="shared" ref="G277:O277" si="108">G274/G273*100-100</f>
        <v>-0.67292644757434061</v>
      </c>
      <c r="H277" s="276">
        <f t="shared" si="108"/>
        <v>2.5786560156961542</v>
      </c>
      <c r="I277" s="276">
        <f t="shared" si="108"/>
        <v>4.1143832693128388</v>
      </c>
      <c r="J277" s="276">
        <f t="shared" si="108"/>
        <v>6.2910798122065756</v>
      </c>
      <c r="K277" s="276">
        <f t="shared" si="108"/>
        <v>10.015649452269187</v>
      </c>
      <c r="L277" s="277">
        <f t="shared" si="108"/>
        <v>13.051643192488257</v>
      </c>
      <c r="M277" s="275">
        <f t="shared" si="108"/>
        <v>-7.4943488089027994</v>
      </c>
      <c r="N277" s="276">
        <f t="shared" si="108"/>
        <v>-3.5399061032863983</v>
      </c>
      <c r="O277" s="276">
        <f t="shared" si="108"/>
        <v>-0.10886575491596773</v>
      </c>
      <c r="P277" s="276">
        <f>P274/P273*100-100</f>
        <v>2.8992669467095027</v>
      </c>
      <c r="Q277" s="276">
        <f t="shared" ref="Q277:U277" si="109">Q274/Q273*100-100</f>
        <v>5.058021082469665</v>
      </c>
      <c r="R277" s="276">
        <f t="shared" si="109"/>
        <v>6.6051481301602877</v>
      </c>
      <c r="S277" s="276">
        <f t="shared" si="109"/>
        <v>9.9209290832715595</v>
      </c>
      <c r="T277" s="277">
        <f t="shared" si="109"/>
        <v>13.774312541918192</v>
      </c>
      <c r="U277" s="424">
        <f t="shared" si="109"/>
        <v>3.1768904589989404</v>
      </c>
      <c r="W277" s="227"/>
      <c r="Y277" s="434" t="s">
        <v>113</v>
      </c>
    </row>
    <row r="278" spans="1:30" s="416" customFormat="1" ht="13.5" thickBot="1" x14ac:dyDescent="0.25">
      <c r="A278" s="429" t="s">
        <v>27</v>
      </c>
      <c r="B278" s="280">
        <f t="shared" ref="B278:T278" si="110">B274-B258</f>
        <v>147.87634408602139</v>
      </c>
      <c r="C278" s="281">
        <f t="shared" si="110"/>
        <v>110.39651837524161</v>
      </c>
      <c r="D278" s="282">
        <f t="shared" si="110"/>
        <v>182.4935064935064</v>
      </c>
      <c r="E278" s="280">
        <f t="shared" si="110"/>
        <v>-142.28571428571422</v>
      </c>
      <c r="F278" s="281">
        <f t="shared" si="110"/>
        <v>41.518518518518476</v>
      </c>
      <c r="G278" s="281">
        <f t="shared" si="110"/>
        <v>89.666666666666515</v>
      </c>
      <c r="H278" s="281">
        <f t="shared" si="110"/>
        <v>160.30998851894378</v>
      </c>
      <c r="I278" s="281">
        <f t="shared" si="110"/>
        <v>190.63636363636351</v>
      </c>
      <c r="J278" s="281">
        <f t="shared" si="110"/>
        <v>226.1052631578948</v>
      </c>
      <c r="K278" s="281">
        <f t="shared" si="110"/>
        <v>268.07017543859683</v>
      </c>
      <c r="L278" s="282">
        <f t="shared" si="110"/>
        <v>416.61111111111109</v>
      </c>
      <c r="M278" s="280">
        <f t="shared" si="110"/>
        <v>-91.688453159041273</v>
      </c>
      <c r="N278" s="281">
        <f t="shared" si="110"/>
        <v>71.457142857142799</v>
      </c>
      <c r="O278" s="281">
        <f t="shared" si="110"/>
        <v>59.681159420289987</v>
      </c>
      <c r="P278" s="281">
        <f t="shared" si="110"/>
        <v>145.25438596491222</v>
      </c>
      <c r="Q278" s="281">
        <f t="shared" si="110"/>
        <v>318.68823000898487</v>
      </c>
      <c r="R278" s="281">
        <f t="shared" si="110"/>
        <v>259.16423144360033</v>
      </c>
      <c r="S278" s="281">
        <f t="shared" si="110"/>
        <v>339.92690058479525</v>
      </c>
      <c r="T278" s="282">
        <f t="shared" si="110"/>
        <v>441.23069498069526</v>
      </c>
      <c r="U278" s="425">
        <f>U274-Y258</f>
        <v>180.13758016855468</v>
      </c>
      <c r="W278" s="227"/>
      <c r="Y278" s="433" t="s">
        <v>112</v>
      </c>
    </row>
    <row r="279" spans="1:30" s="416" customFormat="1" x14ac:dyDescent="0.2">
      <c r="A279" s="430" t="s">
        <v>51</v>
      </c>
      <c r="B279" s="285"/>
      <c r="C279" s="286"/>
      <c r="D279" s="287"/>
      <c r="E279" s="285"/>
      <c r="F279" s="286"/>
      <c r="G279" s="286"/>
      <c r="H279" s="286"/>
      <c r="I279" s="286"/>
      <c r="J279" s="286"/>
      <c r="K279" s="286"/>
      <c r="L279" s="287"/>
      <c r="M279" s="285"/>
      <c r="N279" s="286"/>
      <c r="O279" s="286"/>
      <c r="P279" s="286"/>
      <c r="Q279" s="286"/>
      <c r="R279" s="286"/>
      <c r="S279" s="286"/>
      <c r="T279" s="287"/>
      <c r="U279" s="426">
        <v>12126</v>
      </c>
      <c r="V279" s="227" t="s">
        <v>56</v>
      </c>
      <c r="W279" s="289">
        <f>Y263-U279</f>
        <v>24</v>
      </c>
      <c r="X279" s="290">
        <f>W279/Y263</f>
        <v>1.9753086419753087E-3</v>
      </c>
      <c r="Y279" s="356" t="s">
        <v>114</v>
      </c>
    </row>
    <row r="280" spans="1:30" s="416" customFormat="1" x14ac:dyDescent="0.2">
      <c r="A280" s="324" t="s">
        <v>28</v>
      </c>
      <c r="B280" s="244"/>
      <c r="C280" s="242"/>
      <c r="D280" s="245"/>
      <c r="E280" s="244">
        <v>98.5</v>
      </c>
      <c r="F280" s="242">
        <v>97.5</v>
      </c>
      <c r="G280" s="242">
        <v>96.5</v>
      </c>
      <c r="H280" s="242">
        <v>96</v>
      </c>
      <c r="I280" s="242">
        <v>95.5</v>
      </c>
      <c r="J280" s="242">
        <v>95</v>
      </c>
      <c r="K280" s="242">
        <v>94</v>
      </c>
      <c r="L280" s="245">
        <v>93.5</v>
      </c>
      <c r="M280" s="244">
        <v>102</v>
      </c>
      <c r="N280" s="242">
        <v>101.5</v>
      </c>
      <c r="O280" s="242">
        <v>99</v>
      </c>
      <c r="P280" s="242">
        <v>98</v>
      </c>
      <c r="Q280" s="242">
        <v>96.5</v>
      </c>
      <c r="R280" s="242">
        <v>95.5</v>
      </c>
      <c r="S280" s="242">
        <v>93.5</v>
      </c>
      <c r="T280" s="245">
        <v>93.5</v>
      </c>
      <c r="U280" s="427"/>
      <c r="V280" s="227" t="s">
        <v>57</v>
      </c>
      <c r="W280" s="227">
        <v>90.19</v>
      </c>
    </row>
    <row r="281" spans="1:30" s="416" customFormat="1" ht="13.5" thickBot="1" x14ac:dyDescent="0.25">
      <c r="A281" s="327" t="s">
        <v>26</v>
      </c>
      <c r="B281" s="246">
        <f>B280-B269</f>
        <v>-93.5</v>
      </c>
      <c r="C281" s="243">
        <f t="shared" ref="C281:T281" si="111">C280-C269</f>
        <v>-92</v>
      </c>
      <c r="D281" s="247">
        <f t="shared" si="111"/>
        <v>-91</v>
      </c>
      <c r="E281" s="246">
        <f t="shared" si="111"/>
        <v>7.5</v>
      </c>
      <c r="F281" s="243">
        <f t="shared" si="111"/>
        <v>7.5</v>
      </c>
      <c r="G281" s="243">
        <f t="shared" si="111"/>
        <v>7</v>
      </c>
      <c r="H281" s="243">
        <f t="shared" si="111"/>
        <v>7</v>
      </c>
      <c r="I281" s="243">
        <f t="shared" si="111"/>
        <v>6.5</v>
      </c>
      <c r="J281" s="243">
        <f t="shared" si="111"/>
        <v>6.5</v>
      </c>
      <c r="K281" s="243">
        <f t="shared" si="111"/>
        <v>6</v>
      </c>
      <c r="L281" s="247">
        <f t="shared" si="111"/>
        <v>6</v>
      </c>
      <c r="M281" s="246">
        <f t="shared" si="111"/>
        <v>7.5</v>
      </c>
      <c r="N281" s="243">
        <f t="shared" si="111"/>
        <v>7.5</v>
      </c>
      <c r="O281" s="243">
        <f t="shared" si="111"/>
        <v>7</v>
      </c>
      <c r="P281" s="243">
        <f t="shared" si="111"/>
        <v>7</v>
      </c>
      <c r="Q281" s="243">
        <f t="shared" si="111"/>
        <v>6.5</v>
      </c>
      <c r="R281" s="243">
        <f t="shared" si="111"/>
        <v>6.5</v>
      </c>
      <c r="S281" s="243">
        <f t="shared" si="111"/>
        <v>6</v>
      </c>
      <c r="T281" s="247">
        <f t="shared" si="111"/>
        <v>6</v>
      </c>
      <c r="U281" s="428"/>
      <c r="V281" s="227" t="s">
        <v>26</v>
      </c>
      <c r="W281" s="362">
        <f>W280-AA264</f>
        <v>6.730000000000004</v>
      </c>
    </row>
    <row r="282" spans="1:30" x14ac:dyDescent="0.2">
      <c r="B282" s="417"/>
      <c r="C282" s="417"/>
      <c r="D282" s="417"/>
      <c r="E282" s="417"/>
      <c r="F282" s="417">
        <v>97.5</v>
      </c>
      <c r="G282" s="417"/>
      <c r="H282" s="417"/>
      <c r="I282" s="417"/>
      <c r="J282" s="417"/>
      <c r="K282" s="417"/>
      <c r="L282" s="417"/>
      <c r="M282" s="239">
        <v>102</v>
      </c>
      <c r="N282" s="417">
        <v>101.5</v>
      </c>
      <c r="O282" s="417"/>
      <c r="P282" s="417">
        <v>98</v>
      </c>
      <c r="Q282" s="417"/>
      <c r="R282" s="417"/>
      <c r="S282" s="417"/>
      <c r="T282" s="417"/>
    </row>
    <row r="283" spans="1:30" x14ac:dyDescent="0.2">
      <c r="C283" s="435"/>
      <c r="D283" s="435"/>
      <c r="E283" s="435"/>
      <c r="F283" s="435"/>
      <c r="G283" s="435"/>
      <c r="H283" s="435"/>
      <c r="I283" s="435"/>
      <c r="J283" s="435"/>
      <c r="K283" s="435"/>
      <c r="L283" s="435"/>
      <c r="M283" s="435"/>
      <c r="N283" s="435"/>
      <c r="O283" s="435"/>
      <c r="P283" s="435"/>
      <c r="Q283" s="435"/>
      <c r="R283" s="435"/>
      <c r="S283" s="435"/>
      <c r="T283" s="435"/>
    </row>
    <row r="284" spans="1:30" s="436" customFormat="1" ht="13.5" thickBot="1" x14ac:dyDescent="0.25">
      <c r="B284" s="461"/>
      <c r="C284" s="436">
        <v>100.5</v>
      </c>
      <c r="D284" s="436">
        <v>99</v>
      </c>
      <c r="E284" s="436">
        <v>98</v>
      </c>
      <c r="F284" s="436">
        <v>97</v>
      </c>
      <c r="G284" s="436">
        <v>97.5</v>
      </c>
      <c r="H284" s="436">
        <v>96.5</v>
      </c>
      <c r="I284" s="436">
        <v>96</v>
      </c>
      <c r="J284" s="436">
        <v>95.5</v>
      </c>
      <c r="K284" s="436">
        <v>95</v>
      </c>
      <c r="L284" s="436">
        <v>94</v>
      </c>
      <c r="M284" s="436">
        <v>93.5</v>
      </c>
      <c r="N284" s="436">
        <v>102</v>
      </c>
      <c r="O284" s="436">
        <v>101.5</v>
      </c>
      <c r="P284" s="436">
        <v>99</v>
      </c>
      <c r="Q284" s="436">
        <v>98</v>
      </c>
      <c r="R284" s="436">
        <v>96.5</v>
      </c>
      <c r="S284" s="436">
        <v>95.5</v>
      </c>
      <c r="T284" s="436">
        <v>93.5</v>
      </c>
      <c r="U284" s="436">
        <v>93.5</v>
      </c>
    </row>
    <row r="285" spans="1:30" s="436" customFormat="1" ht="13.5" thickBot="1" x14ac:dyDescent="0.25">
      <c r="A285" s="300" t="s">
        <v>116</v>
      </c>
      <c r="B285" s="671" t="s">
        <v>110</v>
      </c>
      <c r="C285" s="672"/>
      <c r="D285" s="672"/>
      <c r="E285" s="672"/>
      <c r="F285" s="673"/>
      <c r="G285" s="671" t="s">
        <v>111</v>
      </c>
      <c r="H285" s="672"/>
      <c r="I285" s="672"/>
      <c r="J285" s="672"/>
      <c r="K285" s="672"/>
      <c r="L285" s="672"/>
      <c r="M285" s="673"/>
      <c r="N285" s="671" t="s">
        <v>53</v>
      </c>
      <c r="O285" s="672"/>
      <c r="P285" s="672"/>
      <c r="Q285" s="672"/>
      <c r="R285" s="672"/>
      <c r="S285" s="672"/>
      <c r="T285" s="672"/>
      <c r="U285" s="673"/>
      <c r="V285" s="329" t="s">
        <v>55</v>
      </c>
      <c r="Z285" s="438"/>
      <c r="AA285" s="438"/>
      <c r="AB285" s="438"/>
      <c r="AC285" s="438"/>
      <c r="AD285" s="438"/>
    </row>
    <row r="286" spans="1:30" s="436" customFormat="1" x14ac:dyDescent="0.2">
      <c r="A286" s="226" t="s">
        <v>54</v>
      </c>
      <c r="B286" s="462"/>
      <c r="C286" s="251">
        <v>1</v>
      </c>
      <c r="D286" s="439"/>
      <c r="E286" s="252">
        <v>2</v>
      </c>
      <c r="F286" s="432">
        <v>3</v>
      </c>
      <c r="G286" s="251">
        <v>4</v>
      </c>
      <c r="H286" s="252">
        <v>5</v>
      </c>
      <c r="I286" s="252">
        <v>6</v>
      </c>
      <c r="J286" s="252">
        <v>7</v>
      </c>
      <c r="K286" s="252">
        <v>8</v>
      </c>
      <c r="L286" s="252">
        <v>9</v>
      </c>
      <c r="M286" s="252">
        <v>10</v>
      </c>
      <c r="N286" s="251">
        <v>12</v>
      </c>
      <c r="O286" s="252">
        <v>13</v>
      </c>
      <c r="P286" s="252">
        <v>14</v>
      </c>
      <c r="Q286" s="252">
        <v>1</v>
      </c>
      <c r="R286" s="252">
        <v>2</v>
      </c>
      <c r="S286" s="252">
        <v>3</v>
      </c>
      <c r="T286" s="252">
        <v>4</v>
      </c>
      <c r="U286" s="432">
        <v>5</v>
      </c>
      <c r="V286" s="418"/>
      <c r="Z286" s="438"/>
      <c r="AA286" s="438"/>
      <c r="AB286" s="438"/>
      <c r="AC286" s="438"/>
      <c r="AD286" s="438"/>
    </row>
    <row r="287" spans="1:30" s="436" customFormat="1" x14ac:dyDescent="0.2">
      <c r="A287" s="226" t="s">
        <v>2</v>
      </c>
      <c r="B287" s="250"/>
      <c r="C287" s="254">
        <v>1</v>
      </c>
      <c r="D287" s="349">
        <v>2</v>
      </c>
      <c r="E287" s="255">
        <v>3</v>
      </c>
      <c r="F287" s="256">
        <v>4</v>
      </c>
      <c r="G287" s="254">
        <v>1</v>
      </c>
      <c r="H287" s="349">
        <v>2</v>
      </c>
      <c r="I287" s="255">
        <v>3</v>
      </c>
      <c r="J287" s="256">
        <v>4</v>
      </c>
      <c r="K287" s="255">
        <v>5</v>
      </c>
      <c r="L287" s="393">
        <v>6</v>
      </c>
      <c r="M287" s="394">
        <v>7</v>
      </c>
      <c r="N287" s="254">
        <v>1</v>
      </c>
      <c r="O287" s="349">
        <v>2</v>
      </c>
      <c r="P287" s="255">
        <v>3</v>
      </c>
      <c r="Q287" s="256">
        <v>4</v>
      </c>
      <c r="R287" s="255">
        <v>5</v>
      </c>
      <c r="S287" s="393">
        <v>6</v>
      </c>
      <c r="T287" s="394">
        <v>7</v>
      </c>
      <c r="U287" s="405">
        <v>8</v>
      </c>
      <c r="V287" s="419" t="s">
        <v>0</v>
      </c>
      <c r="Z287" s="438"/>
      <c r="AA287" s="438"/>
      <c r="AB287" s="438"/>
      <c r="AC287" s="438"/>
      <c r="AD287" s="438"/>
    </row>
    <row r="288" spans="1:30" s="436" customFormat="1" x14ac:dyDescent="0.2">
      <c r="A288" s="307" t="s">
        <v>3</v>
      </c>
      <c r="B288" s="257"/>
      <c r="C288" s="258">
        <v>2290</v>
      </c>
      <c r="D288" s="440">
        <v>2290</v>
      </c>
      <c r="E288" s="259">
        <v>2290</v>
      </c>
      <c r="F288" s="260">
        <v>2290</v>
      </c>
      <c r="G288" s="258">
        <v>2290</v>
      </c>
      <c r="H288" s="259">
        <v>2290</v>
      </c>
      <c r="I288" s="259">
        <v>2290</v>
      </c>
      <c r="J288" s="259">
        <v>2290</v>
      </c>
      <c r="K288" s="259">
        <v>2290</v>
      </c>
      <c r="L288" s="259">
        <v>2290</v>
      </c>
      <c r="M288" s="259">
        <v>2290</v>
      </c>
      <c r="N288" s="258">
        <v>2290</v>
      </c>
      <c r="O288" s="259">
        <v>2290</v>
      </c>
      <c r="P288" s="259">
        <v>2290</v>
      </c>
      <c r="Q288" s="259">
        <v>2290</v>
      </c>
      <c r="R288" s="259">
        <v>2290</v>
      </c>
      <c r="S288" s="259">
        <v>2290</v>
      </c>
      <c r="T288" s="259">
        <v>2290</v>
      </c>
      <c r="U288" s="260">
        <v>2290</v>
      </c>
      <c r="V288" s="420">
        <v>2290</v>
      </c>
      <c r="Z288" s="438"/>
      <c r="AA288" s="438"/>
      <c r="AB288" s="438"/>
      <c r="AC288" s="438"/>
      <c r="AD288" s="438"/>
    </row>
    <row r="289" spans="1:30" s="436" customFormat="1" x14ac:dyDescent="0.2">
      <c r="A289" s="310" t="s">
        <v>6</v>
      </c>
      <c r="B289" s="262"/>
      <c r="C289" s="263">
        <v>2081.6666666666665</v>
      </c>
      <c r="D289" s="441">
        <v>2184.8571428571427</v>
      </c>
      <c r="E289" s="264">
        <v>2309.5238095238096</v>
      </c>
      <c r="F289" s="265">
        <v>2439.795918367347</v>
      </c>
      <c r="G289" s="263">
        <v>2204.6153846153848</v>
      </c>
      <c r="H289" s="264">
        <v>2309.8387096774195</v>
      </c>
      <c r="I289" s="264">
        <v>2361.969696969697</v>
      </c>
      <c r="J289" s="264">
        <v>2396.6666666666665</v>
      </c>
      <c r="K289" s="264">
        <v>2427.5</v>
      </c>
      <c r="L289" s="264">
        <v>2496.6666666666665</v>
      </c>
      <c r="M289" s="264">
        <v>2524</v>
      </c>
      <c r="N289" s="263">
        <v>2228.8461538461538</v>
      </c>
      <c r="O289" s="264">
        <v>2238.4</v>
      </c>
      <c r="P289" s="264">
        <v>2299.3333333333335</v>
      </c>
      <c r="Q289" s="264">
        <v>2334.6153846153848</v>
      </c>
      <c r="R289" s="264">
        <v>2374.4827586206898</v>
      </c>
      <c r="S289" s="264">
        <v>2390.7228915662649</v>
      </c>
      <c r="T289" s="264">
        <v>2477.8947368421054</v>
      </c>
      <c r="U289" s="265">
        <v>2494.4897959183672</v>
      </c>
      <c r="V289" s="421">
        <v>2355.0484391819159</v>
      </c>
      <c r="Z289" s="438"/>
      <c r="AA289" s="438"/>
      <c r="AB289" s="438"/>
      <c r="AC289" s="438"/>
      <c r="AD289" s="438"/>
    </row>
    <row r="290" spans="1:30" s="436" customFormat="1" x14ac:dyDescent="0.2">
      <c r="A290" s="226" t="s">
        <v>7</v>
      </c>
      <c r="B290" s="250"/>
      <c r="C290" s="267">
        <v>83.333333333333329</v>
      </c>
      <c r="D290" s="442">
        <v>97.142857142857139</v>
      </c>
      <c r="E290" s="268">
        <v>100</v>
      </c>
      <c r="F290" s="269">
        <v>100</v>
      </c>
      <c r="G290" s="267">
        <v>100</v>
      </c>
      <c r="H290" s="268">
        <v>100</v>
      </c>
      <c r="I290" s="268">
        <v>100</v>
      </c>
      <c r="J290" s="268">
        <v>100</v>
      </c>
      <c r="K290" s="268">
        <v>100</v>
      </c>
      <c r="L290" s="268">
        <v>100</v>
      </c>
      <c r="M290" s="268">
        <v>100</v>
      </c>
      <c r="N290" s="267">
        <v>96.15384615384616</v>
      </c>
      <c r="O290" s="268">
        <v>100</v>
      </c>
      <c r="P290" s="268">
        <v>100</v>
      </c>
      <c r="Q290" s="268">
        <v>100</v>
      </c>
      <c r="R290" s="268">
        <v>100</v>
      </c>
      <c r="S290" s="268">
        <v>100</v>
      </c>
      <c r="T290" s="268">
        <v>100</v>
      </c>
      <c r="U290" s="269">
        <v>100</v>
      </c>
      <c r="V290" s="422">
        <v>94.833153928955866</v>
      </c>
      <c r="X290" s="227"/>
      <c r="Z290" s="438"/>
      <c r="AA290" s="438"/>
      <c r="AB290" s="438"/>
      <c r="AC290" s="438"/>
      <c r="AD290" s="438"/>
    </row>
    <row r="291" spans="1:30" s="436" customFormat="1" x14ac:dyDescent="0.2">
      <c r="A291" s="226" t="s">
        <v>8</v>
      </c>
      <c r="B291" s="250"/>
      <c r="C291" s="271">
        <v>5.4095103063599263E-2</v>
      </c>
      <c r="D291" s="443">
        <v>3.0129984702623788E-2</v>
      </c>
      <c r="E291" s="272">
        <v>2.6353871009102692E-2</v>
      </c>
      <c r="F291" s="273">
        <v>4.1901057332552775E-2</v>
      </c>
      <c r="G291" s="271">
        <v>3.5050233621145489E-2</v>
      </c>
      <c r="H291" s="272">
        <v>2.546446260950256E-2</v>
      </c>
      <c r="I291" s="272">
        <v>2.5049611872766348E-2</v>
      </c>
      <c r="J291" s="272">
        <v>2.5221146196886184E-2</v>
      </c>
      <c r="K291" s="272">
        <v>2.1818052935888392E-2</v>
      </c>
      <c r="L291" s="272">
        <v>2.2907995289214653E-2</v>
      </c>
      <c r="M291" s="272">
        <v>2.8489440488629326E-2</v>
      </c>
      <c r="N291" s="271">
        <v>4.2460558417526391E-2</v>
      </c>
      <c r="O291" s="272">
        <v>2.904011102898009E-2</v>
      </c>
      <c r="P291" s="272">
        <v>2.8228517286599454E-2</v>
      </c>
      <c r="Q291" s="272">
        <v>2.8453074436884666E-2</v>
      </c>
      <c r="R291" s="272">
        <v>2.6127485954323605E-2</v>
      </c>
      <c r="S291" s="272">
        <v>2.5544756450730201E-2</v>
      </c>
      <c r="T291" s="272">
        <v>2.5693911986349509E-2</v>
      </c>
      <c r="U291" s="273">
        <v>2.4673089830647664E-2</v>
      </c>
      <c r="V291" s="423">
        <v>5.108944743653332E-2</v>
      </c>
      <c r="X291" s="227"/>
      <c r="Z291" s="438"/>
      <c r="AA291" s="438"/>
      <c r="AB291" s="438"/>
      <c r="AC291" s="438"/>
      <c r="AD291" s="438"/>
    </row>
    <row r="292" spans="1:30" s="436" customFormat="1" x14ac:dyDescent="0.2">
      <c r="A292" s="310" t="s">
        <v>1</v>
      </c>
      <c r="B292" s="262"/>
      <c r="C292" s="275">
        <f>C289/C288*100-100</f>
        <v>-9.0975254730713289</v>
      </c>
      <c r="D292" s="276">
        <f t="shared" ref="D292:G292" si="112">D289/D288*100-100</f>
        <v>-4.5913911416094919</v>
      </c>
      <c r="E292" s="276">
        <f t="shared" si="112"/>
        <v>0.85256810147640749</v>
      </c>
      <c r="F292" s="277">
        <f t="shared" si="112"/>
        <v>6.5413064789234596</v>
      </c>
      <c r="G292" s="275">
        <f t="shared" si="112"/>
        <v>-3.7285858246556813</v>
      </c>
      <c r="H292" s="276">
        <f>H289/H288*100-100</f>
        <v>0.86631919988731454</v>
      </c>
      <c r="I292" s="276">
        <f t="shared" ref="I292:P292" si="113">I289/I288*100-100</f>
        <v>3.142781527061004</v>
      </c>
      <c r="J292" s="276">
        <f t="shared" si="113"/>
        <v>4.6579330422125196</v>
      </c>
      <c r="K292" s="276">
        <f t="shared" si="113"/>
        <v>6.0043668122270617</v>
      </c>
      <c r="L292" s="276">
        <f t="shared" si="113"/>
        <v>9.0247452692867398</v>
      </c>
      <c r="M292" s="276">
        <f t="shared" si="113"/>
        <v>10.21834061135371</v>
      </c>
      <c r="N292" s="275">
        <f t="shared" si="113"/>
        <v>-2.6704736311723138</v>
      </c>
      <c r="O292" s="276">
        <f t="shared" si="113"/>
        <v>-2.2532751091703034</v>
      </c>
      <c r="P292" s="276">
        <f t="shared" si="113"/>
        <v>0.40756914119359067</v>
      </c>
      <c r="Q292" s="276">
        <f>Q289/Q288*100-100</f>
        <v>1.9482700705408149</v>
      </c>
      <c r="R292" s="276">
        <f t="shared" ref="R292:V292" si="114">R289/R288*100-100</f>
        <v>3.689203433217898</v>
      </c>
      <c r="S292" s="276">
        <f t="shared" si="114"/>
        <v>4.3983795443783862</v>
      </c>
      <c r="T292" s="276">
        <f t="shared" si="114"/>
        <v>8.2050103424500236</v>
      </c>
      <c r="U292" s="277">
        <f t="shared" si="114"/>
        <v>8.9296854112824064</v>
      </c>
      <c r="V292" s="424">
        <f t="shared" si="114"/>
        <v>2.8405431957168474</v>
      </c>
      <c r="X292" s="227"/>
      <c r="Z292" s="385"/>
      <c r="AA292" s="438"/>
      <c r="AB292" s="438"/>
      <c r="AC292" s="438"/>
      <c r="AD292" s="438"/>
    </row>
    <row r="293" spans="1:30" s="436" customFormat="1" ht="13.5" thickBot="1" x14ac:dyDescent="0.25">
      <c r="A293" s="429" t="s">
        <v>27</v>
      </c>
      <c r="B293" s="279"/>
      <c r="C293" s="280">
        <f>C289-B272</f>
        <v>2080.6666666666665</v>
      </c>
      <c r="D293" s="281">
        <f>D289-B272</f>
        <v>2183.8571428571427</v>
      </c>
      <c r="E293" s="281">
        <f>E289-C272</f>
        <v>2307.5238095238096</v>
      </c>
      <c r="F293" s="282">
        <f>F289-D272</f>
        <v>2436.795918367347</v>
      </c>
      <c r="G293" s="280">
        <f t="shared" ref="G293:M293" si="115">G289-E274</f>
        <v>268.90109890109898</v>
      </c>
      <c r="H293" s="281">
        <f t="shared" si="115"/>
        <v>266.32019115890103</v>
      </c>
      <c r="I293" s="281">
        <f t="shared" si="115"/>
        <v>246.30303030303048</v>
      </c>
      <c r="J293" s="281">
        <f t="shared" si="115"/>
        <v>211.7412935323382</v>
      </c>
      <c r="K293" s="281">
        <f t="shared" si="115"/>
        <v>209.86363636363649</v>
      </c>
      <c r="L293" s="281">
        <f t="shared" si="115"/>
        <v>232.66666666666652</v>
      </c>
      <c r="M293" s="281">
        <f t="shared" si="115"/>
        <v>180.66666666666652</v>
      </c>
      <c r="N293" s="280">
        <f t="shared" ref="N293:V293" si="116">N289-M274</f>
        <v>258.47578347578337</v>
      </c>
      <c r="O293" s="281">
        <f t="shared" si="116"/>
        <v>183.80000000000018</v>
      </c>
      <c r="P293" s="281">
        <f t="shared" si="116"/>
        <v>171.6521739130435</v>
      </c>
      <c r="Q293" s="281">
        <f t="shared" si="116"/>
        <v>142.86099865047254</v>
      </c>
      <c r="R293" s="281">
        <f t="shared" si="116"/>
        <v>136.74690956408585</v>
      </c>
      <c r="S293" s="281">
        <f t="shared" si="116"/>
        <v>120.03323639385098</v>
      </c>
      <c r="T293" s="281">
        <f t="shared" si="116"/>
        <v>136.57894736842127</v>
      </c>
      <c r="U293" s="282">
        <f t="shared" si="116"/>
        <v>71.096938775509898</v>
      </c>
      <c r="V293" s="425">
        <f t="shared" si="116"/>
        <v>157.38067240523833</v>
      </c>
      <c r="X293" s="227"/>
      <c r="Z293" s="385"/>
      <c r="AA293" s="438"/>
      <c r="AB293" s="438"/>
      <c r="AC293" s="438"/>
      <c r="AD293" s="438"/>
    </row>
    <row r="294" spans="1:30" s="436" customFormat="1" x14ac:dyDescent="0.2">
      <c r="A294" s="430" t="s">
        <v>51</v>
      </c>
      <c r="B294" s="284"/>
      <c r="C294" s="285">
        <v>285</v>
      </c>
      <c r="D294" s="444">
        <v>453</v>
      </c>
      <c r="E294" s="286">
        <v>556</v>
      </c>
      <c r="F294" s="287">
        <v>606</v>
      </c>
      <c r="G294" s="285">
        <v>703</v>
      </c>
      <c r="H294" s="286">
        <v>811</v>
      </c>
      <c r="I294" s="286">
        <v>894</v>
      </c>
      <c r="J294" s="286">
        <v>735</v>
      </c>
      <c r="K294" s="286">
        <v>609</v>
      </c>
      <c r="L294" s="286">
        <v>608</v>
      </c>
      <c r="M294" s="286">
        <v>510</v>
      </c>
      <c r="N294" s="285">
        <v>369</v>
      </c>
      <c r="O294" s="286">
        <v>684</v>
      </c>
      <c r="P294" s="286">
        <v>861</v>
      </c>
      <c r="Q294" s="286">
        <v>770</v>
      </c>
      <c r="R294" s="286">
        <v>708</v>
      </c>
      <c r="S294" s="286">
        <v>789</v>
      </c>
      <c r="T294" s="286">
        <v>504</v>
      </c>
      <c r="U294" s="287">
        <v>669</v>
      </c>
      <c r="V294" s="426">
        <f>SUM(C294:U294)</f>
        <v>12124</v>
      </c>
      <c r="W294" s="227" t="s">
        <v>56</v>
      </c>
      <c r="X294" s="289">
        <f>U279-V294</f>
        <v>2</v>
      </c>
      <c r="Y294" s="290">
        <f>X294/U279</f>
        <v>1.6493485073396007E-4</v>
      </c>
      <c r="Z294" s="385"/>
      <c r="AA294" s="438"/>
      <c r="AB294" s="438"/>
      <c r="AC294" s="438"/>
      <c r="AD294" s="438"/>
    </row>
    <row r="295" spans="1:30" s="436" customFormat="1" x14ac:dyDescent="0.2">
      <c r="A295" s="324" t="s">
        <v>28</v>
      </c>
      <c r="B295" s="291"/>
      <c r="C295" s="244">
        <v>106</v>
      </c>
      <c r="D295" s="445">
        <v>104</v>
      </c>
      <c r="E295" s="242">
        <v>103</v>
      </c>
      <c r="F295" s="245">
        <v>101.5</v>
      </c>
      <c r="G295" s="244">
        <v>102.5</v>
      </c>
      <c r="H295" s="242">
        <v>101</v>
      </c>
      <c r="I295" s="242">
        <v>100.5</v>
      </c>
      <c r="J295" s="242">
        <v>100</v>
      </c>
      <c r="K295" s="242">
        <v>99.5</v>
      </c>
      <c r="L295" s="242">
        <v>98.5</v>
      </c>
      <c r="M295" s="242">
        <v>98</v>
      </c>
      <c r="N295" s="244">
        <v>106.5</v>
      </c>
      <c r="O295" s="242">
        <v>106</v>
      </c>
      <c r="P295" s="242">
        <v>103.5</v>
      </c>
      <c r="Q295" s="242">
        <v>103</v>
      </c>
      <c r="R295" s="242">
        <v>101.5</v>
      </c>
      <c r="S295" s="242">
        <v>100.5</v>
      </c>
      <c r="T295" s="242">
        <v>98.5</v>
      </c>
      <c r="U295" s="245">
        <v>98.5</v>
      </c>
      <c r="V295" s="427"/>
      <c r="W295" s="227" t="s">
        <v>57</v>
      </c>
      <c r="X295" s="227">
        <v>96.68</v>
      </c>
      <c r="Z295" s="438"/>
      <c r="AA295" s="438"/>
      <c r="AB295" s="438"/>
      <c r="AC295" s="438"/>
      <c r="AD295" s="438"/>
    </row>
    <row r="296" spans="1:30" s="436" customFormat="1" ht="13.5" thickBot="1" x14ac:dyDescent="0.25">
      <c r="A296" s="327" t="s">
        <v>26</v>
      </c>
      <c r="B296" s="292"/>
      <c r="C296" s="246">
        <f>C295-C284</f>
        <v>5.5</v>
      </c>
      <c r="D296" s="243">
        <f t="shared" ref="D296:U296" si="117">D295-D284</f>
        <v>5</v>
      </c>
      <c r="E296" s="243">
        <f t="shared" si="117"/>
        <v>5</v>
      </c>
      <c r="F296" s="247">
        <f t="shared" si="117"/>
        <v>4.5</v>
      </c>
      <c r="G296" s="246">
        <f t="shared" si="117"/>
        <v>5</v>
      </c>
      <c r="H296" s="243">
        <f t="shared" si="117"/>
        <v>4.5</v>
      </c>
      <c r="I296" s="243">
        <f t="shared" si="117"/>
        <v>4.5</v>
      </c>
      <c r="J296" s="243">
        <f t="shared" si="117"/>
        <v>4.5</v>
      </c>
      <c r="K296" s="243">
        <f t="shared" si="117"/>
        <v>4.5</v>
      </c>
      <c r="L296" s="243">
        <f t="shared" si="117"/>
        <v>4.5</v>
      </c>
      <c r="M296" s="243">
        <f t="shared" si="117"/>
        <v>4.5</v>
      </c>
      <c r="N296" s="246">
        <f t="shared" si="117"/>
        <v>4.5</v>
      </c>
      <c r="O296" s="243">
        <f t="shared" si="117"/>
        <v>4.5</v>
      </c>
      <c r="P296" s="243">
        <f t="shared" si="117"/>
        <v>4.5</v>
      </c>
      <c r="Q296" s="243">
        <f t="shared" si="117"/>
        <v>5</v>
      </c>
      <c r="R296" s="243">
        <f t="shared" si="117"/>
        <v>5</v>
      </c>
      <c r="S296" s="243">
        <f t="shared" si="117"/>
        <v>5</v>
      </c>
      <c r="T296" s="243">
        <f t="shared" si="117"/>
        <v>5</v>
      </c>
      <c r="U296" s="247">
        <f t="shared" si="117"/>
        <v>5</v>
      </c>
      <c r="V296" s="428"/>
      <c r="W296" s="227" t="s">
        <v>26</v>
      </c>
      <c r="X296" s="362">
        <f>X295-W280</f>
        <v>6.4900000000000091</v>
      </c>
    </row>
    <row r="297" spans="1:30" x14ac:dyDescent="0.2">
      <c r="B297" s="461"/>
      <c r="D297" s="437"/>
      <c r="E297" s="437"/>
      <c r="F297" s="437"/>
      <c r="G297" s="437"/>
      <c r="H297" s="437"/>
      <c r="I297" s="437"/>
      <c r="J297" s="437"/>
      <c r="K297" s="437"/>
      <c r="L297" s="437"/>
      <c r="M297" s="437"/>
      <c r="N297" s="437"/>
      <c r="O297" s="437"/>
      <c r="P297" s="437"/>
      <c r="Q297" s="437"/>
      <c r="R297" s="437"/>
      <c r="S297" s="437"/>
      <c r="T297" s="437"/>
      <c r="U297" s="437"/>
      <c r="V297" s="437"/>
      <c r="AB297" s="239"/>
      <c r="AC297" s="386"/>
    </row>
    <row r="298" spans="1:30" ht="13.5" thickBot="1" x14ac:dyDescent="0.25">
      <c r="B298" s="461"/>
      <c r="AB298" s="239"/>
      <c r="AC298" s="386"/>
    </row>
    <row r="299" spans="1:30" s="446" customFormat="1" ht="13.5" thickBot="1" x14ac:dyDescent="0.25">
      <c r="A299" s="300" t="s">
        <v>117</v>
      </c>
      <c r="B299" s="671" t="s">
        <v>110</v>
      </c>
      <c r="C299" s="672"/>
      <c r="D299" s="672"/>
      <c r="E299" s="672"/>
      <c r="F299" s="673"/>
      <c r="G299" s="671" t="s">
        <v>111</v>
      </c>
      <c r="H299" s="672"/>
      <c r="I299" s="672"/>
      <c r="J299" s="672"/>
      <c r="K299" s="672"/>
      <c r="L299" s="672"/>
      <c r="M299" s="673"/>
      <c r="N299" s="671" t="s">
        <v>53</v>
      </c>
      <c r="O299" s="672"/>
      <c r="P299" s="672"/>
      <c r="Q299" s="672"/>
      <c r="R299" s="672"/>
      <c r="S299" s="672"/>
      <c r="T299" s="672"/>
      <c r="U299" s="673"/>
      <c r="V299" s="329" t="s">
        <v>55</v>
      </c>
      <c r="Z299" s="438"/>
      <c r="AA299" s="438"/>
      <c r="AB299" s="438"/>
      <c r="AC299" s="438"/>
      <c r="AD299" s="438"/>
    </row>
    <row r="300" spans="1:30" s="446" customFormat="1" x14ac:dyDescent="0.2">
      <c r="A300" s="226" t="s">
        <v>54</v>
      </c>
      <c r="B300" s="462"/>
      <c r="C300" s="251">
        <v>1</v>
      </c>
      <c r="D300" s="439">
        <v>2</v>
      </c>
      <c r="E300" s="252">
        <v>3</v>
      </c>
      <c r="F300" s="432">
        <v>4</v>
      </c>
      <c r="G300" s="251">
        <v>5</v>
      </c>
      <c r="H300" s="252">
        <v>6</v>
      </c>
      <c r="I300" s="252">
        <v>7</v>
      </c>
      <c r="J300" s="252">
        <v>8</v>
      </c>
      <c r="K300" s="252">
        <v>9</v>
      </c>
      <c r="L300" s="252">
        <v>10</v>
      </c>
      <c r="M300" s="252">
        <v>11</v>
      </c>
      <c r="N300" s="251">
        <v>12</v>
      </c>
      <c r="O300" s="252">
        <v>13</v>
      </c>
      <c r="P300" s="252">
        <v>14</v>
      </c>
      <c r="Q300" s="252">
        <v>15</v>
      </c>
      <c r="R300" s="252">
        <v>16</v>
      </c>
      <c r="S300" s="252">
        <v>17</v>
      </c>
      <c r="T300" s="252">
        <v>18</v>
      </c>
      <c r="U300" s="432">
        <v>19</v>
      </c>
      <c r="V300" s="418"/>
      <c r="Z300" s="438"/>
      <c r="AA300" s="438"/>
      <c r="AB300" s="438"/>
      <c r="AC300" s="438"/>
      <c r="AD300" s="438"/>
    </row>
    <row r="301" spans="1:30" s="446" customFormat="1" x14ac:dyDescent="0.2">
      <c r="A301" s="226" t="s">
        <v>2</v>
      </c>
      <c r="B301" s="250"/>
      <c r="C301" s="254">
        <v>1</v>
      </c>
      <c r="D301" s="349">
        <v>2</v>
      </c>
      <c r="E301" s="255">
        <v>3</v>
      </c>
      <c r="F301" s="256">
        <v>4</v>
      </c>
      <c r="G301" s="254">
        <v>1</v>
      </c>
      <c r="H301" s="349">
        <v>2</v>
      </c>
      <c r="I301" s="255">
        <v>3</v>
      </c>
      <c r="J301" s="256">
        <v>4</v>
      </c>
      <c r="K301" s="255">
        <v>5</v>
      </c>
      <c r="L301" s="393">
        <v>6</v>
      </c>
      <c r="M301" s="394">
        <v>7</v>
      </c>
      <c r="N301" s="254">
        <v>1</v>
      </c>
      <c r="O301" s="349">
        <v>2</v>
      </c>
      <c r="P301" s="255">
        <v>3</v>
      </c>
      <c r="Q301" s="256">
        <v>4</v>
      </c>
      <c r="R301" s="255">
        <v>5</v>
      </c>
      <c r="S301" s="393">
        <v>6</v>
      </c>
      <c r="T301" s="450">
        <v>7</v>
      </c>
      <c r="U301" s="405">
        <v>8</v>
      </c>
      <c r="V301" s="419" t="s">
        <v>0</v>
      </c>
      <c r="Z301" s="438"/>
      <c r="AA301" s="438"/>
      <c r="AB301" s="438"/>
      <c r="AC301" s="438"/>
      <c r="AD301" s="438"/>
    </row>
    <row r="302" spans="1:30" s="446" customFormat="1" x14ac:dyDescent="0.2">
      <c r="A302" s="307" t="s">
        <v>3</v>
      </c>
      <c r="B302" s="257"/>
      <c r="C302" s="258">
        <v>2470</v>
      </c>
      <c r="D302" s="440">
        <v>2470</v>
      </c>
      <c r="E302" s="259">
        <v>2470</v>
      </c>
      <c r="F302" s="260">
        <v>2470</v>
      </c>
      <c r="G302" s="258">
        <v>2470</v>
      </c>
      <c r="H302" s="259">
        <v>2470</v>
      </c>
      <c r="I302" s="259">
        <v>2470</v>
      </c>
      <c r="J302" s="259">
        <v>2470</v>
      </c>
      <c r="K302" s="259">
        <v>2470</v>
      </c>
      <c r="L302" s="259">
        <v>2470</v>
      </c>
      <c r="M302" s="259">
        <v>2470</v>
      </c>
      <c r="N302" s="258">
        <v>2470</v>
      </c>
      <c r="O302" s="259">
        <v>2470</v>
      </c>
      <c r="P302" s="259">
        <v>2470</v>
      </c>
      <c r="Q302" s="259">
        <v>2470</v>
      </c>
      <c r="R302" s="259">
        <v>2470</v>
      </c>
      <c r="S302" s="259">
        <v>2470</v>
      </c>
      <c r="T302" s="259">
        <v>2470</v>
      </c>
      <c r="U302" s="260">
        <v>2470</v>
      </c>
      <c r="V302" s="420">
        <v>2470</v>
      </c>
      <c r="Z302" s="438"/>
      <c r="AA302" s="438"/>
      <c r="AB302" s="438"/>
      <c r="AC302" s="438"/>
      <c r="AD302" s="438"/>
    </row>
    <row r="303" spans="1:30" s="446" customFormat="1" x14ac:dyDescent="0.2">
      <c r="A303" s="310" t="s">
        <v>6</v>
      </c>
      <c r="B303" s="262"/>
      <c r="C303" s="263">
        <v>2339.0476190476193</v>
      </c>
      <c r="D303" s="441">
        <v>2420.8823529411766</v>
      </c>
      <c r="E303" s="264">
        <v>2515.6097560975609</v>
      </c>
      <c r="F303" s="265">
        <v>2643.695652173913</v>
      </c>
      <c r="G303" s="263">
        <v>2401.5384615384614</v>
      </c>
      <c r="H303" s="264">
        <v>2446</v>
      </c>
      <c r="I303" s="264">
        <v>2517.6119402985073</v>
      </c>
      <c r="J303" s="264">
        <v>2544.181818181818</v>
      </c>
      <c r="K303" s="264">
        <v>2587.1111111111113</v>
      </c>
      <c r="L303" s="264">
        <v>2622.0454545454545</v>
      </c>
      <c r="M303" s="264">
        <v>2723.5897435897436</v>
      </c>
      <c r="N303" s="263">
        <v>2343.9285714285716</v>
      </c>
      <c r="O303" s="264">
        <v>2401.9607843137255</v>
      </c>
      <c r="P303" s="264">
        <v>2468.2539682539682</v>
      </c>
      <c r="Q303" s="264">
        <v>2499.0740740740739</v>
      </c>
      <c r="R303" s="264">
        <v>2534.181818181818</v>
      </c>
      <c r="S303" s="264">
        <v>2562.2033898305085</v>
      </c>
      <c r="T303" s="264">
        <v>2598.9743589743589</v>
      </c>
      <c r="U303" s="265">
        <v>2661.5094339622642</v>
      </c>
      <c r="V303" s="421">
        <v>2523.1677704194262</v>
      </c>
      <c r="Z303" s="438"/>
      <c r="AA303" s="438"/>
      <c r="AB303" s="438"/>
      <c r="AC303" s="438"/>
      <c r="AD303" s="438"/>
    </row>
    <row r="304" spans="1:30" s="446" customFormat="1" x14ac:dyDescent="0.2">
      <c r="A304" s="226" t="s">
        <v>7</v>
      </c>
      <c r="B304" s="250"/>
      <c r="C304" s="267">
        <v>85.714285714285708</v>
      </c>
      <c r="D304" s="442">
        <v>100</v>
      </c>
      <c r="E304" s="268">
        <v>100</v>
      </c>
      <c r="F304" s="269">
        <v>95.652173913043484</v>
      </c>
      <c r="G304" s="267">
        <v>100</v>
      </c>
      <c r="H304" s="268">
        <v>100</v>
      </c>
      <c r="I304" s="268">
        <v>98.507462686567166</v>
      </c>
      <c r="J304" s="268">
        <v>100</v>
      </c>
      <c r="K304" s="268">
        <v>100</v>
      </c>
      <c r="L304" s="268">
        <v>100</v>
      </c>
      <c r="M304" s="268">
        <v>97.435897435897431</v>
      </c>
      <c r="N304" s="267">
        <v>100</v>
      </c>
      <c r="O304" s="268">
        <v>100</v>
      </c>
      <c r="P304" s="268">
        <v>100</v>
      </c>
      <c r="Q304" s="268">
        <v>100</v>
      </c>
      <c r="R304" s="268">
        <v>100</v>
      </c>
      <c r="S304" s="268">
        <v>100</v>
      </c>
      <c r="T304" s="268">
        <v>100</v>
      </c>
      <c r="U304" s="269">
        <v>100</v>
      </c>
      <c r="V304" s="422">
        <v>95.253863134657834</v>
      </c>
      <c r="X304" s="227"/>
      <c r="Z304" s="438"/>
      <c r="AA304" s="438"/>
      <c r="AB304" s="438"/>
      <c r="AC304" s="438"/>
      <c r="AD304" s="438"/>
    </row>
    <row r="305" spans="1:30" s="446" customFormat="1" x14ac:dyDescent="0.2">
      <c r="A305" s="226" t="s">
        <v>8</v>
      </c>
      <c r="B305" s="250"/>
      <c r="C305" s="271">
        <v>7.4994318911121058E-2</v>
      </c>
      <c r="D305" s="443">
        <v>3.3413812340002416E-2</v>
      </c>
      <c r="E305" s="272">
        <v>3.658143696865062E-2</v>
      </c>
      <c r="F305" s="273">
        <v>4.9691807974630964E-2</v>
      </c>
      <c r="G305" s="271">
        <v>3.2709810191774547E-2</v>
      </c>
      <c r="H305" s="272">
        <v>2.8208333809804888E-2</v>
      </c>
      <c r="I305" s="272">
        <v>3.2013060012070452E-2</v>
      </c>
      <c r="J305" s="272">
        <v>2.6823019900242429E-2</v>
      </c>
      <c r="K305" s="272">
        <v>2.7119987809326153E-2</v>
      </c>
      <c r="L305" s="272">
        <v>2.5707338947727955E-2</v>
      </c>
      <c r="M305" s="272">
        <v>4.0635205603345687E-2</v>
      </c>
      <c r="N305" s="271">
        <v>3.3230143409628668E-2</v>
      </c>
      <c r="O305" s="272">
        <v>3.1888393462998328E-2</v>
      </c>
      <c r="P305" s="272">
        <v>3.6938942578957946E-2</v>
      </c>
      <c r="Q305" s="272">
        <v>3.5308810106274874E-2</v>
      </c>
      <c r="R305" s="272">
        <v>3.0903924525118469E-2</v>
      </c>
      <c r="S305" s="272">
        <v>3.0765547947949185E-2</v>
      </c>
      <c r="T305" s="272">
        <v>3.8257017516644627E-2</v>
      </c>
      <c r="U305" s="273">
        <v>3.7011233061826979E-2</v>
      </c>
      <c r="V305" s="423">
        <v>5.1840233382111335E-2</v>
      </c>
      <c r="X305" s="227"/>
      <c r="Z305" s="438"/>
      <c r="AA305" s="438"/>
      <c r="AB305" s="438"/>
      <c r="AC305" s="438"/>
      <c r="AD305" s="438"/>
    </row>
    <row r="306" spans="1:30" s="446" customFormat="1" x14ac:dyDescent="0.2">
      <c r="A306" s="310" t="s">
        <v>1</v>
      </c>
      <c r="B306" s="262"/>
      <c r="C306" s="275">
        <f>C303/C302*100-100</f>
        <v>-5.3017158280316039</v>
      </c>
      <c r="D306" s="276">
        <f t="shared" ref="D306:G306" si="118">D303/D302*100-100</f>
        <v>-1.988568706834954</v>
      </c>
      <c r="E306" s="276">
        <f t="shared" si="118"/>
        <v>1.8465488298607795</v>
      </c>
      <c r="F306" s="277">
        <f t="shared" si="118"/>
        <v>7.0322126386199528</v>
      </c>
      <c r="G306" s="275">
        <f t="shared" si="118"/>
        <v>-2.771722204920593</v>
      </c>
      <c r="H306" s="276">
        <f>H303/H302*100-100</f>
        <v>-0.97165991902834037</v>
      </c>
      <c r="I306" s="276">
        <f t="shared" ref="I306:P306" si="119">I303/I302*100-100</f>
        <v>1.9276089189679055</v>
      </c>
      <c r="J306" s="276">
        <f t="shared" si="119"/>
        <v>3.0033124769966832</v>
      </c>
      <c r="K306" s="276">
        <f t="shared" si="119"/>
        <v>4.7413405308142273</v>
      </c>
      <c r="L306" s="276">
        <f t="shared" si="119"/>
        <v>6.1556864188443257</v>
      </c>
      <c r="M306" s="276">
        <f t="shared" si="119"/>
        <v>10.266791238451162</v>
      </c>
      <c r="N306" s="275">
        <f t="shared" si="119"/>
        <v>-5.1041064198958992</v>
      </c>
      <c r="O306" s="276">
        <f t="shared" si="119"/>
        <v>-2.7546241168532219</v>
      </c>
      <c r="P306" s="276">
        <f t="shared" si="119"/>
        <v>-7.0689544373763624E-2</v>
      </c>
      <c r="Q306" s="276">
        <f>Q303/Q302*100-100</f>
        <v>1.1770880191932775</v>
      </c>
      <c r="R306" s="276">
        <f t="shared" ref="R306:V306" si="120">R303/R302*100-100</f>
        <v>2.5984541774015497</v>
      </c>
      <c r="S306" s="276">
        <f t="shared" si="120"/>
        <v>3.7329307623687527</v>
      </c>
      <c r="T306" s="276">
        <f t="shared" si="120"/>
        <v>5.2216339665732221</v>
      </c>
      <c r="U306" s="277">
        <f t="shared" si="120"/>
        <v>7.7534183790390472</v>
      </c>
      <c r="V306" s="424">
        <f t="shared" si="120"/>
        <v>2.1525413125273758</v>
      </c>
      <c r="X306" s="227"/>
      <c r="Z306" s="385"/>
      <c r="AA306" s="438"/>
      <c r="AB306" s="438"/>
      <c r="AC306" s="438"/>
      <c r="AD306" s="438"/>
    </row>
    <row r="307" spans="1:30" s="446" customFormat="1" ht="13.5" thickBot="1" x14ac:dyDescent="0.25">
      <c r="A307" s="429" t="s">
        <v>27</v>
      </c>
      <c r="B307" s="279"/>
      <c r="C307" s="280">
        <f>C303-C289</f>
        <v>257.38095238095275</v>
      </c>
      <c r="D307" s="281">
        <f t="shared" ref="D307:V307" si="121">D303-D289</f>
        <v>236.02521008403392</v>
      </c>
      <c r="E307" s="281">
        <f t="shared" si="121"/>
        <v>206.08594657375124</v>
      </c>
      <c r="F307" s="282">
        <f t="shared" si="121"/>
        <v>203.89973380656602</v>
      </c>
      <c r="G307" s="280">
        <f t="shared" si="121"/>
        <v>196.92307692307668</v>
      </c>
      <c r="H307" s="281">
        <f t="shared" si="121"/>
        <v>136.1612903225805</v>
      </c>
      <c r="I307" s="281">
        <f t="shared" si="121"/>
        <v>155.64224332881031</v>
      </c>
      <c r="J307" s="281">
        <f t="shared" si="121"/>
        <v>147.5151515151515</v>
      </c>
      <c r="K307" s="281">
        <f t="shared" si="121"/>
        <v>159.61111111111131</v>
      </c>
      <c r="L307" s="281">
        <f t="shared" si="121"/>
        <v>125.37878787878799</v>
      </c>
      <c r="M307" s="281">
        <f t="shared" si="121"/>
        <v>199.58974358974365</v>
      </c>
      <c r="N307" s="280">
        <f t="shared" si="121"/>
        <v>115.08241758241775</v>
      </c>
      <c r="O307" s="281">
        <f t="shared" si="121"/>
        <v>163.56078431372543</v>
      </c>
      <c r="P307" s="281">
        <f t="shared" si="121"/>
        <v>168.92063492063471</v>
      </c>
      <c r="Q307" s="281">
        <f t="shared" si="121"/>
        <v>164.45868945868915</v>
      </c>
      <c r="R307" s="281">
        <f t="shared" si="121"/>
        <v>159.69905956112825</v>
      </c>
      <c r="S307" s="281">
        <f t="shared" si="121"/>
        <v>171.48049826424358</v>
      </c>
      <c r="T307" s="281">
        <f t="shared" si="121"/>
        <v>121.07962213225346</v>
      </c>
      <c r="U307" s="282">
        <f t="shared" si="121"/>
        <v>167.01963804389698</v>
      </c>
      <c r="V307" s="425">
        <f t="shared" si="121"/>
        <v>168.11933123751032</v>
      </c>
      <c r="X307" s="227"/>
      <c r="Z307" s="385"/>
      <c r="AA307" s="438"/>
      <c r="AB307" s="438"/>
      <c r="AC307" s="438"/>
      <c r="AD307" s="438"/>
    </row>
    <row r="308" spans="1:30" s="446" customFormat="1" x14ac:dyDescent="0.2">
      <c r="A308" s="430" t="s">
        <v>51</v>
      </c>
      <c r="B308" s="284"/>
      <c r="C308" s="285">
        <v>284</v>
      </c>
      <c r="D308" s="444">
        <v>453</v>
      </c>
      <c r="E308" s="286">
        <v>556</v>
      </c>
      <c r="F308" s="287">
        <v>606</v>
      </c>
      <c r="G308" s="285">
        <v>702</v>
      </c>
      <c r="H308" s="286">
        <v>811</v>
      </c>
      <c r="I308" s="286">
        <v>894</v>
      </c>
      <c r="J308" s="286">
        <v>735</v>
      </c>
      <c r="K308" s="286">
        <v>609</v>
      </c>
      <c r="L308" s="286">
        <v>608</v>
      </c>
      <c r="M308" s="286">
        <v>510</v>
      </c>
      <c r="N308" s="285">
        <v>369</v>
      </c>
      <c r="O308" s="286">
        <v>684</v>
      </c>
      <c r="P308" s="286">
        <v>861</v>
      </c>
      <c r="Q308" s="286">
        <v>769</v>
      </c>
      <c r="R308" s="286">
        <v>707</v>
      </c>
      <c r="S308" s="286">
        <v>789</v>
      </c>
      <c r="T308" s="286">
        <v>504</v>
      </c>
      <c r="U308" s="287">
        <v>668</v>
      </c>
      <c r="V308" s="426">
        <f>SUM(C308:U308)</f>
        <v>12119</v>
      </c>
      <c r="W308" s="227" t="s">
        <v>56</v>
      </c>
      <c r="X308" s="289">
        <f>V294-V308</f>
        <v>5</v>
      </c>
      <c r="Y308" s="290">
        <f>X308/V294</f>
        <v>4.1240514681623226E-4</v>
      </c>
      <c r="Z308" s="385"/>
      <c r="AA308" s="438"/>
      <c r="AB308" s="438"/>
      <c r="AC308" s="438"/>
      <c r="AD308" s="438"/>
    </row>
    <row r="309" spans="1:30" s="446" customFormat="1" x14ac:dyDescent="0.2">
      <c r="A309" s="324" t="s">
        <v>28</v>
      </c>
      <c r="B309" s="291"/>
      <c r="C309" s="244">
        <v>110.5</v>
      </c>
      <c r="D309" s="445">
        <v>108.5</v>
      </c>
      <c r="E309" s="242">
        <v>107.5</v>
      </c>
      <c r="F309" s="245">
        <v>106</v>
      </c>
      <c r="G309" s="244">
        <v>107</v>
      </c>
      <c r="H309" s="242">
        <v>106</v>
      </c>
      <c r="I309" s="242">
        <v>105.5</v>
      </c>
      <c r="J309" s="242">
        <v>105</v>
      </c>
      <c r="K309" s="242">
        <v>104.5</v>
      </c>
      <c r="L309" s="242">
        <v>103.5</v>
      </c>
      <c r="M309" s="242">
        <v>102.5</v>
      </c>
      <c r="N309" s="244">
        <v>111.5</v>
      </c>
      <c r="O309" s="242">
        <v>110.5</v>
      </c>
      <c r="P309" s="242">
        <v>108</v>
      </c>
      <c r="Q309" s="242">
        <v>107.5</v>
      </c>
      <c r="R309" s="242">
        <v>106.5</v>
      </c>
      <c r="S309" s="242">
        <v>105.5</v>
      </c>
      <c r="T309" s="242">
        <v>103.5</v>
      </c>
      <c r="U309" s="245">
        <v>103.5</v>
      </c>
      <c r="V309" s="427"/>
      <c r="W309" s="227" t="s">
        <v>57</v>
      </c>
      <c r="X309" s="227">
        <v>101.58</v>
      </c>
      <c r="Z309" s="438"/>
      <c r="AA309" s="438"/>
      <c r="AB309" s="438"/>
      <c r="AC309" s="438"/>
      <c r="AD309" s="438"/>
    </row>
    <row r="310" spans="1:30" s="446" customFormat="1" ht="13.5" thickBot="1" x14ac:dyDescent="0.25">
      <c r="A310" s="327" t="s">
        <v>26</v>
      </c>
      <c r="B310" s="292"/>
      <c r="C310" s="246">
        <f t="shared" ref="C310:U310" si="122">C309-C295</f>
        <v>4.5</v>
      </c>
      <c r="D310" s="243">
        <f t="shared" si="122"/>
        <v>4.5</v>
      </c>
      <c r="E310" s="243">
        <f t="shared" si="122"/>
        <v>4.5</v>
      </c>
      <c r="F310" s="247">
        <f t="shared" si="122"/>
        <v>4.5</v>
      </c>
      <c r="G310" s="246">
        <f t="shared" si="122"/>
        <v>4.5</v>
      </c>
      <c r="H310" s="243">
        <f t="shared" si="122"/>
        <v>5</v>
      </c>
      <c r="I310" s="243">
        <f t="shared" si="122"/>
        <v>5</v>
      </c>
      <c r="J310" s="243">
        <f t="shared" si="122"/>
        <v>5</v>
      </c>
      <c r="K310" s="243">
        <f t="shared" si="122"/>
        <v>5</v>
      </c>
      <c r="L310" s="243">
        <f t="shared" si="122"/>
        <v>5</v>
      </c>
      <c r="M310" s="243">
        <f t="shared" si="122"/>
        <v>4.5</v>
      </c>
      <c r="N310" s="246">
        <f t="shared" si="122"/>
        <v>5</v>
      </c>
      <c r="O310" s="243">
        <f t="shared" si="122"/>
        <v>4.5</v>
      </c>
      <c r="P310" s="243">
        <f t="shared" si="122"/>
        <v>4.5</v>
      </c>
      <c r="Q310" s="243">
        <f t="shared" si="122"/>
        <v>4.5</v>
      </c>
      <c r="R310" s="243">
        <f t="shared" si="122"/>
        <v>5</v>
      </c>
      <c r="S310" s="243">
        <f t="shared" si="122"/>
        <v>5</v>
      </c>
      <c r="T310" s="243">
        <f t="shared" si="122"/>
        <v>5</v>
      </c>
      <c r="U310" s="247">
        <f t="shared" si="122"/>
        <v>5</v>
      </c>
      <c r="V310" s="428"/>
      <c r="W310" s="227" t="s">
        <v>26</v>
      </c>
      <c r="X310" s="362">
        <f>X309-X295</f>
        <v>4.8999999999999915</v>
      </c>
    </row>
    <row r="311" spans="1:30" x14ac:dyDescent="0.2">
      <c r="C311" s="447"/>
      <c r="D311" s="447"/>
      <c r="E311" s="447"/>
      <c r="F311" s="447"/>
      <c r="G311" s="447"/>
      <c r="H311" s="447"/>
      <c r="I311" s="447"/>
      <c r="J311" s="447"/>
      <c r="K311" s="447"/>
      <c r="L311" s="447"/>
      <c r="M311" s="447"/>
      <c r="N311" s="447"/>
      <c r="O311" s="447"/>
      <c r="P311" s="447"/>
      <c r="Q311" s="447"/>
      <c r="R311" s="447"/>
      <c r="S311" s="447"/>
      <c r="T311" s="447"/>
    </row>
    <row r="312" spans="1:30" ht="13.5" thickBot="1" x14ac:dyDescent="0.25"/>
    <row r="313" spans="1:30" s="448" customFormat="1" ht="13.5" thickBot="1" x14ac:dyDescent="0.25">
      <c r="A313" s="300" t="s">
        <v>118</v>
      </c>
      <c r="B313" s="671" t="s">
        <v>110</v>
      </c>
      <c r="C313" s="672"/>
      <c r="D313" s="672"/>
      <c r="E313" s="672"/>
      <c r="F313" s="673"/>
      <c r="G313" s="671" t="s">
        <v>111</v>
      </c>
      <c r="H313" s="672"/>
      <c r="I313" s="672"/>
      <c r="J313" s="672"/>
      <c r="K313" s="672"/>
      <c r="L313" s="672"/>
      <c r="M313" s="673"/>
      <c r="N313" s="671" t="s">
        <v>53</v>
      </c>
      <c r="O313" s="672"/>
      <c r="P313" s="672"/>
      <c r="Q313" s="672"/>
      <c r="R313" s="672"/>
      <c r="S313" s="672"/>
      <c r="T313" s="672"/>
      <c r="U313" s="673"/>
      <c r="V313" s="329" t="s">
        <v>55</v>
      </c>
      <c r="Z313" s="438"/>
      <c r="AA313" s="438"/>
      <c r="AB313" s="438"/>
      <c r="AC313" s="438"/>
      <c r="AD313" s="438"/>
    </row>
    <row r="314" spans="1:30" s="448" customFormat="1" x14ac:dyDescent="0.2">
      <c r="A314" s="226" t="s">
        <v>54</v>
      </c>
      <c r="B314" s="451">
        <v>1</v>
      </c>
      <c r="C314" s="252">
        <v>1</v>
      </c>
      <c r="D314" s="439">
        <v>2</v>
      </c>
      <c r="E314" s="252">
        <v>3</v>
      </c>
      <c r="F314" s="432">
        <v>4</v>
      </c>
      <c r="G314" s="251">
        <v>5</v>
      </c>
      <c r="H314" s="252">
        <v>6</v>
      </c>
      <c r="I314" s="252">
        <v>7</v>
      </c>
      <c r="J314" s="252">
        <v>8</v>
      </c>
      <c r="K314" s="252">
        <v>9</v>
      </c>
      <c r="L314" s="252">
        <v>10</v>
      </c>
      <c r="M314" s="252">
        <v>11</v>
      </c>
      <c r="N314" s="251">
        <v>12</v>
      </c>
      <c r="O314" s="252">
        <v>13</v>
      </c>
      <c r="P314" s="252">
        <v>14</v>
      </c>
      <c r="Q314" s="252">
        <v>15</v>
      </c>
      <c r="R314" s="252">
        <v>16</v>
      </c>
      <c r="S314" s="252">
        <v>17</v>
      </c>
      <c r="T314" s="252">
        <v>18</v>
      </c>
      <c r="U314" s="432">
        <v>19</v>
      </c>
      <c r="V314" s="418"/>
      <c r="Z314" s="438"/>
      <c r="AA314" s="438"/>
      <c r="AB314" s="438"/>
      <c r="AC314" s="438"/>
      <c r="AD314" s="438"/>
    </row>
    <row r="315" spans="1:30" s="448" customFormat="1" x14ac:dyDescent="0.2">
      <c r="A315" s="226" t="s">
        <v>2</v>
      </c>
      <c r="B315" s="262" t="s">
        <v>121</v>
      </c>
      <c r="C315" s="460">
        <v>1</v>
      </c>
      <c r="D315" s="349">
        <v>2</v>
      </c>
      <c r="E315" s="255">
        <v>3</v>
      </c>
      <c r="F315" s="256">
        <v>4</v>
      </c>
      <c r="G315" s="254">
        <v>1</v>
      </c>
      <c r="H315" s="349">
        <v>2</v>
      </c>
      <c r="I315" s="255">
        <v>3</v>
      </c>
      <c r="J315" s="256">
        <v>4</v>
      </c>
      <c r="K315" s="255">
        <v>5</v>
      </c>
      <c r="L315" s="393">
        <v>6</v>
      </c>
      <c r="M315" s="394">
        <v>7</v>
      </c>
      <c r="N315" s="254">
        <v>1</v>
      </c>
      <c r="O315" s="349">
        <v>2</v>
      </c>
      <c r="P315" s="255">
        <v>3</v>
      </c>
      <c r="Q315" s="256">
        <v>4</v>
      </c>
      <c r="R315" s="255">
        <v>5</v>
      </c>
      <c r="S315" s="393">
        <v>6</v>
      </c>
      <c r="T315" s="450">
        <v>7</v>
      </c>
      <c r="U315" s="405">
        <v>8</v>
      </c>
      <c r="V315" s="419" t="s">
        <v>0</v>
      </c>
      <c r="Z315" s="438"/>
      <c r="AA315" s="438"/>
      <c r="AB315" s="438"/>
      <c r="AC315" s="438"/>
      <c r="AD315" s="438"/>
    </row>
    <row r="316" spans="1:30" s="448" customFormat="1" x14ac:dyDescent="0.2">
      <c r="A316" s="307" t="s">
        <v>3</v>
      </c>
      <c r="B316" s="452">
        <v>2670</v>
      </c>
      <c r="C316" s="259">
        <v>2670</v>
      </c>
      <c r="D316" s="440">
        <v>2670</v>
      </c>
      <c r="E316" s="259">
        <v>2670</v>
      </c>
      <c r="F316" s="260">
        <v>2670</v>
      </c>
      <c r="G316" s="258">
        <v>2670</v>
      </c>
      <c r="H316" s="259">
        <v>2670</v>
      </c>
      <c r="I316" s="259">
        <v>2670</v>
      </c>
      <c r="J316" s="259">
        <v>2670</v>
      </c>
      <c r="K316" s="259">
        <v>2670</v>
      </c>
      <c r="L316" s="259">
        <v>2670</v>
      </c>
      <c r="M316" s="259">
        <v>2670</v>
      </c>
      <c r="N316" s="258">
        <v>2670</v>
      </c>
      <c r="O316" s="259">
        <v>2670</v>
      </c>
      <c r="P316" s="259">
        <v>2670</v>
      </c>
      <c r="Q316" s="259">
        <v>2670</v>
      </c>
      <c r="R316" s="259">
        <v>2670</v>
      </c>
      <c r="S316" s="259">
        <v>2670</v>
      </c>
      <c r="T316" s="259">
        <v>2670</v>
      </c>
      <c r="U316" s="260">
        <v>2670</v>
      </c>
      <c r="V316" s="497">
        <v>2670</v>
      </c>
      <c r="Z316" s="438"/>
      <c r="AA316" s="438"/>
      <c r="AB316" s="438"/>
      <c r="AC316" s="438"/>
      <c r="AD316" s="438"/>
    </row>
    <row r="317" spans="1:30" s="448" customFormat="1" x14ac:dyDescent="0.2">
      <c r="A317" s="310" t="s">
        <v>6</v>
      </c>
      <c r="B317" s="453">
        <v>2538.8235294117649</v>
      </c>
      <c r="C317" s="264">
        <v>2539.4736842105262</v>
      </c>
      <c r="D317" s="441">
        <v>2513.030303030303</v>
      </c>
      <c r="E317" s="264">
        <v>2677</v>
      </c>
      <c r="F317" s="265">
        <v>2756.4285714285716</v>
      </c>
      <c r="G317" s="263">
        <v>2565.8823529411766</v>
      </c>
      <c r="H317" s="264">
        <v>2638</v>
      </c>
      <c r="I317" s="264">
        <v>2708.695652173913</v>
      </c>
      <c r="J317" s="264">
        <v>2685.2830188679245</v>
      </c>
      <c r="K317" s="264">
        <v>2723.3333333333335</v>
      </c>
      <c r="L317" s="264">
        <v>2805.7777777777778</v>
      </c>
      <c r="M317" s="264">
        <v>2839.1891891891892</v>
      </c>
      <c r="N317" s="263">
        <v>2543.2142857142858</v>
      </c>
      <c r="O317" s="264">
        <v>2570.6521739130435</v>
      </c>
      <c r="P317" s="264">
        <v>2687.8333333333335</v>
      </c>
      <c r="Q317" s="264">
        <v>2702.3076923076924</v>
      </c>
      <c r="R317" s="264">
        <v>2753.4042553191489</v>
      </c>
      <c r="S317" s="264">
        <v>2740.3571428571427</v>
      </c>
      <c r="T317" s="264">
        <v>2746.3636363636365</v>
      </c>
      <c r="U317" s="265">
        <v>2843.6170212765956</v>
      </c>
      <c r="V317" s="421">
        <v>2686.1453744493392</v>
      </c>
      <c r="Z317" s="438"/>
      <c r="AA317" s="438"/>
      <c r="AB317" s="438"/>
      <c r="AC317" s="438"/>
      <c r="AD317" s="438"/>
    </row>
    <row r="318" spans="1:30" s="448" customFormat="1" x14ac:dyDescent="0.2">
      <c r="A318" s="226" t="s">
        <v>7</v>
      </c>
      <c r="B318" s="454">
        <v>70.588235294117652</v>
      </c>
      <c r="C318" s="268">
        <v>94.736842105263165</v>
      </c>
      <c r="D318" s="442">
        <v>96.969696969696969</v>
      </c>
      <c r="E318" s="268">
        <v>100</v>
      </c>
      <c r="F318" s="269">
        <v>92.857142857142861</v>
      </c>
      <c r="G318" s="267">
        <v>96.078431372549019</v>
      </c>
      <c r="H318" s="268">
        <v>96.666666666666671</v>
      </c>
      <c r="I318" s="268">
        <v>92.753623188405797</v>
      </c>
      <c r="J318" s="268">
        <v>100</v>
      </c>
      <c r="K318" s="268">
        <v>100</v>
      </c>
      <c r="L318" s="268">
        <v>95.555555555555557</v>
      </c>
      <c r="M318" s="268">
        <v>97.297297297297291</v>
      </c>
      <c r="N318" s="267">
        <v>100</v>
      </c>
      <c r="O318" s="268">
        <v>100</v>
      </c>
      <c r="P318" s="268">
        <v>98.333333333333329</v>
      </c>
      <c r="Q318" s="268">
        <v>98.07692307692308</v>
      </c>
      <c r="R318" s="268">
        <v>100</v>
      </c>
      <c r="S318" s="268">
        <v>100</v>
      </c>
      <c r="T318" s="268">
        <v>96.969696969696969</v>
      </c>
      <c r="U318" s="269">
        <v>95.744680851063833</v>
      </c>
      <c r="V318" s="422">
        <v>93.06167400881057</v>
      </c>
      <c r="X318" s="227"/>
      <c r="Z318" s="438"/>
      <c r="AA318" s="438"/>
      <c r="AB318" s="438"/>
      <c r="AC318" s="438"/>
      <c r="AD318" s="438"/>
    </row>
    <row r="319" spans="1:30" s="448" customFormat="1" x14ac:dyDescent="0.2">
      <c r="A319" s="226" t="s">
        <v>8</v>
      </c>
      <c r="B319" s="455">
        <v>8.3291414227605151E-2</v>
      </c>
      <c r="C319" s="272">
        <v>5.7484472245850189E-2</v>
      </c>
      <c r="D319" s="443">
        <v>4.0396774098429962E-2</v>
      </c>
      <c r="E319" s="272">
        <v>3.9162484206468909E-2</v>
      </c>
      <c r="F319" s="273">
        <v>4.3891753012720074E-2</v>
      </c>
      <c r="G319" s="271">
        <v>5.4742918258500889E-2</v>
      </c>
      <c r="H319" s="272">
        <v>4.6312361595033699E-2</v>
      </c>
      <c r="I319" s="272">
        <v>5.0251111334655353E-2</v>
      </c>
      <c r="J319" s="272">
        <v>4.2494678123554085E-2</v>
      </c>
      <c r="K319" s="272">
        <v>2.8506098659504795E-2</v>
      </c>
      <c r="L319" s="272">
        <v>3.9168718091570555E-2</v>
      </c>
      <c r="M319" s="272">
        <v>5.0878551713471762E-2</v>
      </c>
      <c r="N319" s="271">
        <v>3.8296653444643246E-2</v>
      </c>
      <c r="O319" s="272">
        <v>4.068145526732745E-2</v>
      </c>
      <c r="P319" s="272">
        <v>4.4105429891691576E-2</v>
      </c>
      <c r="Q319" s="272">
        <v>4.2766811359688725E-2</v>
      </c>
      <c r="R319" s="272">
        <v>4.0817675946989866E-2</v>
      </c>
      <c r="S319" s="272">
        <v>4.0193822280669013E-2</v>
      </c>
      <c r="T319" s="272">
        <v>4.6125816590480491E-2</v>
      </c>
      <c r="U319" s="273">
        <v>4.9803892690566211E-2</v>
      </c>
      <c r="V319" s="423">
        <v>5.6924814895385249E-2</v>
      </c>
      <c r="X319" s="227"/>
      <c r="Z319" s="438"/>
      <c r="AA319" s="438"/>
      <c r="AB319" s="438"/>
      <c r="AC319" s="438"/>
      <c r="AD319" s="438"/>
    </row>
    <row r="320" spans="1:30" s="448" customFormat="1" x14ac:dyDescent="0.2">
      <c r="A320" s="310" t="s">
        <v>1</v>
      </c>
      <c r="B320" s="456">
        <f>B317/B316*100-100</f>
        <v>-4.9129764265256597</v>
      </c>
      <c r="C320" s="276">
        <f>C317/C316*100-100</f>
        <v>-4.8886260595308499</v>
      </c>
      <c r="D320" s="276">
        <f t="shared" ref="D320:G320" si="123">D317/D316*100-100</f>
        <v>-5.8790148677789063</v>
      </c>
      <c r="E320" s="276">
        <f t="shared" si="123"/>
        <v>0.26217228464420828</v>
      </c>
      <c r="F320" s="277">
        <f t="shared" si="123"/>
        <v>3.2370251471375013</v>
      </c>
      <c r="G320" s="275">
        <f t="shared" si="123"/>
        <v>-3.8995373430270917</v>
      </c>
      <c r="H320" s="276">
        <f>H317/H316*100-100</f>
        <v>-1.198501872659179</v>
      </c>
      <c r="I320" s="276">
        <f t="shared" ref="I320:P320" si="124">I317/I316*100-100</f>
        <v>1.4492753623188435</v>
      </c>
      <c r="J320" s="276">
        <f t="shared" si="124"/>
        <v>0.57239771040914889</v>
      </c>
      <c r="K320" s="276">
        <f t="shared" si="124"/>
        <v>1.9975031210986316</v>
      </c>
      <c r="L320" s="276">
        <f t="shared" si="124"/>
        <v>5.0853100291302695</v>
      </c>
      <c r="M320" s="276">
        <f t="shared" si="124"/>
        <v>6.3366737524040957</v>
      </c>
      <c r="N320" s="275">
        <f t="shared" si="124"/>
        <v>-4.7485286249331153</v>
      </c>
      <c r="O320" s="276">
        <f t="shared" si="124"/>
        <v>-3.720892362807362</v>
      </c>
      <c r="P320" s="276">
        <f t="shared" si="124"/>
        <v>0.66791510611736271</v>
      </c>
      <c r="Q320" s="276">
        <f>Q317/Q316*100-100</f>
        <v>1.2100259291270419</v>
      </c>
      <c r="R320" s="276">
        <f t="shared" ref="R320:V320" si="125">R317/R316*100-100</f>
        <v>3.123754880866997</v>
      </c>
      <c r="S320" s="276">
        <f t="shared" si="125"/>
        <v>2.6350989834135845</v>
      </c>
      <c r="T320" s="276">
        <f t="shared" si="125"/>
        <v>2.8600612870275768</v>
      </c>
      <c r="U320" s="277">
        <f t="shared" si="125"/>
        <v>6.5025101601721076</v>
      </c>
      <c r="V320" s="424">
        <f t="shared" si="125"/>
        <v>0.60469567225989351</v>
      </c>
      <c r="X320" s="227"/>
      <c r="Z320" s="385"/>
      <c r="AA320" s="438"/>
      <c r="AB320" s="438"/>
      <c r="AC320" s="438"/>
      <c r="AD320" s="438"/>
    </row>
    <row r="321" spans="1:30" s="448" customFormat="1" ht="13.5" thickBot="1" x14ac:dyDescent="0.25">
      <c r="A321" s="429" t="s">
        <v>27</v>
      </c>
      <c r="B321" s="457">
        <f>B317-C303</f>
        <v>199.7759103641456</v>
      </c>
      <c r="C321" s="281">
        <f>C317-D303</f>
        <v>118.59133126934967</v>
      </c>
      <c r="D321" s="281">
        <f t="shared" ref="D321:V321" si="126">D317-D303</f>
        <v>92.147950089126425</v>
      </c>
      <c r="E321" s="281">
        <f t="shared" si="126"/>
        <v>161.39024390243912</v>
      </c>
      <c r="F321" s="282">
        <f t="shared" si="126"/>
        <v>112.73291925465855</v>
      </c>
      <c r="G321" s="280">
        <f t="shared" si="126"/>
        <v>164.34389140271514</v>
      </c>
      <c r="H321" s="281">
        <f t="shared" si="126"/>
        <v>192</v>
      </c>
      <c r="I321" s="281">
        <f t="shared" si="126"/>
        <v>191.0837118754057</v>
      </c>
      <c r="J321" s="281">
        <f t="shared" si="126"/>
        <v>141.10120068610649</v>
      </c>
      <c r="K321" s="281">
        <f t="shared" si="126"/>
        <v>136.22222222222217</v>
      </c>
      <c r="L321" s="281">
        <f t="shared" si="126"/>
        <v>183.73232323232332</v>
      </c>
      <c r="M321" s="281">
        <f t="shared" si="126"/>
        <v>115.59944559944552</v>
      </c>
      <c r="N321" s="280">
        <f t="shared" si="126"/>
        <v>199.28571428571422</v>
      </c>
      <c r="O321" s="281">
        <f t="shared" si="126"/>
        <v>168.69138959931797</v>
      </c>
      <c r="P321" s="281">
        <f t="shared" si="126"/>
        <v>219.57936507936529</v>
      </c>
      <c r="Q321" s="281">
        <f t="shared" si="126"/>
        <v>203.23361823361847</v>
      </c>
      <c r="R321" s="281">
        <f t="shared" si="126"/>
        <v>219.22243713733087</v>
      </c>
      <c r="S321" s="281">
        <f t="shared" si="126"/>
        <v>178.15375302663415</v>
      </c>
      <c r="T321" s="281">
        <f t="shared" si="126"/>
        <v>147.38927738927759</v>
      </c>
      <c r="U321" s="282">
        <f t="shared" si="126"/>
        <v>182.10758731433134</v>
      </c>
      <c r="V321" s="425">
        <f t="shared" si="126"/>
        <v>162.97760402991298</v>
      </c>
      <c r="X321" s="227"/>
      <c r="Z321" s="385"/>
      <c r="AA321" s="438"/>
      <c r="AB321" s="438"/>
      <c r="AC321" s="438"/>
      <c r="AD321" s="438"/>
    </row>
    <row r="322" spans="1:30" s="448" customFormat="1" x14ac:dyDescent="0.2">
      <c r="A322" s="430" t="s">
        <v>51</v>
      </c>
      <c r="B322" s="469">
        <v>221</v>
      </c>
      <c r="C322" s="470">
        <v>276</v>
      </c>
      <c r="D322" s="471">
        <v>448</v>
      </c>
      <c r="E322" s="470">
        <v>544</v>
      </c>
      <c r="F322" s="473">
        <v>599</v>
      </c>
      <c r="G322" s="472">
        <v>691</v>
      </c>
      <c r="H322" s="470">
        <v>800</v>
      </c>
      <c r="I322" s="470">
        <v>867</v>
      </c>
      <c r="J322" s="470">
        <v>725</v>
      </c>
      <c r="K322" s="470">
        <v>606</v>
      </c>
      <c r="L322" s="470">
        <v>600</v>
      </c>
      <c r="M322" s="470">
        <v>506</v>
      </c>
      <c r="N322" s="472">
        <v>356</v>
      </c>
      <c r="O322" s="470">
        <v>662</v>
      </c>
      <c r="P322" s="470">
        <v>839</v>
      </c>
      <c r="Q322" s="470">
        <v>743</v>
      </c>
      <c r="R322" s="470">
        <v>689</v>
      </c>
      <c r="S322" s="470">
        <v>777</v>
      </c>
      <c r="T322" s="286">
        <v>496</v>
      </c>
      <c r="U322" s="287">
        <v>660</v>
      </c>
      <c r="V322" s="426">
        <f>SUM(B322:U322)</f>
        <v>12105</v>
      </c>
      <c r="W322" s="227" t="s">
        <v>56</v>
      </c>
      <c r="X322" s="289">
        <f>V308-V322</f>
        <v>14</v>
      </c>
      <c r="Y322" s="290">
        <f>X322/V308</f>
        <v>1.1552108259757405E-3</v>
      </c>
      <c r="Z322" s="385"/>
      <c r="AA322" s="438"/>
      <c r="AB322" s="438"/>
      <c r="AC322" s="438"/>
      <c r="AD322" s="438"/>
    </row>
    <row r="323" spans="1:30" s="448" customFormat="1" x14ac:dyDescent="0.2">
      <c r="A323" s="324" t="s">
        <v>28</v>
      </c>
      <c r="B323" s="458">
        <v>115.5</v>
      </c>
      <c r="C323" s="242">
        <v>115.5</v>
      </c>
      <c r="D323" s="445">
        <v>113.5</v>
      </c>
      <c r="E323" s="242">
        <v>112.5</v>
      </c>
      <c r="F323" s="245">
        <v>111</v>
      </c>
      <c r="G323" s="244">
        <v>112</v>
      </c>
      <c r="H323" s="242">
        <v>111</v>
      </c>
      <c r="I323" s="242">
        <v>110.5</v>
      </c>
      <c r="J323" s="242">
        <v>110</v>
      </c>
      <c r="K323" s="242">
        <v>109.5</v>
      </c>
      <c r="L323" s="242">
        <v>108.5</v>
      </c>
      <c r="M323" s="242">
        <v>108</v>
      </c>
      <c r="N323" s="244">
        <v>116.5</v>
      </c>
      <c r="O323" s="242">
        <v>115.5</v>
      </c>
      <c r="P323" s="242">
        <v>113</v>
      </c>
      <c r="Q323" s="242">
        <v>112.5</v>
      </c>
      <c r="R323" s="242">
        <v>111.5</v>
      </c>
      <c r="S323" s="242">
        <v>110.5</v>
      </c>
      <c r="T323" s="242">
        <v>109</v>
      </c>
      <c r="U323" s="245">
        <v>108.5</v>
      </c>
      <c r="V323" s="427"/>
      <c r="W323" s="227" t="s">
        <v>57</v>
      </c>
      <c r="X323" s="227">
        <v>106.42</v>
      </c>
      <c r="Z323" s="438"/>
      <c r="AA323" s="438"/>
      <c r="AB323" s="438"/>
      <c r="AC323" s="438"/>
      <c r="AD323" s="438"/>
    </row>
    <row r="324" spans="1:30" s="448" customFormat="1" ht="13.5" thickBot="1" x14ac:dyDescent="0.25">
      <c r="A324" s="327" t="s">
        <v>26</v>
      </c>
      <c r="B324" s="459">
        <f>B323-C309</f>
        <v>5</v>
      </c>
      <c r="C324" s="243">
        <f t="shared" ref="C324:U324" si="127">C323-C309</f>
        <v>5</v>
      </c>
      <c r="D324" s="243">
        <f t="shared" si="127"/>
        <v>5</v>
      </c>
      <c r="E324" s="243">
        <f t="shared" si="127"/>
        <v>5</v>
      </c>
      <c r="F324" s="247">
        <f t="shared" si="127"/>
        <v>5</v>
      </c>
      <c r="G324" s="246">
        <f t="shared" si="127"/>
        <v>5</v>
      </c>
      <c r="H324" s="243">
        <f t="shared" si="127"/>
        <v>5</v>
      </c>
      <c r="I324" s="243">
        <f t="shared" si="127"/>
        <v>5</v>
      </c>
      <c r="J324" s="243">
        <f t="shared" si="127"/>
        <v>5</v>
      </c>
      <c r="K324" s="243">
        <f t="shared" si="127"/>
        <v>5</v>
      </c>
      <c r="L324" s="243">
        <f t="shared" si="127"/>
        <v>5</v>
      </c>
      <c r="M324" s="243">
        <f t="shared" si="127"/>
        <v>5.5</v>
      </c>
      <c r="N324" s="246">
        <f t="shared" si="127"/>
        <v>5</v>
      </c>
      <c r="O324" s="243">
        <f t="shared" si="127"/>
        <v>5</v>
      </c>
      <c r="P324" s="243">
        <f t="shared" si="127"/>
        <v>5</v>
      </c>
      <c r="Q324" s="243">
        <f t="shared" si="127"/>
        <v>5</v>
      </c>
      <c r="R324" s="243">
        <f t="shared" si="127"/>
        <v>5</v>
      </c>
      <c r="S324" s="243">
        <f t="shared" si="127"/>
        <v>5</v>
      </c>
      <c r="T324" s="243">
        <f t="shared" si="127"/>
        <v>5.5</v>
      </c>
      <c r="U324" s="247">
        <f t="shared" si="127"/>
        <v>5</v>
      </c>
      <c r="V324" s="428"/>
      <c r="W324" s="227" t="s">
        <v>26</v>
      </c>
      <c r="X324" s="362">
        <f>X323-X309</f>
        <v>4.8400000000000034</v>
      </c>
    </row>
    <row r="325" spans="1:30" x14ac:dyDescent="0.2">
      <c r="C325" s="449"/>
      <c r="D325" s="449"/>
      <c r="E325" s="449"/>
      <c r="F325" s="449"/>
      <c r="G325" s="449"/>
      <c r="H325" s="449"/>
      <c r="I325" s="449"/>
      <c r="J325" s="449"/>
      <c r="K325" s="449"/>
      <c r="L325" s="449"/>
      <c r="M325" s="449"/>
      <c r="N325" s="449"/>
      <c r="O325" s="449"/>
      <c r="P325" s="449"/>
      <c r="Q325" s="449"/>
      <c r="R325" s="449" t="s">
        <v>65</v>
      </c>
      <c r="S325" s="449" t="s">
        <v>65</v>
      </c>
      <c r="T325" s="449" t="s">
        <v>65</v>
      </c>
      <c r="U325" s="449"/>
      <c r="AB325" s="239"/>
      <c r="AC325" s="386"/>
    </row>
    <row r="326" spans="1:30" x14ac:dyDescent="0.2">
      <c r="T326" s="239">
        <v>109</v>
      </c>
    </row>
    <row r="327" spans="1:30" s="463" customFormat="1" x14ac:dyDescent="0.2"/>
    <row r="328" spans="1:30" s="463" customFormat="1" x14ac:dyDescent="0.2">
      <c r="B328" s="468">
        <v>221</v>
      </c>
      <c r="C328" s="468">
        <v>276</v>
      </c>
      <c r="D328" s="468">
        <v>448</v>
      </c>
      <c r="E328" s="468">
        <v>544</v>
      </c>
      <c r="F328" s="468">
        <v>599</v>
      </c>
      <c r="G328" s="468">
        <v>691</v>
      </c>
      <c r="H328" s="474">
        <v>800</v>
      </c>
      <c r="I328" s="474">
        <v>867</v>
      </c>
      <c r="J328" s="474">
        <v>725</v>
      </c>
      <c r="K328" s="474">
        <v>606</v>
      </c>
      <c r="L328" s="474">
        <v>600</v>
      </c>
      <c r="M328" s="474">
        <v>506</v>
      </c>
      <c r="N328" s="468">
        <v>356</v>
      </c>
      <c r="O328" s="468">
        <v>662</v>
      </c>
      <c r="P328" s="475">
        <v>839</v>
      </c>
      <c r="Q328" s="475">
        <v>743</v>
      </c>
      <c r="R328" s="475">
        <v>689</v>
      </c>
      <c r="S328" s="475">
        <v>777</v>
      </c>
      <c r="T328" s="475">
        <v>496</v>
      </c>
      <c r="U328" s="475">
        <v>660</v>
      </c>
    </row>
    <row r="329" spans="1:30" s="463" customFormat="1" ht="13.5" thickBot="1" x14ac:dyDescent="0.25"/>
    <row r="330" spans="1:30" s="463" customFormat="1" ht="15" customHeight="1" thickBot="1" x14ac:dyDescent="0.25">
      <c r="A330" s="678" t="s">
        <v>110</v>
      </c>
      <c r="B330" s="679"/>
      <c r="C330" s="679"/>
      <c r="D330" s="679"/>
      <c r="E330" s="679"/>
      <c r="F330" s="679"/>
      <c r="G330" s="679"/>
      <c r="H330" s="679"/>
      <c r="I330" s="679"/>
      <c r="J330" s="680"/>
      <c r="K330" s="675" t="s">
        <v>111</v>
      </c>
      <c r="L330" s="676"/>
      <c r="M330" s="676"/>
      <c r="N330" s="676"/>
      <c r="O330" s="676"/>
      <c r="P330" s="676"/>
      <c r="Q330" s="676"/>
      <c r="R330" s="676"/>
      <c r="S330" s="676"/>
      <c r="T330" s="677"/>
      <c r="U330" s="681" t="s">
        <v>53</v>
      </c>
      <c r="V330" s="682"/>
      <c r="W330" s="682"/>
      <c r="X330" s="682"/>
      <c r="Y330" s="682"/>
      <c r="Z330" s="682"/>
      <c r="AA330" s="682"/>
      <c r="AB330" s="682"/>
      <c r="AC330" s="682"/>
      <c r="AD330" s="683"/>
    </row>
    <row r="331" spans="1:30" s="463" customFormat="1" ht="15" customHeight="1" x14ac:dyDescent="0.2">
      <c r="A331" s="465"/>
      <c r="B331" s="466" t="s">
        <v>54</v>
      </c>
      <c r="C331" s="466" t="s">
        <v>51</v>
      </c>
      <c r="D331" s="466" t="s">
        <v>70</v>
      </c>
      <c r="E331" s="466" t="s">
        <v>122</v>
      </c>
      <c r="F331" s="466" t="s">
        <v>123</v>
      </c>
      <c r="G331" s="466" t="s">
        <v>124</v>
      </c>
      <c r="H331" s="466" t="s">
        <v>125</v>
      </c>
      <c r="I331" s="466" t="s">
        <v>80</v>
      </c>
      <c r="J331" s="467" t="s">
        <v>126</v>
      </c>
      <c r="K331" s="465"/>
      <c r="L331" s="466" t="s">
        <v>54</v>
      </c>
      <c r="M331" s="466" t="s">
        <v>51</v>
      </c>
      <c r="N331" s="466" t="s">
        <v>70</v>
      </c>
      <c r="O331" s="466" t="s">
        <v>122</v>
      </c>
      <c r="P331" s="466" t="s">
        <v>123</v>
      </c>
      <c r="Q331" s="466" t="s">
        <v>124</v>
      </c>
      <c r="R331" s="466" t="s">
        <v>125</v>
      </c>
      <c r="S331" s="466" t="s">
        <v>80</v>
      </c>
      <c r="T331" s="467" t="s">
        <v>126</v>
      </c>
      <c r="U331" s="465"/>
      <c r="V331" s="466" t="s">
        <v>54</v>
      </c>
      <c r="W331" s="466" t="s">
        <v>51</v>
      </c>
      <c r="X331" s="466" t="s">
        <v>70</v>
      </c>
      <c r="Y331" s="466" t="s">
        <v>122</v>
      </c>
      <c r="Z331" s="466" t="s">
        <v>123</v>
      </c>
      <c r="AA331" s="466" t="s">
        <v>124</v>
      </c>
      <c r="AB331" s="466" t="s">
        <v>125</v>
      </c>
      <c r="AC331" s="466" t="s">
        <v>80</v>
      </c>
      <c r="AD331" s="467" t="s">
        <v>126</v>
      </c>
    </row>
    <row r="332" spans="1:30" s="463" customFormat="1" ht="15" customHeight="1" x14ac:dyDescent="0.2">
      <c r="A332" s="667">
        <v>1</v>
      </c>
      <c r="B332" s="242">
        <v>1</v>
      </c>
      <c r="C332" s="242">
        <v>276</v>
      </c>
      <c r="D332" s="242">
        <v>115.5</v>
      </c>
      <c r="E332" s="242" t="s">
        <v>129</v>
      </c>
      <c r="F332" s="663">
        <v>762</v>
      </c>
      <c r="G332" s="663">
        <v>114.5</v>
      </c>
      <c r="H332" s="663">
        <v>65</v>
      </c>
      <c r="I332" s="663">
        <v>1</v>
      </c>
      <c r="J332" s="245"/>
      <c r="K332" s="479">
        <v>1</v>
      </c>
      <c r="L332" s="242">
        <v>6</v>
      </c>
      <c r="M332" s="242">
        <v>763</v>
      </c>
      <c r="N332" s="242">
        <v>111</v>
      </c>
      <c r="O332" s="242" t="s">
        <v>127</v>
      </c>
      <c r="P332" s="478">
        <v>763</v>
      </c>
      <c r="Q332" s="478">
        <v>111</v>
      </c>
      <c r="R332" s="478">
        <v>65</v>
      </c>
      <c r="S332" s="478" t="s">
        <v>133</v>
      </c>
      <c r="T332" s="245"/>
      <c r="U332" s="667">
        <v>1</v>
      </c>
      <c r="V332" s="242">
        <v>14</v>
      </c>
      <c r="W332" s="242">
        <v>412</v>
      </c>
      <c r="X332" s="242">
        <v>113</v>
      </c>
      <c r="Y332" s="242" t="s">
        <v>127</v>
      </c>
      <c r="Z332" s="663">
        <v>763</v>
      </c>
      <c r="AA332" s="663">
        <v>113</v>
      </c>
      <c r="AB332" s="663">
        <v>65</v>
      </c>
      <c r="AC332" s="663">
        <v>2</v>
      </c>
      <c r="AD332" s="245"/>
    </row>
    <row r="333" spans="1:30" s="463" customFormat="1" ht="15" customHeight="1" x14ac:dyDescent="0.2">
      <c r="A333" s="669"/>
      <c r="B333" s="242">
        <v>2</v>
      </c>
      <c r="C333" s="242">
        <v>448</v>
      </c>
      <c r="D333" s="242">
        <v>113.5</v>
      </c>
      <c r="E333" s="242" t="s">
        <v>129</v>
      </c>
      <c r="F333" s="665"/>
      <c r="G333" s="665"/>
      <c r="H333" s="665"/>
      <c r="I333" s="665"/>
      <c r="J333" s="245"/>
      <c r="K333" s="667">
        <v>2</v>
      </c>
      <c r="L333" s="242">
        <v>6</v>
      </c>
      <c r="M333" s="242">
        <v>6</v>
      </c>
      <c r="N333" s="242">
        <v>111</v>
      </c>
      <c r="O333" s="481" t="s">
        <v>128</v>
      </c>
      <c r="P333" s="663">
        <v>763</v>
      </c>
      <c r="Q333" s="663">
        <v>110.5</v>
      </c>
      <c r="R333" s="663">
        <v>65</v>
      </c>
      <c r="S333" s="663">
        <v>2</v>
      </c>
      <c r="T333" s="245"/>
      <c r="U333" s="668"/>
      <c r="V333" s="242">
        <v>15</v>
      </c>
      <c r="W333" s="242">
        <v>351</v>
      </c>
      <c r="X333" s="242">
        <v>112.5</v>
      </c>
      <c r="Y333" s="242" t="s">
        <v>130</v>
      </c>
      <c r="Z333" s="664"/>
      <c r="AA333" s="664"/>
      <c r="AB333" s="664"/>
      <c r="AC333" s="664"/>
      <c r="AD333" s="245"/>
    </row>
    <row r="334" spans="1:30" s="463" customFormat="1" ht="15" customHeight="1" x14ac:dyDescent="0.2">
      <c r="A334" s="668"/>
      <c r="B334" s="242">
        <v>13</v>
      </c>
      <c r="C334" s="242">
        <v>38</v>
      </c>
      <c r="D334" s="242">
        <v>115.5</v>
      </c>
      <c r="E334" s="242" t="s">
        <v>130</v>
      </c>
      <c r="F334" s="664"/>
      <c r="G334" s="664"/>
      <c r="H334" s="664"/>
      <c r="I334" s="664"/>
      <c r="J334" s="245"/>
      <c r="K334" s="668"/>
      <c r="L334" s="242">
        <v>7</v>
      </c>
      <c r="M334" s="242">
        <v>757</v>
      </c>
      <c r="N334" s="242">
        <v>110.5</v>
      </c>
      <c r="O334" s="242" t="s">
        <v>127</v>
      </c>
      <c r="P334" s="664"/>
      <c r="Q334" s="664"/>
      <c r="R334" s="664"/>
      <c r="S334" s="664"/>
      <c r="T334" s="245"/>
      <c r="U334" s="667">
        <v>2</v>
      </c>
      <c r="V334" s="242">
        <v>15</v>
      </c>
      <c r="W334" s="242">
        <v>392</v>
      </c>
      <c r="X334" s="242">
        <v>112.5</v>
      </c>
      <c r="Y334" s="242" t="s">
        <v>127</v>
      </c>
      <c r="Z334" s="663">
        <v>763</v>
      </c>
      <c r="AA334" s="663">
        <v>112</v>
      </c>
      <c r="AB334" s="663">
        <v>65</v>
      </c>
      <c r="AC334" s="663">
        <v>2</v>
      </c>
      <c r="AD334" s="245"/>
    </row>
    <row r="335" spans="1:30" s="463" customFormat="1" ht="15" customHeight="1" x14ac:dyDescent="0.2">
      <c r="A335" s="667">
        <v>2</v>
      </c>
      <c r="B335" s="242">
        <v>12</v>
      </c>
      <c r="C335" s="242">
        <v>356</v>
      </c>
      <c r="D335" s="242">
        <v>116.5</v>
      </c>
      <c r="E335" s="242" t="s">
        <v>129</v>
      </c>
      <c r="F335" s="663">
        <v>763</v>
      </c>
      <c r="G335" s="663">
        <v>116</v>
      </c>
      <c r="H335" s="663">
        <v>65</v>
      </c>
      <c r="I335" s="663">
        <v>1</v>
      </c>
      <c r="J335" s="245"/>
      <c r="K335" s="244">
        <v>3</v>
      </c>
      <c r="L335" s="242">
        <v>8</v>
      </c>
      <c r="M335" s="242">
        <v>220</v>
      </c>
      <c r="N335" s="242">
        <v>110</v>
      </c>
      <c r="O335" s="242" t="s">
        <v>130</v>
      </c>
      <c r="P335" s="242">
        <v>220</v>
      </c>
      <c r="Q335" s="242">
        <v>110</v>
      </c>
      <c r="R335" s="242">
        <v>18</v>
      </c>
      <c r="S335" s="242">
        <v>1</v>
      </c>
      <c r="T335" s="245"/>
      <c r="U335" s="668"/>
      <c r="V335" s="242">
        <v>16</v>
      </c>
      <c r="W335" s="242">
        <v>371</v>
      </c>
      <c r="X335" s="242">
        <v>111.5</v>
      </c>
      <c r="Y335" s="242" t="s">
        <v>130</v>
      </c>
      <c r="Z335" s="664"/>
      <c r="AA335" s="664"/>
      <c r="AB335" s="664"/>
      <c r="AC335" s="664"/>
      <c r="AD335" s="245"/>
    </row>
    <row r="336" spans="1:30" s="463" customFormat="1" ht="15" customHeight="1" x14ac:dyDescent="0.2">
      <c r="A336" s="668"/>
      <c r="B336" s="242">
        <v>13</v>
      </c>
      <c r="C336" s="242">
        <v>407</v>
      </c>
      <c r="D336" s="242">
        <v>115.5</v>
      </c>
      <c r="E336" s="242" t="s">
        <v>127</v>
      </c>
      <c r="F336" s="665"/>
      <c r="G336" s="664"/>
      <c r="H336" s="664"/>
      <c r="I336" s="664"/>
      <c r="J336" s="245"/>
      <c r="K336" s="667">
        <v>4</v>
      </c>
      <c r="L336" s="242">
        <v>7</v>
      </c>
      <c r="M336" s="242">
        <v>110</v>
      </c>
      <c r="N336" s="242">
        <v>110.5</v>
      </c>
      <c r="O336" s="242" t="s">
        <v>128</v>
      </c>
      <c r="P336" s="663">
        <v>763</v>
      </c>
      <c r="Q336" s="663">
        <v>110</v>
      </c>
      <c r="R336" s="663">
        <v>65</v>
      </c>
      <c r="S336" s="663">
        <v>2</v>
      </c>
      <c r="T336" s="245"/>
      <c r="U336" s="667">
        <v>3</v>
      </c>
      <c r="V336" s="242">
        <v>14</v>
      </c>
      <c r="W336" s="242">
        <v>3</v>
      </c>
      <c r="X336" s="242">
        <v>113</v>
      </c>
      <c r="Y336" s="481" t="s">
        <v>130</v>
      </c>
      <c r="Z336" s="663">
        <v>220</v>
      </c>
      <c r="AA336" s="663">
        <v>115.5</v>
      </c>
      <c r="AB336" s="663">
        <v>18</v>
      </c>
      <c r="AC336" s="663">
        <v>1</v>
      </c>
      <c r="AD336" s="245"/>
    </row>
    <row r="337" spans="1:39" s="463" customFormat="1" ht="15" customHeight="1" x14ac:dyDescent="0.2">
      <c r="A337" s="244" t="s">
        <v>131</v>
      </c>
      <c r="B337" s="242" t="s">
        <v>121</v>
      </c>
      <c r="C337" s="242">
        <v>221</v>
      </c>
      <c r="D337" s="242">
        <v>115.5</v>
      </c>
      <c r="E337" s="242" t="s">
        <v>129</v>
      </c>
      <c r="F337" s="242">
        <v>221</v>
      </c>
      <c r="G337" s="242">
        <v>115.5</v>
      </c>
      <c r="H337" s="242">
        <v>18</v>
      </c>
      <c r="I337" s="242">
        <v>1</v>
      </c>
      <c r="J337" s="245"/>
      <c r="K337" s="669"/>
      <c r="L337" s="242">
        <v>8</v>
      </c>
      <c r="M337" s="242">
        <v>505</v>
      </c>
      <c r="N337" s="242">
        <v>110</v>
      </c>
      <c r="O337" s="242" t="s">
        <v>127</v>
      </c>
      <c r="P337" s="665"/>
      <c r="Q337" s="665"/>
      <c r="R337" s="665"/>
      <c r="S337" s="665"/>
      <c r="T337" s="245"/>
      <c r="U337" s="668"/>
      <c r="V337" s="242">
        <v>13</v>
      </c>
      <c r="W337" s="242">
        <v>217</v>
      </c>
      <c r="X337" s="242">
        <v>115.5</v>
      </c>
      <c r="Y337" s="242" t="s">
        <v>130</v>
      </c>
      <c r="Z337" s="664"/>
      <c r="AA337" s="664"/>
      <c r="AB337" s="664"/>
      <c r="AC337" s="664"/>
      <c r="AD337" s="245"/>
    </row>
    <row r="338" spans="1:39" s="463" customFormat="1" ht="15" customHeight="1" x14ac:dyDescent="0.2">
      <c r="A338" s="667">
        <v>4</v>
      </c>
      <c r="B338" s="242">
        <v>5</v>
      </c>
      <c r="C338" s="242">
        <v>691</v>
      </c>
      <c r="D338" s="242">
        <v>112</v>
      </c>
      <c r="E338" s="481" t="s">
        <v>134</v>
      </c>
      <c r="F338" s="663">
        <v>763</v>
      </c>
      <c r="G338" s="663">
        <v>112.5</v>
      </c>
      <c r="H338" s="663">
        <v>65</v>
      </c>
      <c r="I338" s="663">
        <v>1</v>
      </c>
      <c r="J338" s="245"/>
      <c r="K338" s="668"/>
      <c r="L338" s="242">
        <v>9</v>
      </c>
      <c r="M338" s="242">
        <v>148</v>
      </c>
      <c r="N338" s="242">
        <v>109.5</v>
      </c>
      <c r="O338" s="242" t="s">
        <v>130</v>
      </c>
      <c r="P338" s="664"/>
      <c r="Q338" s="664"/>
      <c r="R338" s="664"/>
      <c r="S338" s="664"/>
      <c r="T338" s="245"/>
      <c r="U338" s="667">
        <v>4</v>
      </c>
      <c r="V338" s="242">
        <v>16</v>
      </c>
      <c r="W338" s="242">
        <v>318</v>
      </c>
      <c r="X338" s="242">
        <v>111.5</v>
      </c>
      <c r="Y338" s="242" t="s">
        <v>127</v>
      </c>
      <c r="Z338" s="663">
        <v>763</v>
      </c>
      <c r="AA338" s="663">
        <v>111</v>
      </c>
      <c r="AB338" s="663">
        <v>65</v>
      </c>
      <c r="AC338" s="663" t="s">
        <v>132</v>
      </c>
      <c r="AD338" s="245"/>
    </row>
    <row r="339" spans="1:39" s="463" customFormat="1" ht="15" customHeight="1" x14ac:dyDescent="0.2">
      <c r="A339" s="668"/>
      <c r="B339" s="242">
        <v>14</v>
      </c>
      <c r="C339" s="242">
        <v>72</v>
      </c>
      <c r="D339" s="242">
        <v>113</v>
      </c>
      <c r="E339" s="481" t="s">
        <v>130</v>
      </c>
      <c r="F339" s="664"/>
      <c r="G339" s="664"/>
      <c r="H339" s="664"/>
      <c r="I339" s="664"/>
      <c r="J339" s="245"/>
      <c r="K339" s="667">
        <v>5</v>
      </c>
      <c r="L339" s="242">
        <v>9</v>
      </c>
      <c r="M339" s="242">
        <v>458</v>
      </c>
      <c r="N339" s="242">
        <v>109.5</v>
      </c>
      <c r="O339" s="242" t="s">
        <v>127</v>
      </c>
      <c r="P339" s="663">
        <v>763</v>
      </c>
      <c r="Q339" s="663">
        <v>109</v>
      </c>
      <c r="R339" s="663">
        <v>65</v>
      </c>
      <c r="S339" s="663">
        <v>3</v>
      </c>
      <c r="T339" s="245"/>
      <c r="U339" s="668"/>
      <c r="V339" s="242">
        <v>17</v>
      </c>
      <c r="W339" s="242">
        <v>445</v>
      </c>
      <c r="X339" s="242">
        <v>110.5</v>
      </c>
      <c r="Y339" s="481" t="s">
        <v>127</v>
      </c>
      <c r="Z339" s="664"/>
      <c r="AA339" s="664"/>
      <c r="AB339" s="664"/>
      <c r="AC339" s="664"/>
      <c r="AD339" s="245"/>
      <c r="AE339" s="65"/>
      <c r="AF339" s="65"/>
      <c r="AG339" s="65"/>
      <c r="AH339" s="65"/>
      <c r="AI339" s="65"/>
      <c r="AJ339" s="65"/>
      <c r="AK339" s="65"/>
      <c r="AL339" s="65"/>
      <c r="AM339" s="65"/>
    </row>
    <row r="340" spans="1:39" s="463" customFormat="1" ht="15" customHeight="1" x14ac:dyDescent="0.2">
      <c r="A340" s="667">
        <v>5</v>
      </c>
      <c r="B340" s="242">
        <v>14</v>
      </c>
      <c r="C340" s="242">
        <v>352</v>
      </c>
      <c r="D340" s="242">
        <v>112</v>
      </c>
      <c r="E340" s="481" t="s">
        <v>128</v>
      </c>
      <c r="F340" s="663">
        <v>763</v>
      </c>
      <c r="G340" s="663">
        <v>111.5</v>
      </c>
      <c r="H340" s="663">
        <v>65</v>
      </c>
      <c r="I340" s="663">
        <v>1</v>
      </c>
      <c r="J340" s="245"/>
      <c r="K340" s="668"/>
      <c r="L340" s="242">
        <v>10</v>
      </c>
      <c r="M340" s="242">
        <v>305</v>
      </c>
      <c r="N340" s="242">
        <v>108.5</v>
      </c>
      <c r="O340" s="242" t="s">
        <v>127</v>
      </c>
      <c r="P340" s="664"/>
      <c r="Q340" s="664"/>
      <c r="R340" s="664"/>
      <c r="S340" s="664"/>
      <c r="T340" s="245"/>
      <c r="U340" s="667">
        <v>5</v>
      </c>
      <c r="V340" s="242">
        <v>17</v>
      </c>
      <c r="W340" s="242">
        <v>332</v>
      </c>
      <c r="X340" s="242">
        <v>110.5</v>
      </c>
      <c r="Y340" s="481" t="s">
        <v>130</v>
      </c>
      <c r="Z340" s="663">
        <v>763</v>
      </c>
      <c r="AA340" s="663">
        <v>110</v>
      </c>
      <c r="AB340" s="663">
        <v>65</v>
      </c>
      <c r="AC340" s="663">
        <v>3</v>
      </c>
      <c r="AD340" s="245"/>
    </row>
    <row r="341" spans="1:39" s="463" customFormat="1" ht="15" customHeight="1" x14ac:dyDescent="0.2">
      <c r="A341" s="668"/>
      <c r="B341" s="242">
        <v>4</v>
      </c>
      <c r="C341" s="242">
        <v>411</v>
      </c>
      <c r="D341" s="242">
        <v>111</v>
      </c>
      <c r="E341" s="481" t="s">
        <v>127</v>
      </c>
      <c r="F341" s="664"/>
      <c r="G341" s="664"/>
      <c r="H341" s="664"/>
      <c r="I341" s="664"/>
      <c r="J341" s="245"/>
      <c r="K341" s="667">
        <v>6</v>
      </c>
      <c r="L341" s="242">
        <v>10</v>
      </c>
      <c r="M341" s="242">
        <v>295</v>
      </c>
      <c r="N341" s="242">
        <v>108.5</v>
      </c>
      <c r="O341" s="242" t="s">
        <v>128</v>
      </c>
      <c r="P341" s="663">
        <v>763</v>
      </c>
      <c r="Q341" s="663">
        <v>108</v>
      </c>
      <c r="R341" s="663">
        <v>65</v>
      </c>
      <c r="S341" s="663">
        <v>3</v>
      </c>
      <c r="T341" s="245"/>
      <c r="U341" s="668"/>
      <c r="V341" s="242">
        <v>18</v>
      </c>
      <c r="W341" s="242">
        <v>431</v>
      </c>
      <c r="X341" s="242">
        <v>109</v>
      </c>
      <c r="Y341" s="242" t="s">
        <v>127</v>
      </c>
      <c r="Z341" s="664"/>
      <c r="AA341" s="664"/>
      <c r="AB341" s="664"/>
      <c r="AC341" s="664"/>
      <c r="AD341" s="245"/>
    </row>
    <row r="342" spans="1:39" s="463" customFormat="1" ht="15" customHeight="1" thickBot="1" x14ac:dyDescent="0.25">
      <c r="A342" s="667">
        <v>6</v>
      </c>
      <c r="B342" s="242">
        <v>4</v>
      </c>
      <c r="C342" s="242">
        <v>188</v>
      </c>
      <c r="D342" s="242">
        <v>111</v>
      </c>
      <c r="E342" s="481" t="s">
        <v>130</v>
      </c>
      <c r="F342" s="663">
        <v>763</v>
      </c>
      <c r="G342" s="663">
        <v>112.5</v>
      </c>
      <c r="H342" s="663">
        <v>65</v>
      </c>
      <c r="I342" s="663">
        <v>2</v>
      </c>
      <c r="J342" s="245"/>
      <c r="K342" s="670"/>
      <c r="L342" s="243">
        <v>11</v>
      </c>
      <c r="M342" s="243">
        <v>468</v>
      </c>
      <c r="N342" s="243">
        <v>108</v>
      </c>
      <c r="O342" s="482" t="s">
        <v>127</v>
      </c>
      <c r="P342" s="666"/>
      <c r="Q342" s="666"/>
      <c r="R342" s="666"/>
      <c r="S342" s="666"/>
      <c r="T342" s="247"/>
      <c r="U342" s="667">
        <v>6</v>
      </c>
      <c r="V342" s="242">
        <v>11</v>
      </c>
      <c r="W342" s="242">
        <v>38</v>
      </c>
      <c r="X342" s="242">
        <v>108</v>
      </c>
      <c r="Y342" s="481" t="s">
        <v>128</v>
      </c>
      <c r="Z342" s="663">
        <v>763</v>
      </c>
      <c r="AA342" s="663">
        <v>108.5</v>
      </c>
      <c r="AB342" s="663">
        <v>65</v>
      </c>
      <c r="AC342" s="663">
        <v>3</v>
      </c>
      <c r="AD342" s="245"/>
    </row>
    <row r="343" spans="1:39" s="463" customFormat="1" ht="15" customHeight="1" x14ac:dyDescent="0.2">
      <c r="A343" s="669"/>
      <c r="B343" s="242">
        <v>3</v>
      </c>
      <c r="C343" s="242">
        <v>544</v>
      </c>
      <c r="D343" s="242">
        <v>112.5</v>
      </c>
      <c r="E343" s="481" t="s">
        <v>135</v>
      </c>
      <c r="F343" s="665"/>
      <c r="G343" s="665"/>
      <c r="H343" s="665"/>
      <c r="I343" s="665"/>
      <c r="J343" s="245"/>
      <c r="K343" s="480"/>
      <c r="L343" s="480"/>
      <c r="M343" s="480"/>
      <c r="N343" s="480"/>
      <c r="O343" s="480"/>
      <c r="P343" s="480">
        <f>SUM(P332:P342)</f>
        <v>4035</v>
      </c>
      <c r="Q343" s="480"/>
      <c r="R343" s="480">
        <f>SUM(R332:R342)</f>
        <v>343</v>
      </c>
      <c r="S343" s="480"/>
      <c r="T343" s="480"/>
      <c r="U343" s="669"/>
      <c r="V343" s="242">
        <v>18</v>
      </c>
      <c r="W343" s="242">
        <v>65</v>
      </c>
      <c r="X343" s="242">
        <v>109</v>
      </c>
      <c r="Y343" s="242" t="s">
        <v>128</v>
      </c>
      <c r="Z343" s="665"/>
      <c r="AA343" s="665"/>
      <c r="AB343" s="665"/>
      <c r="AC343" s="665"/>
      <c r="AD343" s="245"/>
    </row>
    <row r="344" spans="1:39" s="463" customFormat="1" ht="15" customHeight="1" thickBot="1" x14ac:dyDescent="0.25">
      <c r="A344" s="670"/>
      <c r="B344" s="243">
        <v>6</v>
      </c>
      <c r="C344" s="243">
        <v>31</v>
      </c>
      <c r="D344" s="243">
        <v>111</v>
      </c>
      <c r="E344" s="243" t="s">
        <v>128</v>
      </c>
      <c r="F344" s="666"/>
      <c r="G344" s="666"/>
      <c r="H344" s="666"/>
      <c r="I344" s="666"/>
      <c r="J344" s="247"/>
      <c r="K344" s="464"/>
      <c r="L344" s="464"/>
      <c r="M344" s="464"/>
      <c r="N344" s="464"/>
      <c r="O344" s="464"/>
      <c r="P344" s="464"/>
      <c r="Q344" s="464"/>
      <c r="R344" s="464"/>
      <c r="S344" s="464"/>
      <c r="T344" s="464"/>
      <c r="U344" s="670"/>
      <c r="V344" s="243">
        <v>19</v>
      </c>
      <c r="W344" s="243">
        <v>660</v>
      </c>
      <c r="X344" s="243">
        <v>108.5</v>
      </c>
      <c r="Y344" s="243" t="s">
        <v>129</v>
      </c>
      <c r="Z344" s="666"/>
      <c r="AA344" s="666"/>
      <c r="AB344" s="666"/>
      <c r="AC344" s="666"/>
      <c r="AD344" s="247"/>
    </row>
    <row r="345" spans="1:39" x14ac:dyDescent="0.2">
      <c r="A345" s="480"/>
      <c r="B345" s="480"/>
      <c r="C345" s="480"/>
      <c r="D345" s="480"/>
      <c r="E345" s="480"/>
      <c r="F345" s="480">
        <f>SUM(F332:F344)</f>
        <v>4035</v>
      </c>
      <c r="G345" s="480"/>
      <c r="H345" s="480">
        <f>SUM(H332:H344)</f>
        <v>343</v>
      </c>
      <c r="I345" s="480"/>
      <c r="J345" s="480"/>
      <c r="K345" s="464"/>
      <c r="L345" s="464"/>
      <c r="M345" s="464"/>
      <c r="N345" s="464"/>
      <c r="O345" s="464"/>
      <c r="P345" s="464"/>
      <c r="Q345" s="464"/>
      <c r="R345" s="464"/>
      <c r="S345" s="464"/>
      <c r="T345" s="464"/>
      <c r="U345" s="480"/>
      <c r="V345" s="480"/>
      <c r="W345" s="480"/>
      <c r="X345" s="480"/>
      <c r="Y345" s="480"/>
      <c r="Z345" s="480">
        <f>SUM(Z332:Z344)</f>
        <v>4035</v>
      </c>
      <c r="AA345" s="480"/>
      <c r="AB345" s="480">
        <f>SUM(AB332:AB344)</f>
        <v>343</v>
      </c>
      <c r="AC345" s="480"/>
      <c r="AD345" s="480"/>
    </row>
    <row r="346" spans="1:39" s="483" customFormat="1" x14ac:dyDescent="0.2">
      <c r="B346" s="483">
        <v>114.5</v>
      </c>
      <c r="C346" s="483">
        <v>116</v>
      </c>
      <c r="D346" s="483">
        <v>115.5</v>
      </c>
      <c r="E346" s="483">
        <v>112.5</v>
      </c>
      <c r="F346" s="483">
        <v>111.5</v>
      </c>
      <c r="G346" s="483">
        <v>112.5</v>
      </c>
      <c r="H346" s="483">
        <v>111</v>
      </c>
      <c r="I346" s="483">
        <v>110.5</v>
      </c>
      <c r="J346" s="483">
        <v>110</v>
      </c>
      <c r="K346" s="483">
        <v>110</v>
      </c>
      <c r="L346" s="483">
        <v>109</v>
      </c>
      <c r="M346" s="483">
        <v>108</v>
      </c>
      <c r="N346" s="483">
        <v>113</v>
      </c>
      <c r="O346" s="483">
        <v>112</v>
      </c>
      <c r="P346" s="483">
        <v>115.5</v>
      </c>
      <c r="Q346" s="483">
        <v>111</v>
      </c>
      <c r="R346" s="483">
        <v>110</v>
      </c>
      <c r="S346" s="483">
        <v>108.5</v>
      </c>
    </row>
    <row r="347" spans="1:39" s="483" customFormat="1" ht="13.5" thickBot="1" x14ac:dyDescent="0.25">
      <c r="B347" s="347">
        <v>2686.1453744493392</v>
      </c>
      <c r="C347" s="347">
        <v>2686.1453744493392</v>
      </c>
      <c r="D347" s="347">
        <v>2686.1453744493392</v>
      </c>
      <c r="E347" s="347">
        <v>2686.1453744493392</v>
      </c>
      <c r="F347" s="347">
        <v>2686.1453744493392</v>
      </c>
      <c r="G347" s="347">
        <v>2686.1453744493392</v>
      </c>
      <c r="H347" s="347">
        <v>2686.1453744493392</v>
      </c>
      <c r="I347" s="347">
        <v>2686.1453744493392</v>
      </c>
      <c r="J347" s="347">
        <v>2686.1453744493392</v>
      </c>
      <c r="K347" s="347">
        <v>2686.1453744493392</v>
      </c>
      <c r="L347" s="347">
        <v>2686.1453744493392</v>
      </c>
      <c r="M347" s="347">
        <v>2686.1453744493392</v>
      </c>
      <c r="N347" s="347">
        <v>2686.1453744493392</v>
      </c>
      <c r="O347" s="347">
        <v>2686.1453744493392</v>
      </c>
      <c r="P347" s="347">
        <v>2686.1453744493392</v>
      </c>
      <c r="Q347" s="347">
        <v>2686.1453744493392</v>
      </c>
      <c r="R347" s="347">
        <v>2686.1453744493392</v>
      </c>
      <c r="S347" s="347">
        <v>2686.1453744493392</v>
      </c>
    </row>
    <row r="348" spans="1:39" ht="13.5" thickBot="1" x14ac:dyDescent="0.25">
      <c r="A348" s="300" t="s">
        <v>136</v>
      </c>
      <c r="B348" s="671" t="s">
        <v>110</v>
      </c>
      <c r="C348" s="672"/>
      <c r="D348" s="672"/>
      <c r="E348" s="672"/>
      <c r="F348" s="672"/>
      <c r="G348" s="673"/>
      <c r="H348" s="671" t="s">
        <v>111</v>
      </c>
      <c r="I348" s="672"/>
      <c r="J348" s="672"/>
      <c r="K348" s="672"/>
      <c r="L348" s="672"/>
      <c r="M348" s="673"/>
      <c r="N348" s="671" t="s">
        <v>53</v>
      </c>
      <c r="O348" s="672"/>
      <c r="P348" s="672"/>
      <c r="Q348" s="672"/>
      <c r="R348" s="672"/>
      <c r="S348" s="673"/>
      <c r="T348" s="329" t="s">
        <v>55</v>
      </c>
      <c r="U348" s="483"/>
      <c r="V348" s="483"/>
      <c r="W348" s="483"/>
      <c r="X348" s="464"/>
      <c r="Y348" s="464"/>
      <c r="Z348" s="464"/>
      <c r="AA348" s="464"/>
      <c r="AB348" s="464"/>
      <c r="AC348" s="464"/>
    </row>
    <row r="349" spans="1:39" x14ac:dyDescent="0.2">
      <c r="A349" s="226" t="s">
        <v>54</v>
      </c>
      <c r="B349" s="451">
        <v>1</v>
      </c>
      <c r="C349" s="252">
        <v>2</v>
      </c>
      <c r="D349" s="439" t="s">
        <v>131</v>
      </c>
      <c r="E349" s="252">
        <v>4</v>
      </c>
      <c r="F349" s="484">
        <v>5</v>
      </c>
      <c r="G349" s="432">
        <v>6</v>
      </c>
      <c r="H349" s="251">
        <v>7</v>
      </c>
      <c r="I349" s="252">
        <v>8</v>
      </c>
      <c r="J349" s="252" t="s">
        <v>137</v>
      </c>
      <c r="K349" s="252">
        <v>10</v>
      </c>
      <c r="L349" s="252">
        <v>11</v>
      </c>
      <c r="M349" s="252">
        <v>12</v>
      </c>
      <c r="N349" s="330">
        <v>13</v>
      </c>
      <c r="O349" s="253">
        <v>14</v>
      </c>
      <c r="P349" s="253" t="s">
        <v>138</v>
      </c>
      <c r="Q349" s="253">
        <v>16</v>
      </c>
      <c r="R349" s="253">
        <v>17</v>
      </c>
      <c r="S349" s="331">
        <v>18</v>
      </c>
      <c r="T349" s="418"/>
      <c r="U349" s="483"/>
      <c r="V349" s="483"/>
      <c r="W349" s="483"/>
      <c r="Z349" s="386"/>
      <c r="AB349" s="239"/>
    </row>
    <row r="350" spans="1:39" x14ac:dyDescent="0.2">
      <c r="A350" s="226" t="s">
        <v>2</v>
      </c>
      <c r="B350" s="262"/>
      <c r="C350" s="460"/>
      <c r="D350" s="349"/>
      <c r="E350" s="255"/>
      <c r="F350" s="255"/>
      <c r="G350" s="256"/>
      <c r="H350" s="254"/>
      <c r="I350" s="349"/>
      <c r="J350" s="255"/>
      <c r="K350" s="256"/>
      <c r="L350" s="255"/>
      <c r="M350" s="393"/>
      <c r="N350" s="254"/>
      <c r="O350" s="349"/>
      <c r="P350" s="255"/>
      <c r="Q350" s="256"/>
      <c r="R350" s="255"/>
      <c r="S350" s="350"/>
      <c r="T350" s="419" t="s">
        <v>0</v>
      </c>
      <c r="U350" s="483"/>
      <c r="V350" s="483"/>
      <c r="W350" s="483"/>
      <c r="Z350" s="386"/>
      <c r="AB350" s="239"/>
    </row>
    <row r="351" spans="1:39" x14ac:dyDescent="0.2">
      <c r="A351" s="307" t="s">
        <v>3</v>
      </c>
      <c r="B351" s="452">
        <v>2870</v>
      </c>
      <c r="C351" s="259">
        <v>2870</v>
      </c>
      <c r="D351" s="440">
        <v>2870</v>
      </c>
      <c r="E351" s="259">
        <v>2870</v>
      </c>
      <c r="F351" s="390">
        <v>2870</v>
      </c>
      <c r="G351" s="260">
        <v>2870</v>
      </c>
      <c r="H351" s="258">
        <v>2870</v>
      </c>
      <c r="I351" s="259">
        <v>2870</v>
      </c>
      <c r="J351" s="259">
        <v>2870</v>
      </c>
      <c r="K351" s="259">
        <v>2870</v>
      </c>
      <c r="L351" s="259">
        <v>2870</v>
      </c>
      <c r="M351" s="259">
        <v>2870</v>
      </c>
      <c r="N351" s="258">
        <v>2870</v>
      </c>
      <c r="O351" s="259">
        <v>2870</v>
      </c>
      <c r="P351" s="259">
        <v>2870</v>
      </c>
      <c r="Q351" s="259">
        <v>2870</v>
      </c>
      <c r="R351" s="259">
        <v>2870</v>
      </c>
      <c r="S351" s="260">
        <v>2870</v>
      </c>
      <c r="T351" s="420">
        <v>2870</v>
      </c>
      <c r="U351" s="483"/>
      <c r="V351" s="483"/>
      <c r="W351" s="483"/>
      <c r="Z351" s="386"/>
      <c r="AB351" s="239"/>
    </row>
    <row r="352" spans="1:39" x14ac:dyDescent="0.2">
      <c r="A352" s="310" t="s">
        <v>6</v>
      </c>
      <c r="B352" s="453">
        <v>2722.181818181818</v>
      </c>
      <c r="C352" s="264">
        <v>2740.3571428571427</v>
      </c>
      <c r="D352" s="441">
        <v>2757.7777777777778</v>
      </c>
      <c r="E352" s="264">
        <v>2690</v>
      </c>
      <c r="F352" s="311">
        <v>2937.3684210526317</v>
      </c>
      <c r="G352" s="265">
        <v>2898.1132075471696</v>
      </c>
      <c r="H352" s="263">
        <v>2765.2631578947367</v>
      </c>
      <c r="I352" s="264">
        <v>2866.0714285714284</v>
      </c>
      <c r="J352" s="264">
        <v>2685.7142857142858</v>
      </c>
      <c r="K352" s="264">
        <v>2929.8039215686276</v>
      </c>
      <c r="L352" s="264">
        <v>2960.5454545454545</v>
      </c>
      <c r="M352" s="264">
        <v>3012.9411764705883</v>
      </c>
      <c r="N352" s="263">
        <v>2813.7037037037039</v>
      </c>
      <c r="O352" s="264">
        <v>2916.5517241379312</v>
      </c>
      <c r="P352" s="264">
        <v>2701.7647058823532</v>
      </c>
      <c r="Q352" s="264">
        <v>2958.5714285714284</v>
      </c>
      <c r="R352" s="264">
        <v>3017.090909090909</v>
      </c>
      <c r="S352" s="265">
        <v>3084.2105263157896</v>
      </c>
      <c r="T352" s="421">
        <v>2872.7771295215871</v>
      </c>
      <c r="U352" s="483"/>
      <c r="V352" s="483"/>
      <c r="W352" s="483"/>
      <c r="Z352" s="386"/>
      <c r="AB352" s="239"/>
    </row>
    <row r="353" spans="1:28" x14ac:dyDescent="0.2">
      <c r="A353" s="226" t="s">
        <v>7</v>
      </c>
      <c r="B353" s="454">
        <v>81.818181818181813</v>
      </c>
      <c r="C353" s="268">
        <v>83.928571428571431</v>
      </c>
      <c r="D353" s="442">
        <v>83.333333333333329</v>
      </c>
      <c r="E353" s="268">
        <v>89.285714285714292</v>
      </c>
      <c r="F353" s="314">
        <v>89.473684210526315</v>
      </c>
      <c r="G353" s="269">
        <v>94.339622641509436</v>
      </c>
      <c r="H353" s="267">
        <v>96.491228070175438</v>
      </c>
      <c r="I353" s="268">
        <v>94.642857142857139</v>
      </c>
      <c r="J353" s="268">
        <v>64.285714285714292</v>
      </c>
      <c r="K353" s="268">
        <v>98.039215686274517</v>
      </c>
      <c r="L353" s="268">
        <v>96.36363636363636</v>
      </c>
      <c r="M353" s="268">
        <v>96.078431372549019</v>
      </c>
      <c r="N353" s="267">
        <v>88.888888888888886</v>
      </c>
      <c r="O353" s="268">
        <v>93.103448275862064</v>
      </c>
      <c r="P353" s="268">
        <v>94.117647058823536</v>
      </c>
      <c r="Q353" s="268">
        <v>91.071428571428569</v>
      </c>
      <c r="R353" s="268">
        <v>94.545454545454547</v>
      </c>
      <c r="S353" s="269">
        <v>97.368421052631575</v>
      </c>
      <c r="T353" s="422">
        <v>86.231038506417732</v>
      </c>
      <c r="U353" s="483"/>
      <c r="V353" s="227"/>
      <c r="W353" s="483"/>
      <c r="Z353" s="386"/>
      <c r="AB353" s="239"/>
    </row>
    <row r="354" spans="1:28" x14ac:dyDescent="0.2">
      <c r="A354" s="226" t="s">
        <v>8</v>
      </c>
      <c r="B354" s="455">
        <v>7.8522194555154634E-2</v>
      </c>
      <c r="C354" s="272">
        <v>7.7756594386932096E-2</v>
      </c>
      <c r="D354" s="443">
        <v>6.6528684803838542E-2</v>
      </c>
      <c r="E354" s="272">
        <v>6.359407930640544E-2</v>
      </c>
      <c r="F354" s="317">
        <v>6.0091638751786386E-2</v>
      </c>
      <c r="G354" s="273">
        <v>5.7796808352819515E-2</v>
      </c>
      <c r="H354" s="271">
        <v>5.7614727803615977E-2</v>
      </c>
      <c r="I354" s="272">
        <v>4.8640767302209287E-2</v>
      </c>
      <c r="J354" s="272">
        <v>8.4141807805236155E-2</v>
      </c>
      <c r="K354" s="272">
        <v>4.4237466058152743E-2</v>
      </c>
      <c r="L354" s="272">
        <v>4.7439325026475257E-2</v>
      </c>
      <c r="M354" s="272">
        <v>4.3415669377877407E-2</v>
      </c>
      <c r="N354" s="271">
        <v>6.1421864237851509E-2</v>
      </c>
      <c r="O354" s="272">
        <v>5.5019981225147611E-2</v>
      </c>
      <c r="P354" s="272">
        <v>4.7624055158887471E-2</v>
      </c>
      <c r="Q354" s="272">
        <v>5.5515082403222699E-2</v>
      </c>
      <c r="R354" s="272">
        <v>4.8398301223202399E-2</v>
      </c>
      <c r="S354" s="273">
        <v>4.7153971947627001E-2</v>
      </c>
      <c r="T354" s="423">
        <v>7.0254244319021414E-2</v>
      </c>
      <c r="U354" s="483"/>
      <c r="V354" s="227"/>
      <c r="W354" s="483"/>
      <c r="Z354" s="386"/>
      <c r="AB354" s="239"/>
    </row>
    <row r="355" spans="1:28" x14ac:dyDescent="0.2">
      <c r="A355" s="310" t="s">
        <v>1</v>
      </c>
      <c r="B355" s="456">
        <f>B352/B351*100-100</f>
        <v>-5.1504592968007756</v>
      </c>
      <c r="C355" s="276">
        <f>C352/C351*100-100</f>
        <v>-4.5171727227476453</v>
      </c>
      <c r="D355" s="276">
        <f t="shared" ref="D355:H355" si="128">D352/D351*100-100</f>
        <v>-3.9101819589624398</v>
      </c>
      <c r="E355" s="276">
        <f t="shared" si="128"/>
        <v>-6.2717770034843312</v>
      </c>
      <c r="F355" s="276">
        <f t="shared" ref="F355" si="129">F352/F351*100-100</f>
        <v>2.3473317439941326</v>
      </c>
      <c r="G355" s="277">
        <f t="shared" si="128"/>
        <v>0.97955426993623007</v>
      </c>
      <c r="H355" s="275">
        <f t="shared" si="128"/>
        <v>-3.649367320740879</v>
      </c>
      <c r="I355" s="276">
        <f>I352/I351*100-100</f>
        <v>-0.13688402190145155</v>
      </c>
      <c r="J355" s="276">
        <f t="shared" ref="J355:P355" si="130">J352/J351*100-100</f>
        <v>-6.4211050273768109</v>
      </c>
      <c r="K355" s="276">
        <f t="shared" si="130"/>
        <v>2.0837603334016563</v>
      </c>
      <c r="L355" s="276">
        <f t="shared" si="130"/>
        <v>3.1548938866012008</v>
      </c>
      <c r="M355" s="276">
        <f t="shared" si="130"/>
        <v>4.980528796884613</v>
      </c>
      <c r="N355" s="275">
        <f t="shared" si="130"/>
        <v>-1.9615434249580517</v>
      </c>
      <c r="O355" s="276">
        <f t="shared" si="130"/>
        <v>1.6220112940045652</v>
      </c>
      <c r="P355" s="276">
        <f t="shared" si="130"/>
        <v>-5.8618569378971017</v>
      </c>
      <c r="Q355" s="276">
        <f>Q352/Q351*100-100</f>
        <v>3.0861124937779891</v>
      </c>
      <c r="R355" s="276">
        <f t="shared" ref="R355:T355" si="131">R352/R351*100-100</f>
        <v>5.1251187836553527</v>
      </c>
      <c r="S355" s="277">
        <f t="shared" si="131"/>
        <v>7.4637814047313356</v>
      </c>
      <c r="T355" s="424">
        <f t="shared" si="131"/>
        <v>9.6764094828813541E-2</v>
      </c>
      <c r="U355" s="483"/>
      <c r="V355" s="227"/>
      <c r="W355" s="483"/>
      <c r="Z355" s="386"/>
      <c r="AB355" s="239"/>
    </row>
    <row r="356" spans="1:28" ht="13.5" thickBot="1" x14ac:dyDescent="0.25">
      <c r="A356" s="429" t="s">
        <v>27</v>
      </c>
      <c r="B356" s="457">
        <f>B352-B347</f>
        <v>36.036443732478801</v>
      </c>
      <c r="C356" s="281">
        <f t="shared" ref="C356:E356" si="132">C352-C347</f>
        <v>54.211768407803447</v>
      </c>
      <c r="D356" s="281">
        <f t="shared" si="132"/>
        <v>71.632403328438613</v>
      </c>
      <c r="E356" s="281">
        <f t="shared" si="132"/>
        <v>3.8546255506607849</v>
      </c>
      <c r="F356" s="281">
        <f t="shared" ref="F356" si="133">F352-F347</f>
        <v>251.22304660329246</v>
      </c>
      <c r="G356" s="282">
        <f t="shared" ref="G356:T356" si="134">G352-F347</f>
        <v>211.96783309783041</v>
      </c>
      <c r="H356" s="280">
        <f t="shared" si="134"/>
        <v>79.117783445397436</v>
      </c>
      <c r="I356" s="281">
        <f t="shared" si="134"/>
        <v>179.92605412208923</v>
      </c>
      <c r="J356" s="281">
        <f t="shared" si="134"/>
        <v>-0.43108873505343581</v>
      </c>
      <c r="K356" s="281">
        <f t="shared" si="134"/>
        <v>243.65854711928841</v>
      </c>
      <c r="L356" s="281">
        <f t="shared" si="134"/>
        <v>274.40008009611529</v>
      </c>
      <c r="M356" s="281">
        <f t="shared" si="134"/>
        <v>326.79580202124907</v>
      </c>
      <c r="N356" s="280">
        <f t="shared" si="134"/>
        <v>127.55832925436471</v>
      </c>
      <c r="O356" s="281">
        <f t="shared" si="134"/>
        <v>230.40634968859194</v>
      </c>
      <c r="P356" s="281">
        <f t="shared" si="134"/>
        <v>15.61933143301394</v>
      </c>
      <c r="Q356" s="281">
        <f t="shared" si="134"/>
        <v>272.42605412208923</v>
      </c>
      <c r="R356" s="281">
        <f t="shared" si="134"/>
        <v>330.94553464156979</v>
      </c>
      <c r="S356" s="282">
        <f t="shared" si="134"/>
        <v>398.06515186645038</v>
      </c>
      <c r="T356" s="425">
        <f t="shared" si="134"/>
        <v>186.63175507224787</v>
      </c>
      <c r="U356" s="483"/>
      <c r="V356" s="227"/>
      <c r="W356" s="483"/>
      <c r="Z356" s="386"/>
      <c r="AB356" s="239"/>
    </row>
    <row r="357" spans="1:28" x14ac:dyDescent="0.2">
      <c r="A357" s="430" t="s">
        <v>51</v>
      </c>
      <c r="B357" s="486">
        <v>764</v>
      </c>
      <c r="C357" s="286">
        <v>763</v>
      </c>
      <c r="D357" s="444">
        <v>221</v>
      </c>
      <c r="E357" s="286">
        <v>763</v>
      </c>
      <c r="F357" s="391">
        <v>763</v>
      </c>
      <c r="G357" s="287">
        <v>763</v>
      </c>
      <c r="H357" s="285">
        <v>762</v>
      </c>
      <c r="I357" s="286">
        <v>762</v>
      </c>
      <c r="J357" s="286">
        <v>220</v>
      </c>
      <c r="K357" s="286">
        <v>761</v>
      </c>
      <c r="L357" s="286">
        <v>762</v>
      </c>
      <c r="M357" s="286">
        <v>762</v>
      </c>
      <c r="N357" s="285">
        <v>762</v>
      </c>
      <c r="O357" s="286">
        <v>763</v>
      </c>
      <c r="P357" s="286">
        <v>220</v>
      </c>
      <c r="Q357" s="286">
        <v>762</v>
      </c>
      <c r="R357" s="286">
        <v>762</v>
      </c>
      <c r="S357" s="287">
        <v>762</v>
      </c>
      <c r="T357" s="426">
        <f>SUM(B357:S357)</f>
        <v>12097</v>
      </c>
      <c r="U357" s="227" t="s">
        <v>56</v>
      </c>
      <c r="V357" s="289">
        <f>V322-T357</f>
        <v>8</v>
      </c>
      <c r="W357" s="290">
        <f>V357/V322</f>
        <v>6.6088393225939698E-4</v>
      </c>
      <c r="Z357" s="386"/>
      <c r="AB357" s="239"/>
    </row>
    <row r="358" spans="1:28" x14ac:dyDescent="0.2">
      <c r="A358" s="324" t="s">
        <v>28</v>
      </c>
      <c r="B358" s="458">
        <v>119.5</v>
      </c>
      <c r="C358" s="242">
        <v>121</v>
      </c>
      <c r="D358" s="445">
        <v>120.5</v>
      </c>
      <c r="E358" s="242">
        <v>117.5</v>
      </c>
      <c r="F358" s="392">
        <v>116</v>
      </c>
      <c r="G358" s="245">
        <v>117</v>
      </c>
      <c r="H358" s="244">
        <v>116</v>
      </c>
      <c r="I358" s="242">
        <v>115</v>
      </c>
      <c r="J358" s="242">
        <v>115</v>
      </c>
      <c r="K358" s="242">
        <v>114.5</v>
      </c>
      <c r="L358" s="242">
        <v>113.5</v>
      </c>
      <c r="M358" s="242">
        <v>112.5</v>
      </c>
      <c r="N358" s="244">
        <v>118</v>
      </c>
      <c r="O358" s="242">
        <v>116.5</v>
      </c>
      <c r="P358" s="242">
        <v>120.5</v>
      </c>
      <c r="Q358" s="242">
        <v>115.5</v>
      </c>
      <c r="R358" s="242">
        <v>114.5</v>
      </c>
      <c r="S358" s="245">
        <v>113</v>
      </c>
      <c r="T358" s="427"/>
      <c r="U358" s="227" t="s">
        <v>57</v>
      </c>
      <c r="V358" s="227">
        <v>111.41</v>
      </c>
      <c r="W358" s="483"/>
      <c r="Z358" s="386"/>
      <c r="AB358" s="239"/>
    </row>
    <row r="359" spans="1:28" ht="13.5" thickBot="1" x14ac:dyDescent="0.25">
      <c r="A359" s="327" t="s">
        <v>26</v>
      </c>
      <c r="B359" s="487">
        <f>B358-B346</f>
        <v>5</v>
      </c>
      <c r="C359" s="488">
        <f t="shared" ref="C359:S359" si="135">C358-C346</f>
        <v>5</v>
      </c>
      <c r="D359" s="488">
        <f t="shared" si="135"/>
        <v>5</v>
      </c>
      <c r="E359" s="488">
        <f t="shared" si="135"/>
        <v>5</v>
      </c>
      <c r="F359" s="488">
        <f t="shared" si="135"/>
        <v>4.5</v>
      </c>
      <c r="G359" s="489">
        <f t="shared" si="135"/>
        <v>4.5</v>
      </c>
      <c r="H359" s="490">
        <f t="shared" si="135"/>
        <v>5</v>
      </c>
      <c r="I359" s="488">
        <f t="shared" si="135"/>
        <v>4.5</v>
      </c>
      <c r="J359" s="488">
        <f t="shared" si="135"/>
        <v>5</v>
      </c>
      <c r="K359" s="488">
        <f t="shared" si="135"/>
        <v>4.5</v>
      </c>
      <c r="L359" s="488">
        <f t="shared" si="135"/>
        <v>4.5</v>
      </c>
      <c r="M359" s="488">
        <f t="shared" si="135"/>
        <v>4.5</v>
      </c>
      <c r="N359" s="490">
        <f t="shared" si="135"/>
        <v>5</v>
      </c>
      <c r="O359" s="488">
        <f t="shared" si="135"/>
        <v>4.5</v>
      </c>
      <c r="P359" s="488">
        <f t="shared" si="135"/>
        <v>5</v>
      </c>
      <c r="Q359" s="488">
        <f t="shared" si="135"/>
        <v>4.5</v>
      </c>
      <c r="R359" s="488">
        <f t="shared" si="135"/>
        <v>4.5</v>
      </c>
      <c r="S359" s="489">
        <f t="shared" si="135"/>
        <v>4.5</v>
      </c>
      <c r="T359" s="428"/>
      <c r="U359" s="227" t="s">
        <v>26</v>
      </c>
      <c r="V359" s="362">
        <f>V358-X323</f>
        <v>4.9899999999999949</v>
      </c>
      <c r="W359" s="483"/>
      <c r="Z359" s="386"/>
      <c r="AB359" s="239"/>
    </row>
    <row r="360" spans="1:28" x14ac:dyDescent="0.2">
      <c r="D360" s="485"/>
      <c r="E360" s="485"/>
      <c r="F360" s="485"/>
      <c r="G360" s="485"/>
      <c r="H360" s="485"/>
      <c r="I360" s="485"/>
      <c r="J360" s="485"/>
      <c r="K360" s="485"/>
      <c r="L360" s="485"/>
      <c r="M360" s="485"/>
      <c r="N360" s="485"/>
      <c r="O360" s="485"/>
      <c r="P360" s="485"/>
      <c r="Q360" s="485"/>
      <c r="R360" s="485"/>
      <c r="S360" s="485"/>
    </row>
    <row r="361" spans="1:28" ht="13.5" thickBot="1" x14ac:dyDescent="0.25"/>
    <row r="362" spans="1:28" s="491" customFormat="1" ht="13.5" thickBot="1" x14ac:dyDescent="0.25">
      <c r="A362" s="300" t="s">
        <v>139</v>
      </c>
      <c r="B362" s="671" t="s">
        <v>110</v>
      </c>
      <c r="C362" s="672"/>
      <c r="D362" s="672"/>
      <c r="E362" s="672"/>
      <c r="F362" s="672"/>
      <c r="G362" s="673"/>
      <c r="H362" s="671" t="s">
        <v>111</v>
      </c>
      <c r="I362" s="672"/>
      <c r="J362" s="672"/>
      <c r="K362" s="672"/>
      <c r="L362" s="672"/>
      <c r="M362" s="673"/>
      <c r="N362" s="671" t="s">
        <v>53</v>
      </c>
      <c r="O362" s="672"/>
      <c r="P362" s="672"/>
      <c r="Q362" s="672"/>
      <c r="R362" s="672"/>
      <c r="S362" s="673"/>
      <c r="T362" s="329" t="s">
        <v>55</v>
      </c>
    </row>
    <row r="363" spans="1:28" s="491" customFormat="1" x14ac:dyDescent="0.2">
      <c r="A363" s="226" t="s">
        <v>54</v>
      </c>
      <c r="B363" s="451">
        <v>1</v>
      </c>
      <c r="C363" s="252">
        <v>2</v>
      </c>
      <c r="D363" s="439" t="s">
        <v>131</v>
      </c>
      <c r="E363" s="252">
        <v>4</v>
      </c>
      <c r="F363" s="484">
        <v>5</v>
      </c>
      <c r="G363" s="432">
        <v>6</v>
      </c>
      <c r="H363" s="251">
        <v>7</v>
      </c>
      <c r="I363" s="252">
        <v>8</v>
      </c>
      <c r="J363" s="252" t="s">
        <v>137</v>
      </c>
      <c r="K363" s="252">
        <v>10</v>
      </c>
      <c r="L363" s="252">
        <v>11</v>
      </c>
      <c r="M363" s="252">
        <v>12</v>
      </c>
      <c r="N363" s="330">
        <v>13</v>
      </c>
      <c r="O363" s="253">
        <v>14</v>
      </c>
      <c r="P363" s="253" t="s">
        <v>138</v>
      </c>
      <c r="Q363" s="253">
        <v>16</v>
      </c>
      <c r="R363" s="253">
        <v>17</v>
      </c>
      <c r="S363" s="331">
        <v>18</v>
      </c>
      <c r="T363" s="418"/>
    </row>
    <row r="364" spans="1:28" s="491" customFormat="1" ht="12.75" customHeight="1" x14ac:dyDescent="0.2">
      <c r="A364" s="307" t="s">
        <v>3</v>
      </c>
      <c r="B364" s="452">
        <v>3060</v>
      </c>
      <c r="C364" s="259">
        <v>3060</v>
      </c>
      <c r="D364" s="440">
        <v>3060</v>
      </c>
      <c r="E364" s="259">
        <v>3060</v>
      </c>
      <c r="F364" s="390">
        <v>3060</v>
      </c>
      <c r="G364" s="260">
        <v>3060</v>
      </c>
      <c r="H364" s="258">
        <v>3060</v>
      </c>
      <c r="I364" s="259">
        <v>3060</v>
      </c>
      <c r="J364" s="259">
        <v>3060</v>
      </c>
      <c r="K364" s="259">
        <v>3060</v>
      </c>
      <c r="L364" s="259">
        <v>3060</v>
      </c>
      <c r="M364" s="259">
        <v>3060</v>
      </c>
      <c r="N364" s="258">
        <v>3060</v>
      </c>
      <c r="O364" s="259">
        <v>3060</v>
      </c>
      <c r="P364" s="259">
        <v>3060</v>
      </c>
      <c r="Q364" s="259">
        <v>3060</v>
      </c>
      <c r="R364" s="259">
        <v>3060</v>
      </c>
      <c r="S364" s="260">
        <v>3060</v>
      </c>
      <c r="T364" s="420">
        <v>3060</v>
      </c>
      <c r="U364" s="684" t="s">
        <v>147</v>
      </c>
      <c r="V364" s="685"/>
      <c r="W364" s="685"/>
      <c r="X364" s="685"/>
      <c r="Y364" s="685"/>
      <c r="Z364" s="685"/>
    </row>
    <row r="365" spans="1:28" s="491" customFormat="1" x14ac:dyDescent="0.2">
      <c r="A365" s="310" t="s">
        <v>6</v>
      </c>
      <c r="B365" s="453">
        <v>2926.7272727272725</v>
      </c>
      <c r="C365" s="264">
        <v>2978.3333333333335</v>
      </c>
      <c r="D365" s="441">
        <v>2952.1428571428573</v>
      </c>
      <c r="E365" s="264">
        <v>3036.2</v>
      </c>
      <c r="F365" s="311">
        <v>3053.2075471698113</v>
      </c>
      <c r="G365" s="265">
        <v>3050.7843137254904</v>
      </c>
      <c r="H365" s="263">
        <v>3015.1851851851852</v>
      </c>
      <c r="I365" s="264">
        <v>3108.6363636363635</v>
      </c>
      <c r="J365" s="264">
        <v>3085.8823529411766</v>
      </c>
      <c r="K365" s="264">
        <v>3139.1228070175439</v>
      </c>
      <c r="L365" s="264">
        <v>3175.4545454545455</v>
      </c>
      <c r="M365" s="264">
        <v>3239.4230769230771</v>
      </c>
      <c r="N365" s="263">
        <v>3062.6315789473683</v>
      </c>
      <c r="O365" s="264">
        <v>3063.3928571428573</v>
      </c>
      <c r="P365" s="264">
        <v>2965.625</v>
      </c>
      <c r="Q365" s="264">
        <v>3126.4285714285716</v>
      </c>
      <c r="R365" s="264">
        <v>3187.5</v>
      </c>
      <c r="S365" s="265">
        <v>3244.8275862068967</v>
      </c>
      <c r="T365" s="421">
        <v>3089.812865497076</v>
      </c>
      <c r="U365" s="684"/>
      <c r="V365" s="685"/>
      <c r="W365" s="685"/>
      <c r="X365" s="685"/>
      <c r="Y365" s="685"/>
      <c r="Z365" s="685"/>
    </row>
    <row r="366" spans="1:28" s="491" customFormat="1" x14ac:dyDescent="0.2">
      <c r="A366" s="226" t="s">
        <v>7</v>
      </c>
      <c r="B366" s="454">
        <v>83.63636363636364</v>
      </c>
      <c r="C366" s="268">
        <v>81.481481481481481</v>
      </c>
      <c r="D366" s="442">
        <v>85.714285714285708</v>
      </c>
      <c r="E366" s="268">
        <v>86</v>
      </c>
      <c r="F366" s="314">
        <v>86.79245283018868</v>
      </c>
      <c r="G366" s="269">
        <v>88.235294117647058</v>
      </c>
      <c r="H366" s="267">
        <v>90.740740740740748</v>
      </c>
      <c r="I366" s="268">
        <v>88.63636363636364</v>
      </c>
      <c r="J366" s="268">
        <v>100</v>
      </c>
      <c r="K366" s="268">
        <v>92.982456140350877</v>
      </c>
      <c r="L366" s="268">
        <v>100</v>
      </c>
      <c r="M366" s="268">
        <v>94.230769230769226</v>
      </c>
      <c r="N366" s="267">
        <v>94.736842105263165</v>
      </c>
      <c r="O366" s="268">
        <v>91.071428571428569</v>
      </c>
      <c r="P366" s="268">
        <v>87.5</v>
      </c>
      <c r="Q366" s="268">
        <v>91.071428571428569</v>
      </c>
      <c r="R366" s="268">
        <v>91.071428571428569</v>
      </c>
      <c r="S366" s="269">
        <v>91.379310344827587</v>
      </c>
      <c r="T366" s="422">
        <v>85.497076023391813</v>
      </c>
      <c r="U366" s="684"/>
      <c r="V366" s="685"/>
      <c r="W366" s="685"/>
      <c r="X366" s="685"/>
      <c r="Y366" s="685"/>
      <c r="Z366" s="685"/>
    </row>
    <row r="367" spans="1:28" s="491" customFormat="1" x14ac:dyDescent="0.2">
      <c r="A367" s="226" t="s">
        <v>8</v>
      </c>
      <c r="B367" s="455">
        <v>7.0888081515742538E-2</v>
      </c>
      <c r="C367" s="272">
        <v>6.6751747125028682E-2</v>
      </c>
      <c r="D367" s="443">
        <v>7.2291116059786872E-2</v>
      </c>
      <c r="E367" s="272">
        <v>7.2858781767398614E-2</v>
      </c>
      <c r="F367" s="317">
        <v>6.9538909415512662E-2</v>
      </c>
      <c r="G367" s="273">
        <v>6.2452504204278982E-2</v>
      </c>
      <c r="H367" s="271">
        <v>6.103652867621677E-2</v>
      </c>
      <c r="I367" s="272">
        <v>6.7923811408722598E-2</v>
      </c>
      <c r="J367" s="272">
        <v>5.4316738247220817E-2</v>
      </c>
      <c r="K367" s="272">
        <v>5.1990834585225784E-2</v>
      </c>
      <c r="L367" s="272">
        <v>4.837756638002326E-2</v>
      </c>
      <c r="M367" s="272">
        <v>4.8938309103924334E-2</v>
      </c>
      <c r="N367" s="271">
        <v>5.5440474550692988E-2</v>
      </c>
      <c r="O367" s="272">
        <v>5.6662234742676551E-2</v>
      </c>
      <c r="P367" s="272">
        <v>5.9620128122732173E-2</v>
      </c>
      <c r="Q367" s="272">
        <v>6.6714707286238531E-2</v>
      </c>
      <c r="R367" s="272">
        <v>5.7271782937914288E-2</v>
      </c>
      <c r="S367" s="273">
        <v>5.8201972777110374E-2</v>
      </c>
      <c r="T367" s="423">
        <v>6.7748514774512478E-2</v>
      </c>
      <c r="U367" s="684"/>
      <c r="V367" s="685"/>
      <c r="W367" s="685"/>
      <c r="X367" s="685"/>
      <c r="Y367" s="685"/>
      <c r="Z367" s="685"/>
    </row>
    <row r="368" spans="1:28" s="491" customFormat="1" x14ac:dyDescent="0.2">
      <c r="A368" s="310" t="s">
        <v>1</v>
      </c>
      <c r="B368" s="456">
        <f>B365/B364*100-100</f>
        <v>-4.3553178847296579</v>
      </c>
      <c r="C368" s="276">
        <f>C365/C364*100-100</f>
        <v>-2.6688453159041359</v>
      </c>
      <c r="D368" s="276">
        <f t="shared" ref="D368:H368" si="136">D365/D364*100-100</f>
        <v>-3.5247432306255888</v>
      </c>
      <c r="E368" s="276">
        <f t="shared" si="136"/>
        <v>-0.77777777777778567</v>
      </c>
      <c r="F368" s="276">
        <f t="shared" si="136"/>
        <v>-0.22197558268590001</v>
      </c>
      <c r="G368" s="277">
        <f t="shared" si="136"/>
        <v>-0.30116621812122446</v>
      </c>
      <c r="H368" s="275">
        <f t="shared" si="136"/>
        <v>-1.4645364318566862</v>
      </c>
      <c r="I368" s="276">
        <f>I365/I364*100-100</f>
        <v>1.5894236482471626</v>
      </c>
      <c r="J368" s="276">
        <f t="shared" ref="J368:P368" si="137">J365/J364*100-100</f>
        <v>0.84582852748941662</v>
      </c>
      <c r="K368" s="276">
        <f t="shared" si="137"/>
        <v>2.5857126476321497</v>
      </c>
      <c r="L368" s="276">
        <f t="shared" si="137"/>
        <v>3.7730243612596581</v>
      </c>
      <c r="M368" s="276">
        <f t="shared" si="137"/>
        <v>5.8634992458521822</v>
      </c>
      <c r="N368" s="275">
        <f t="shared" si="137"/>
        <v>8.5999312005498041E-2</v>
      </c>
      <c r="O368" s="276">
        <f t="shared" si="137"/>
        <v>0.11087768440710022</v>
      </c>
      <c r="P368" s="276">
        <f t="shared" si="137"/>
        <v>-3.0841503267973849</v>
      </c>
      <c r="Q368" s="276">
        <f>Q365/Q364*100-100</f>
        <v>2.1708683473389527</v>
      </c>
      <c r="R368" s="276">
        <f t="shared" ref="R368:T368" si="138">R365/R364*100-100</f>
        <v>4.1666666666666714</v>
      </c>
      <c r="S368" s="277">
        <f t="shared" si="138"/>
        <v>6.0401171963038109</v>
      </c>
      <c r="T368" s="424">
        <f t="shared" si="138"/>
        <v>0.97427665023124632</v>
      </c>
      <c r="V368" s="227"/>
    </row>
    <row r="369" spans="1:26" s="491" customFormat="1" ht="13.5" thickBot="1" x14ac:dyDescent="0.25">
      <c r="A369" s="429" t="s">
        <v>27</v>
      </c>
      <c r="B369" s="457">
        <f t="shared" ref="B369:T369" si="139">B365-B352</f>
        <v>204.5454545454545</v>
      </c>
      <c r="C369" s="281">
        <f t="shared" si="139"/>
        <v>237.97619047619082</v>
      </c>
      <c r="D369" s="281">
        <f t="shared" si="139"/>
        <v>194.36507936507951</v>
      </c>
      <c r="E369" s="281">
        <f t="shared" si="139"/>
        <v>346.19999999999982</v>
      </c>
      <c r="F369" s="281">
        <f t="shared" si="139"/>
        <v>115.8391261171796</v>
      </c>
      <c r="G369" s="282">
        <f t="shared" si="139"/>
        <v>152.67110617832077</v>
      </c>
      <c r="H369" s="280">
        <f t="shared" si="139"/>
        <v>249.92202729044857</v>
      </c>
      <c r="I369" s="281">
        <f t="shared" si="139"/>
        <v>242.56493506493507</v>
      </c>
      <c r="J369" s="281">
        <f t="shared" si="139"/>
        <v>400.1680672268908</v>
      </c>
      <c r="K369" s="281">
        <f t="shared" si="139"/>
        <v>209.31888544891626</v>
      </c>
      <c r="L369" s="281">
        <f t="shared" si="139"/>
        <v>214.90909090909099</v>
      </c>
      <c r="M369" s="281">
        <f t="shared" si="139"/>
        <v>226.48190045248884</v>
      </c>
      <c r="N369" s="280">
        <f t="shared" si="139"/>
        <v>248.9278752436644</v>
      </c>
      <c r="O369" s="281">
        <f t="shared" si="139"/>
        <v>146.84113300492618</v>
      </c>
      <c r="P369" s="281">
        <f t="shared" si="139"/>
        <v>263.86029411764684</v>
      </c>
      <c r="Q369" s="281">
        <f t="shared" si="139"/>
        <v>167.85714285714312</v>
      </c>
      <c r="R369" s="281">
        <f t="shared" si="139"/>
        <v>170.40909090909099</v>
      </c>
      <c r="S369" s="282">
        <f t="shared" si="139"/>
        <v>160.61705989110715</v>
      </c>
      <c r="T369" s="425">
        <f t="shared" si="139"/>
        <v>217.03573597548893</v>
      </c>
      <c r="V369" s="227"/>
    </row>
    <row r="370" spans="1:26" s="491" customFormat="1" x14ac:dyDescent="0.2">
      <c r="A370" s="430" t="s">
        <v>51</v>
      </c>
      <c r="B370" s="486">
        <v>761</v>
      </c>
      <c r="C370" s="286">
        <v>763</v>
      </c>
      <c r="D370" s="444">
        <v>216</v>
      </c>
      <c r="E370" s="286">
        <v>763</v>
      </c>
      <c r="F370" s="391">
        <v>763</v>
      </c>
      <c r="G370" s="287">
        <v>763</v>
      </c>
      <c r="H370" s="285">
        <v>762</v>
      </c>
      <c r="I370" s="286">
        <v>761</v>
      </c>
      <c r="J370" s="286">
        <v>219</v>
      </c>
      <c r="K370" s="286">
        <v>761</v>
      </c>
      <c r="L370" s="286">
        <v>762</v>
      </c>
      <c r="M370" s="286">
        <v>762</v>
      </c>
      <c r="N370" s="285">
        <v>762</v>
      </c>
      <c r="O370" s="286">
        <v>763</v>
      </c>
      <c r="P370" s="286">
        <v>216</v>
      </c>
      <c r="Q370" s="286">
        <v>762</v>
      </c>
      <c r="R370" s="286">
        <v>762</v>
      </c>
      <c r="S370" s="287">
        <v>762</v>
      </c>
      <c r="T370" s="426">
        <f>SUM(B370:S370)</f>
        <v>12083</v>
      </c>
      <c r="U370" s="227" t="s">
        <v>56</v>
      </c>
      <c r="V370" s="289">
        <f>T357-T370</f>
        <v>14</v>
      </c>
      <c r="W370" s="290">
        <f>V370/T357</f>
        <v>1.1573117301810366E-3</v>
      </c>
    </row>
    <row r="371" spans="1:26" s="491" customFormat="1" x14ac:dyDescent="0.2">
      <c r="A371" s="324" t="s">
        <v>28</v>
      </c>
      <c r="B371" s="458">
        <v>123.5</v>
      </c>
      <c r="C371" s="242">
        <v>124.5</v>
      </c>
      <c r="D371" s="445">
        <v>124.5</v>
      </c>
      <c r="E371" s="242">
        <v>121</v>
      </c>
      <c r="F371" s="392">
        <v>119.5</v>
      </c>
      <c r="G371" s="245">
        <v>120.5</v>
      </c>
      <c r="H371" s="244">
        <v>119.5</v>
      </c>
      <c r="I371" s="242">
        <v>118</v>
      </c>
      <c r="J371" s="242">
        <v>118</v>
      </c>
      <c r="K371" s="242">
        <v>117.5</v>
      </c>
      <c r="L371" s="242">
        <v>116.5</v>
      </c>
      <c r="M371" s="242">
        <v>115.5</v>
      </c>
      <c r="N371" s="244">
        <v>121.5</v>
      </c>
      <c r="O371" s="242">
        <v>120</v>
      </c>
      <c r="P371" s="242">
        <v>124</v>
      </c>
      <c r="Q371" s="242">
        <v>119</v>
      </c>
      <c r="R371" s="242">
        <v>117.5</v>
      </c>
      <c r="S371" s="245">
        <v>116.5</v>
      </c>
      <c r="T371" s="427"/>
      <c r="U371" s="227" t="s">
        <v>57</v>
      </c>
      <c r="V371" s="227">
        <v>116.18</v>
      </c>
    </row>
    <row r="372" spans="1:26" s="491" customFormat="1" ht="13.5" thickBot="1" x14ac:dyDescent="0.25">
      <c r="A372" s="327" t="s">
        <v>26</v>
      </c>
      <c r="B372" s="487">
        <f t="shared" ref="B372:S372" si="140">B371-B358</f>
        <v>4</v>
      </c>
      <c r="C372" s="488">
        <f t="shared" si="140"/>
        <v>3.5</v>
      </c>
      <c r="D372" s="488">
        <f t="shared" si="140"/>
        <v>4</v>
      </c>
      <c r="E372" s="488">
        <f t="shared" si="140"/>
        <v>3.5</v>
      </c>
      <c r="F372" s="488">
        <f t="shared" si="140"/>
        <v>3.5</v>
      </c>
      <c r="G372" s="489">
        <f t="shared" si="140"/>
        <v>3.5</v>
      </c>
      <c r="H372" s="490">
        <f t="shared" si="140"/>
        <v>3.5</v>
      </c>
      <c r="I372" s="488">
        <f t="shared" si="140"/>
        <v>3</v>
      </c>
      <c r="J372" s="488">
        <f t="shared" si="140"/>
        <v>3</v>
      </c>
      <c r="K372" s="488">
        <f t="shared" si="140"/>
        <v>3</v>
      </c>
      <c r="L372" s="488">
        <f t="shared" si="140"/>
        <v>3</v>
      </c>
      <c r="M372" s="488">
        <f t="shared" si="140"/>
        <v>3</v>
      </c>
      <c r="N372" s="490">
        <f t="shared" si="140"/>
        <v>3.5</v>
      </c>
      <c r="O372" s="488">
        <f t="shared" si="140"/>
        <v>3.5</v>
      </c>
      <c r="P372" s="488">
        <f t="shared" si="140"/>
        <v>3.5</v>
      </c>
      <c r="Q372" s="488">
        <f t="shared" si="140"/>
        <v>3.5</v>
      </c>
      <c r="R372" s="488">
        <f t="shared" si="140"/>
        <v>3</v>
      </c>
      <c r="S372" s="489">
        <f t="shared" si="140"/>
        <v>3.5</v>
      </c>
      <c r="T372" s="428"/>
      <c r="U372" s="227" t="s">
        <v>26</v>
      </c>
      <c r="V372" s="362">
        <f>V371-V358</f>
        <v>4.7700000000000102</v>
      </c>
    </row>
    <row r="373" spans="1:26" x14ac:dyDescent="0.2">
      <c r="B373" s="239">
        <v>123.5</v>
      </c>
      <c r="D373" s="239">
        <v>124.5</v>
      </c>
      <c r="E373" s="239">
        <v>121</v>
      </c>
      <c r="F373" s="492">
        <v>119.5</v>
      </c>
      <c r="G373" s="492">
        <v>120.5</v>
      </c>
      <c r="Q373" s="239">
        <v>119</v>
      </c>
      <c r="S373" s="239">
        <v>116.5</v>
      </c>
    </row>
    <row r="374" spans="1:26" x14ac:dyDescent="0.2">
      <c r="C374" s="493"/>
      <c r="D374" s="493"/>
      <c r="E374" s="493"/>
      <c r="F374" s="493"/>
      <c r="G374" s="493"/>
      <c r="H374" s="493"/>
      <c r="I374" s="493"/>
      <c r="J374" s="493"/>
      <c r="K374" s="493"/>
      <c r="L374" s="493"/>
      <c r="M374" s="493"/>
      <c r="N374" s="493"/>
      <c r="O374" s="493"/>
      <c r="P374" s="493"/>
      <c r="Q374" s="493"/>
      <c r="R374" s="493"/>
      <c r="S374" s="493"/>
      <c r="T374" s="493"/>
    </row>
    <row r="375" spans="1:26" s="506" customFormat="1" ht="13.5" thickBot="1" x14ac:dyDescent="0.25">
      <c r="A375" s="506" t="s">
        <v>151</v>
      </c>
      <c r="B375" s="506">
        <v>0.13</v>
      </c>
      <c r="C375" s="506">
        <v>0.26</v>
      </c>
      <c r="D375" s="506">
        <v>0</v>
      </c>
      <c r="E375" s="506">
        <v>0</v>
      </c>
      <c r="F375" s="506">
        <v>0.13</v>
      </c>
      <c r="G375" s="506">
        <v>0.13</v>
      </c>
      <c r="H375" s="506">
        <v>0</v>
      </c>
      <c r="I375" s="506">
        <v>0.26</v>
      </c>
      <c r="J375" s="506">
        <v>0</v>
      </c>
      <c r="K375" s="506">
        <v>0.53</v>
      </c>
      <c r="L375" s="506">
        <v>0</v>
      </c>
      <c r="M375" s="506">
        <v>0.13</v>
      </c>
      <c r="N375" s="506">
        <v>0</v>
      </c>
      <c r="O375" s="506">
        <v>0.13</v>
      </c>
      <c r="P375" s="506">
        <v>0</v>
      </c>
      <c r="Q375" s="506">
        <v>0.39</v>
      </c>
      <c r="R375" s="506">
        <v>0.26</v>
      </c>
      <c r="S375" s="506">
        <v>0</v>
      </c>
      <c r="T375" s="506">
        <v>0.15</v>
      </c>
    </row>
    <row r="376" spans="1:26" ht="13.5" thickBot="1" x14ac:dyDescent="0.25">
      <c r="A376" s="300" t="s">
        <v>150</v>
      </c>
      <c r="B376" s="671" t="s">
        <v>110</v>
      </c>
      <c r="C376" s="672"/>
      <c r="D376" s="672"/>
      <c r="E376" s="672"/>
      <c r="F376" s="672"/>
      <c r="G376" s="673"/>
      <c r="H376" s="671" t="s">
        <v>111</v>
      </c>
      <c r="I376" s="672"/>
      <c r="J376" s="672"/>
      <c r="K376" s="672"/>
      <c r="L376" s="672"/>
      <c r="M376" s="673"/>
      <c r="N376" s="671" t="s">
        <v>53</v>
      </c>
      <c r="O376" s="672"/>
      <c r="P376" s="672"/>
      <c r="Q376" s="672"/>
      <c r="R376" s="672"/>
      <c r="S376" s="673"/>
      <c r="T376" s="329" t="s">
        <v>55</v>
      </c>
      <c r="U376" s="499"/>
      <c r="V376" s="499"/>
      <c r="W376" s="499"/>
      <c r="X376" s="499"/>
      <c r="Y376" s="499"/>
      <c r="Z376" s="499"/>
    </row>
    <row r="377" spans="1:26" x14ac:dyDescent="0.2">
      <c r="A377" s="226" t="s">
        <v>54</v>
      </c>
      <c r="B377" s="451">
        <v>1</v>
      </c>
      <c r="C377" s="252">
        <v>2</v>
      </c>
      <c r="D377" s="439" t="s">
        <v>131</v>
      </c>
      <c r="E377" s="252">
        <v>4</v>
      </c>
      <c r="F377" s="484">
        <v>5</v>
      </c>
      <c r="G377" s="432">
        <v>6</v>
      </c>
      <c r="H377" s="251">
        <v>7</v>
      </c>
      <c r="I377" s="252">
        <v>8</v>
      </c>
      <c r="J377" s="252" t="s">
        <v>137</v>
      </c>
      <c r="K377" s="252">
        <v>10</v>
      </c>
      <c r="L377" s="252">
        <v>11</v>
      </c>
      <c r="M377" s="252">
        <v>12</v>
      </c>
      <c r="N377" s="330">
        <v>13</v>
      </c>
      <c r="O377" s="253">
        <v>14</v>
      </c>
      <c r="P377" s="253" t="s">
        <v>138</v>
      </c>
      <c r="Q377" s="253">
        <v>16</v>
      </c>
      <c r="R377" s="253">
        <v>17</v>
      </c>
      <c r="S377" s="331">
        <v>18</v>
      </c>
      <c r="T377" s="418"/>
      <c r="U377" s="499"/>
      <c r="V377" s="499"/>
      <c r="W377" s="499"/>
      <c r="X377" s="499"/>
      <c r="Y377" s="499"/>
      <c r="Z377" s="499"/>
    </row>
    <row r="378" spans="1:26" x14ac:dyDescent="0.2">
      <c r="A378" s="307" t="s">
        <v>3</v>
      </c>
      <c r="B378" s="452">
        <v>3250</v>
      </c>
      <c r="C378" s="259">
        <v>3250</v>
      </c>
      <c r="D378" s="440">
        <v>3250</v>
      </c>
      <c r="E378" s="259">
        <v>3250</v>
      </c>
      <c r="F378" s="390">
        <v>3250</v>
      </c>
      <c r="G378" s="260">
        <v>3250</v>
      </c>
      <c r="H378" s="258">
        <v>3250</v>
      </c>
      <c r="I378" s="259">
        <v>3250</v>
      </c>
      <c r="J378" s="259">
        <v>3250</v>
      </c>
      <c r="K378" s="259">
        <v>3250</v>
      </c>
      <c r="L378" s="259">
        <v>3250</v>
      </c>
      <c r="M378" s="259">
        <v>3250</v>
      </c>
      <c r="N378" s="258">
        <v>3250</v>
      </c>
      <c r="O378" s="259">
        <v>3250</v>
      </c>
      <c r="P378" s="259">
        <v>3250</v>
      </c>
      <c r="Q378" s="259">
        <v>3250</v>
      </c>
      <c r="R378" s="259">
        <v>3250</v>
      </c>
      <c r="S378" s="260">
        <v>3250</v>
      </c>
      <c r="T378" s="420">
        <v>3250</v>
      </c>
      <c r="U378" s="504"/>
      <c r="V378" s="505"/>
      <c r="W378" s="505"/>
      <c r="X378" s="505"/>
      <c r="Y378" s="505"/>
      <c r="Z378" s="505"/>
    </row>
    <row r="379" spans="1:26" x14ac:dyDescent="0.2">
      <c r="A379" s="310" t="s">
        <v>6</v>
      </c>
      <c r="B379" s="453">
        <v>3238.9795918367345</v>
      </c>
      <c r="C379" s="264">
        <v>3148.6046511627906</v>
      </c>
      <c r="D379" s="441">
        <v>3378.75</v>
      </c>
      <c r="E379" s="264">
        <v>3206.086956521739</v>
      </c>
      <c r="F379" s="311">
        <v>3331.818181818182</v>
      </c>
      <c r="G379" s="265">
        <v>3252.7083333333335</v>
      </c>
      <c r="H379" s="263">
        <v>3257.7272727272725</v>
      </c>
      <c r="I379" s="264">
        <v>3232.8571428571427</v>
      </c>
      <c r="J379" s="264">
        <v>3115.294117647059</v>
      </c>
      <c r="K379" s="264">
        <v>3268.627450980392</v>
      </c>
      <c r="L379" s="264">
        <v>3273.0188679245284</v>
      </c>
      <c r="M379" s="264">
        <v>3425.9574468085107</v>
      </c>
      <c r="N379" s="263">
        <v>3229.2307692307691</v>
      </c>
      <c r="O379" s="264">
        <v>3283.1372549019607</v>
      </c>
      <c r="P379" s="264">
        <v>3223.75</v>
      </c>
      <c r="Q379" s="264">
        <v>3318.9795918367345</v>
      </c>
      <c r="R379" s="264">
        <v>3331.4</v>
      </c>
      <c r="S379" s="265">
        <v>3370.6</v>
      </c>
      <c r="T379" s="421">
        <v>3275.6649616368286</v>
      </c>
      <c r="U379" s="504"/>
      <c r="V379" s="505"/>
      <c r="W379" s="505"/>
      <c r="X379" s="505"/>
      <c r="Y379" s="505"/>
      <c r="Z379" s="505"/>
    </row>
    <row r="380" spans="1:26" x14ac:dyDescent="0.2">
      <c r="A380" s="226" t="s">
        <v>7</v>
      </c>
      <c r="B380" s="454">
        <v>75.510204081632651</v>
      </c>
      <c r="C380" s="268">
        <v>81.395348837209298</v>
      </c>
      <c r="D380" s="442">
        <v>87.5</v>
      </c>
      <c r="E380" s="268">
        <v>86.956521739130437</v>
      </c>
      <c r="F380" s="314">
        <v>90.909090909090907</v>
      </c>
      <c r="G380" s="269">
        <v>81.25</v>
      </c>
      <c r="H380" s="267">
        <v>97.727272727272734</v>
      </c>
      <c r="I380" s="268">
        <v>92.857142857142861</v>
      </c>
      <c r="J380" s="268">
        <v>82.352941176470594</v>
      </c>
      <c r="K380" s="268">
        <v>92.156862745098039</v>
      </c>
      <c r="L380" s="268">
        <v>90.566037735849051</v>
      </c>
      <c r="M380" s="268">
        <v>95.744680851063833</v>
      </c>
      <c r="N380" s="267">
        <v>86.538461538461533</v>
      </c>
      <c r="O380" s="268">
        <v>86.274509803921575</v>
      </c>
      <c r="P380" s="268">
        <v>87.5</v>
      </c>
      <c r="Q380" s="268">
        <v>79.591836734693871</v>
      </c>
      <c r="R380" s="268">
        <v>86</v>
      </c>
      <c r="S380" s="269">
        <v>86</v>
      </c>
      <c r="T380" s="422">
        <v>84.910485933503836</v>
      </c>
      <c r="U380" s="504"/>
      <c r="V380" s="505"/>
      <c r="W380" s="505"/>
      <c r="X380" s="505"/>
      <c r="Y380" s="505"/>
      <c r="Z380" s="505"/>
    </row>
    <row r="381" spans="1:26" x14ac:dyDescent="0.2">
      <c r="A381" s="226" t="s">
        <v>8</v>
      </c>
      <c r="B381" s="455">
        <v>7.4563894271999942E-2</v>
      </c>
      <c r="C381" s="272">
        <v>8.0071265789683599E-2</v>
      </c>
      <c r="D381" s="443">
        <v>6.854438423369183E-2</v>
      </c>
      <c r="E381" s="272">
        <v>7.1969529013124506E-2</v>
      </c>
      <c r="F381" s="317">
        <v>6.9992340760486216E-2</v>
      </c>
      <c r="G381" s="273">
        <v>7.1910755403377921E-2</v>
      </c>
      <c r="H381" s="271">
        <v>5.3660051740347277E-2</v>
      </c>
      <c r="I381" s="272">
        <v>6.2820485566275452E-2</v>
      </c>
      <c r="J381" s="272">
        <v>7.4691355382224711E-2</v>
      </c>
      <c r="K381" s="272">
        <v>5.2722867984287242E-2</v>
      </c>
      <c r="L381" s="272">
        <v>6.1769567192673833E-2</v>
      </c>
      <c r="M381" s="272">
        <v>4.9661916290877739E-2</v>
      </c>
      <c r="N381" s="271">
        <v>7.5127744426535983E-2</v>
      </c>
      <c r="O381" s="272">
        <v>6.2925252329839254E-2</v>
      </c>
      <c r="P381" s="272">
        <v>7.2680622244195997E-2</v>
      </c>
      <c r="Q381" s="272">
        <v>7.7799212456169095E-2</v>
      </c>
      <c r="R381" s="272">
        <v>5.9561712700586106E-2</v>
      </c>
      <c r="S381" s="273">
        <v>7.4200219632940059E-2</v>
      </c>
      <c r="T381" s="423">
        <v>7.0583802457510308E-2</v>
      </c>
      <c r="U381" s="504"/>
      <c r="V381" s="505"/>
      <c r="W381" s="505"/>
      <c r="X381" s="505"/>
      <c r="Y381" s="505"/>
      <c r="Z381" s="505"/>
    </row>
    <row r="382" spans="1:26" x14ac:dyDescent="0.2">
      <c r="A382" s="310" t="s">
        <v>1</v>
      </c>
      <c r="B382" s="456">
        <f>B379/B378*100-100</f>
        <v>-0.33908948194662969</v>
      </c>
      <c r="C382" s="276">
        <f>C379/C378*100-100</f>
        <v>-3.1198568872987522</v>
      </c>
      <c r="D382" s="276">
        <f t="shared" ref="D382:H382" si="141">D379/D378*100-100</f>
        <v>3.961538461538467</v>
      </c>
      <c r="E382" s="276">
        <f t="shared" si="141"/>
        <v>-1.3511705685618836</v>
      </c>
      <c r="F382" s="276">
        <f t="shared" si="141"/>
        <v>2.5174825174825202</v>
      </c>
      <c r="G382" s="277">
        <f t="shared" si="141"/>
        <v>8.3333333333342807E-2</v>
      </c>
      <c r="H382" s="275">
        <f t="shared" si="141"/>
        <v>0.23776223776224015</v>
      </c>
      <c r="I382" s="276">
        <f>I379/I378*100-100</f>
        <v>-0.52747252747253981</v>
      </c>
      <c r="J382" s="276">
        <f t="shared" ref="J382:P382" si="142">J379/J378*100-100</f>
        <v>-4.144796380090483</v>
      </c>
      <c r="K382" s="276">
        <f t="shared" si="142"/>
        <v>0.57315233785821817</v>
      </c>
      <c r="L382" s="276">
        <f t="shared" si="142"/>
        <v>0.70827285921626526</v>
      </c>
      <c r="M382" s="276">
        <f t="shared" si="142"/>
        <v>5.4140752864157093</v>
      </c>
      <c r="N382" s="275">
        <f t="shared" si="142"/>
        <v>-0.63905325443786865</v>
      </c>
      <c r="O382" s="276">
        <f t="shared" si="142"/>
        <v>1.0196078431372655</v>
      </c>
      <c r="P382" s="276">
        <f t="shared" si="142"/>
        <v>-0.8076923076923066</v>
      </c>
      <c r="Q382" s="276">
        <f>Q379/Q378*100-100</f>
        <v>2.1224489795918373</v>
      </c>
      <c r="R382" s="276">
        <f t="shared" ref="R382:T382" si="143">R379/R378*100-100</f>
        <v>2.5046153846153913</v>
      </c>
      <c r="S382" s="277">
        <f t="shared" si="143"/>
        <v>3.7107692307692304</v>
      </c>
      <c r="T382" s="424">
        <f t="shared" si="143"/>
        <v>0.7896911272870426</v>
      </c>
      <c r="U382" s="499"/>
      <c r="V382" s="227"/>
      <c r="W382" s="499"/>
      <c r="X382" s="499"/>
      <c r="Y382" s="499"/>
      <c r="Z382" s="499"/>
    </row>
    <row r="383" spans="1:26" ht="13.5" thickBot="1" x14ac:dyDescent="0.25">
      <c r="A383" s="429" t="s">
        <v>27</v>
      </c>
      <c r="B383" s="457">
        <f t="shared" ref="B383:T383" si="144">B379-B365</f>
        <v>312.25231910946195</v>
      </c>
      <c r="C383" s="281">
        <f t="shared" si="144"/>
        <v>170.27131782945708</v>
      </c>
      <c r="D383" s="281">
        <f t="shared" si="144"/>
        <v>426.60714285714266</v>
      </c>
      <c r="E383" s="281">
        <f t="shared" si="144"/>
        <v>169.88695652173919</v>
      </c>
      <c r="F383" s="281">
        <f t="shared" si="144"/>
        <v>278.61063464837071</v>
      </c>
      <c r="G383" s="282">
        <f t="shared" si="144"/>
        <v>201.92401960784309</v>
      </c>
      <c r="H383" s="280">
        <f t="shared" si="144"/>
        <v>242.5420875420873</v>
      </c>
      <c r="I383" s="281">
        <f t="shared" si="144"/>
        <v>124.22077922077915</v>
      </c>
      <c r="J383" s="281">
        <f t="shared" si="144"/>
        <v>29.411764705882433</v>
      </c>
      <c r="K383" s="281">
        <f t="shared" si="144"/>
        <v>129.50464396284815</v>
      </c>
      <c r="L383" s="281">
        <f t="shared" si="144"/>
        <v>97.564322469982926</v>
      </c>
      <c r="M383" s="281">
        <f t="shared" si="144"/>
        <v>186.53436988543353</v>
      </c>
      <c r="N383" s="280">
        <f t="shared" si="144"/>
        <v>166.59919028340073</v>
      </c>
      <c r="O383" s="281">
        <f t="shared" si="144"/>
        <v>219.74439775910332</v>
      </c>
      <c r="P383" s="281">
        <f t="shared" si="144"/>
        <v>258.125</v>
      </c>
      <c r="Q383" s="281">
        <f t="shared" si="144"/>
        <v>192.55102040816291</v>
      </c>
      <c r="R383" s="281">
        <f t="shared" si="144"/>
        <v>143.90000000000009</v>
      </c>
      <c r="S383" s="282">
        <f t="shared" si="144"/>
        <v>125.77241379310317</v>
      </c>
      <c r="T383" s="425">
        <f t="shared" si="144"/>
        <v>185.85209613975258</v>
      </c>
      <c r="U383" s="499"/>
      <c r="V383" s="227"/>
      <c r="W383" s="499"/>
      <c r="X383" s="499"/>
      <c r="Y383" s="499"/>
      <c r="Z383" s="499"/>
    </row>
    <row r="384" spans="1:26" x14ac:dyDescent="0.2">
      <c r="A384" s="430" t="s">
        <v>51</v>
      </c>
      <c r="B384" s="486">
        <v>761</v>
      </c>
      <c r="C384" s="286">
        <v>763</v>
      </c>
      <c r="D384" s="444">
        <v>216</v>
      </c>
      <c r="E384" s="286">
        <v>763</v>
      </c>
      <c r="F384" s="391">
        <v>763</v>
      </c>
      <c r="G384" s="287">
        <v>763</v>
      </c>
      <c r="H384" s="285">
        <v>762</v>
      </c>
      <c r="I384" s="286">
        <v>761</v>
      </c>
      <c r="J384" s="286">
        <v>219</v>
      </c>
      <c r="K384" s="286">
        <v>761</v>
      </c>
      <c r="L384" s="286">
        <v>762</v>
      </c>
      <c r="M384" s="286">
        <v>762</v>
      </c>
      <c r="N384" s="285">
        <v>762</v>
      </c>
      <c r="O384" s="286">
        <v>763</v>
      </c>
      <c r="P384" s="286">
        <v>216</v>
      </c>
      <c r="Q384" s="286">
        <v>762</v>
      </c>
      <c r="R384" s="286">
        <v>762</v>
      </c>
      <c r="S384" s="287">
        <v>762</v>
      </c>
      <c r="T384" s="426">
        <f>SUM(B384:S384)</f>
        <v>12083</v>
      </c>
      <c r="U384" s="227" t="s">
        <v>56</v>
      </c>
      <c r="V384" s="289">
        <f>T370-T384</f>
        <v>0</v>
      </c>
      <c r="W384" s="290">
        <f>V384/T370</f>
        <v>0</v>
      </c>
      <c r="X384" s="499"/>
      <c r="Y384" s="499"/>
      <c r="Z384" s="499"/>
    </row>
    <row r="385" spans="1:26" x14ac:dyDescent="0.2">
      <c r="A385" s="324" t="s">
        <v>28</v>
      </c>
      <c r="B385" s="458">
        <v>126</v>
      </c>
      <c r="C385" s="501">
        <v>127.5</v>
      </c>
      <c r="D385" s="445">
        <v>127</v>
      </c>
      <c r="E385" s="501">
        <v>124.5</v>
      </c>
      <c r="F385" s="392">
        <v>122.5</v>
      </c>
      <c r="G385" s="502">
        <v>123.5</v>
      </c>
      <c r="H385" s="500">
        <v>122.5</v>
      </c>
      <c r="I385" s="501">
        <v>121.5</v>
      </c>
      <c r="J385" s="501">
        <v>122</v>
      </c>
      <c r="K385" s="501">
        <v>121</v>
      </c>
      <c r="L385" s="501">
        <v>120</v>
      </c>
      <c r="M385" s="501">
        <v>118.5</v>
      </c>
      <c r="N385" s="500">
        <v>125</v>
      </c>
      <c r="O385" s="501">
        <v>123</v>
      </c>
      <c r="P385" s="501">
        <v>126.5</v>
      </c>
      <c r="Q385" s="501">
        <v>122</v>
      </c>
      <c r="R385" s="501">
        <v>121</v>
      </c>
      <c r="S385" s="502">
        <v>120</v>
      </c>
      <c r="T385" s="427"/>
      <c r="U385" s="227" t="s">
        <v>57</v>
      </c>
      <c r="V385" s="227">
        <v>119.62</v>
      </c>
      <c r="W385" s="499"/>
      <c r="X385" s="499"/>
      <c r="Y385" s="499"/>
      <c r="Z385" s="499"/>
    </row>
    <row r="386" spans="1:26" ht="13.5" thickBot="1" x14ac:dyDescent="0.25">
      <c r="A386" s="327" t="s">
        <v>26</v>
      </c>
      <c r="B386" s="487">
        <f t="shared" ref="B386:S386" si="145">B385-B371</f>
        <v>2.5</v>
      </c>
      <c r="C386" s="488">
        <f t="shared" si="145"/>
        <v>3</v>
      </c>
      <c r="D386" s="488">
        <f t="shared" si="145"/>
        <v>2.5</v>
      </c>
      <c r="E386" s="488">
        <f t="shared" si="145"/>
        <v>3.5</v>
      </c>
      <c r="F386" s="488">
        <f t="shared" si="145"/>
        <v>3</v>
      </c>
      <c r="G386" s="489">
        <f t="shared" si="145"/>
        <v>3</v>
      </c>
      <c r="H386" s="490">
        <f t="shared" si="145"/>
        <v>3</v>
      </c>
      <c r="I386" s="488">
        <f t="shared" si="145"/>
        <v>3.5</v>
      </c>
      <c r="J386" s="488">
        <f t="shared" si="145"/>
        <v>4</v>
      </c>
      <c r="K386" s="488">
        <f t="shared" si="145"/>
        <v>3.5</v>
      </c>
      <c r="L386" s="488">
        <f t="shared" si="145"/>
        <v>3.5</v>
      </c>
      <c r="M386" s="488">
        <f t="shared" si="145"/>
        <v>3</v>
      </c>
      <c r="N386" s="490">
        <f t="shared" si="145"/>
        <v>3.5</v>
      </c>
      <c r="O386" s="488">
        <f t="shared" si="145"/>
        <v>3</v>
      </c>
      <c r="P386" s="488">
        <f t="shared" si="145"/>
        <v>2.5</v>
      </c>
      <c r="Q386" s="488">
        <f t="shared" si="145"/>
        <v>3</v>
      </c>
      <c r="R386" s="488">
        <f t="shared" si="145"/>
        <v>3.5</v>
      </c>
      <c r="S386" s="489">
        <f t="shared" si="145"/>
        <v>3.5</v>
      </c>
      <c r="T386" s="428"/>
      <c r="U386" s="227" t="s">
        <v>26</v>
      </c>
      <c r="V386" s="362">
        <f>V385-V371</f>
        <v>3.4399999999999977</v>
      </c>
      <c r="W386" s="499"/>
      <c r="X386" s="499"/>
      <c r="Y386" s="499"/>
      <c r="Z386" s="499"/>
    </row>
    <row r="387" spans="1:26" x14ac:dyDescent="0.2">
      <c r="B387" s="239">
        <v>126</v>
      </c>
      <c r="C387" s="503">
        <v>127.5</v>
      </c>
      <c r="D387" s="503">
        <v>127</v>
      </c>
      <c r="E387" s="503"/>
      <c r="F387" s="503"/>
      <c r="G387" s="503"/>
      <c r="H387" s="503"/>
      <c r="I387" s="503"/>
      <c r="J387" s="503"/>
      <c r="K387" s="503"/>
      <c r="L387" s="503"/>
      <c r="M387" s="503"/>
      <c r="N387" s="503"/>
      <c r="O387" s="503"/>
      <c r="P387" s="503">
        <v>126.5</v>
      </c>
      <c r="Q387" s="503"/>
      <c r="R387" s="503"/>
      <c r="S387" s="503"/>
    </row>
    <row r="388" spans="1:26" ht="13.5" thickBot="1" x14ac:dyDescent="0.25">
      <c r="C388" s="506"/>
      <c r="D388" s="506"/>
      <c r="E388" s="506"/>
      <c r="F388" s="506"/>
      <c r="G388" s="506"/>
      <c r="H388" s="506"/>
      <c r="I388" s="506"/>
      <c r="J388" s="506"/>
      <c r="K388" s="506"/>
      <c r="L388" s="506"/>
      <c r="M388" s="506"/>
      <c r="N388" s="506"/>
      <c r="O388" s="506"/>
      <c r="P388" s="506"/>
      <c r="Q388" s="506"/>
      <c r="R388" s="506"/>
      <c r="S388" s="506"/>
    </row>
    <row r="389" spans="1:26" s="507" customFormat="1" ht="13.5" thickBot="1" x14ac:dyDescent="0.25">
      <c r="A389" s="300" t="s">
        <v>152</v>
      </c>
      <c r="B389" s="671" t="s">
        <v>110</v>
      </c>
      <c r="C389" s="672"/>
      <c r="D389" s="672"/>
      <c r="E389" s="672"/>
      <c r="F389" s="672"/>
      <c r="G389" s="673"/>
      <c r="H389" s="671" t="s">
        <v>111</v>
      </c>
      <c r="I389" s="672"/>
      <c r="J389" s="672"/>
      <c r="K389" s="672"/>
      <c r="L389" s="672"/>
      <c r="M389" s="673"/>
      <c r="N389" s="671" t="s">
        <v>53</v>
      </c>
      <c r="O389" s="672"/>
      <c r="P389" s="672"/>
      <c r="Q389" s="672"/>
      <c r="R389" s="672"/>
      <c r="S389" s="673"/>
      <c r="T389" s="329" t="s">
        <v>55</v>
      </c>
    </row>
    <row r="390" spans="1:26" s="507" customFormat="1" x14ac:dyDescent="0.2">
      <c r="A390" s="226" t="s">
        <v>54</v>
      </c>
      <c r="B390" s="451">
        <v>1</v>
      </c>
      <c r="C390" s="252">
        <v>2</v>
      </c>
      <c r="D390" s="439" t="s">
        <v>131</v>
      </c>
      <c r="E390" s="252">
        <v>4</v>
      </c>
      <c r="F390" s="484">
        <v>5</v>
      </c>
      <c r="G390" s="432">
        <v>6</v>
      </c>
      <c r="H390" s="251">
        <v>7</v>
      </c>
      <c r="I390" s="252">
        <v>8</v>
      </c>
      <c r="J390" s="252" t="s">
        <v>137</v>
      </c>
      <c r="K390" s="252">
        <v>10</v>
      </c>
      <c r="L390" s="252">
        <v>11</v>
      </c>
      <c r="M390" s="252">
        <v>12</v>
      </c>
      <c r="N390" s="330">
        <v>13</v>
      </c>
      <c r="O390" s="253">
        <v>14</v>
      </c>
      <c r="P390" s="253" t="s">
        <v>138</v>
      </c>
      <c r="Q390" s="253">
        <v>16</v>
      </c>
      <c r="R390" s="253">
        <v>17</v>
      </c>
      <c r="S390" s="331">
        <v>18</v>
      </c>
      <c r="T390" s="418"/>
    </row>
    <row r="391" spans="1:26" s="507" customFormat="1" x14ac:dyDescent="0.2">
      <c r="A391" s="307" t="s">
        <v>3</v>
      </c>
      <c r="B391" s="452">
        <v>3415</v>
      </c>
      <c r="C391" s="259">
        <v>3415</v>
      </c>
      <c r="D391" s="440">
        <v>3415</v>
      </c>
      <c r="E391" s="259">
        <v>3415</v>
      </c>
      <c r="F391" s="390">
        <v>3415</v>
      </c>
      <c r="G391" s="260">
        <v>3415</v>
      </c>
      <c r="H391" s="258">
        <v>3415</v>
      </c>
      <c r="I391" s="259">
        <v>3415</v>
      </c>
      <c r="J391" s="259">
        <v>3415</v>
      </c>
      <c r="K391" s="259">
        <v>3415</v>
      </c>
      <c r="L391" s="259">
        <v>3415</v>
      </c>
      <c r="M391" s="259">
        <v>3415</v>
      </c>
      <c r="N391" s="258">
        <v>3415</v>
      </c>
      <c r="O391" s="259">
        <v>3415</v>
      </c>
      <c r="P391" s="259">
        <v>3415</v>
      </c>
      <c r="Q391" s="259">
        <v>3415</v>
      </c>
      <c r="R391" s="259">
        <v>3415</v>
      </c>
      <c r="S391" s="260">
        <v>3415</v>
      </c>
      <c r="T391" s="420">
        <v>3415</v>
      </c>
      <c r="U391" s="504"/>
      <c r="V391" s="505"/>
      <c r="W391" s="505"/>
      <c r="X391" s="505"/>
      <c r="Y391" s="505"/>
      <c r="Z391" s="505"/>
    </row>
    <row r="392" spans="1:26" s="507" customFormat="1" x14ac:dyDescent="0.2">
      <c r="A392" s="310" t="s">
        <v>6</v>
      </c>
      <c r="B392" s="453">
        <v>3382.0967741935483</v>
      </c>
      <c r="C392" s="264">
        <v>3346.7857142857142</v>
      </c>
      <c r="D392" s="441">
        <v>3545.7142857142858</v>
      </c>
      <c r="E392" s="264">
        <v>3440</v>
      </c>
      <c r="F392" s="311">
        <v>3542.3076923076924</v>
      </c>
      <c r="G392" s="265">
        <v>3481.8333333333335</v>
      </c>
      <c r="H392" s="263">
        <v>3422.9268292682927</v>
      </c>
      <c r="I392" s="264">
        <v>3499.4444444444443</v>
      </c>
      <c r="J392" s="264">
        <v>3540</v>
      </c>
      <c r="K392" s="264">
        <v>3503.8596491228072</v>
      </c>
      <c r="L392" s="264">
        <v>3603.2142857142858</v>
      </c>
      <c r="M392" s="264">
        <v>3585.6862745098038</v>
      </c>
      <c r="N392" s="263">
        <v>3397.719298245614</v>
      </c>
      <c r="O392" s="264">
        <v>3598.2456140350878</v>
      </c>
      <c r="P392" s="264">
        <v>3587.0454545454545</v>
      </c>
      <c r="Q392" s="264">
        <v>3634.3902439024391</v>
      </c>
      <c r="R392" s="264">
        <v>3527.7966101694915</v>
      </c>
      <c r="S392" s="265">
        <v>3546.7857142857142</v>
      </c>
      <c r="T392" s="421">
        <v>3504.101694915254</v>
      </c>
      <c r="U392" s="504"/>
      <c r="V392" s="505"/>
      <c r="W392" s="505"/>
      <c r="X392" s="505"/>
      <c r="Y392" s="505"/>
      <c r="Z392" s="505"/>
    </row>
    <row r="393" spans="1:26" s="507" customFormat="1" x14ac:dyDescent="0.2">
      <c r="A393" s="226" t="s">
        <v>7</v>
      </c>
      <c r="B393" s="454">
        <v>87.096774193548384</v>
      </c>
      <c r="C393" s="268">
        <v>83.928571428571431</v>
      </c>
      <c r="D393" s="442">
        <v>78.571428571428569</v>
      </c>
      <c r="E393" s="268">
        <v>87.272727272727266</v>
      </c>
      <c r="F393" s="314">
        <v>94.230769230769226</v>
      </c>
      <c r="G393" s="269">
        <v>88.333333333333329</v>
      </c>
      <c r="H393" s="267">
        <v>80.487804878048777</v>
      </c>
      <c r="I393" s="268">
        <v>96.296296296296291</v>
      </c>
      <c r="J393" s="268">
        <v>76.92307692307692</v>
      </c>
      <c r="K393" s="268">
        <v>94.736842105263165</v>
      </c>
      <c r="L393" s="268">
        <v>85.714285714285708</v>
      </c>
      <c r="M393" s="268">
        <v>96.078431372549019</v>
      </c>
      <c r="N393" s="267">
        <v>98.245614035087726</v>
      </c>
      <c r="O393" s="268">
        <v>82.456140350877192</v>
      </c>
      <c r="P393" s="268">
        <v>81.818181818181813</v>
      </c>
      <c r="Q393" s="268">
        <v>95.121951219512198</v>
      </c>
      <c r="R393" s="268">
        <v>89.830508474576277</v>
      </c>
      <c r="S393" s="269">
        <v>87.5</v>
      </c>
      <c r="T393" s="422">
        <v>86.55367231638418</v>
      </c>
      <c r="U393" s="504"/>
      <c r="V393" s="505"/>
      <c r="W393" s="505"/>
      <c r="X393" s="505"/>
      <c r="Y393" s="505"/>
      <c r="Z393" s="505"/>
    </row>
    <row r="394" spans="1:26" s="507" customFormat="1" x14ac:dyDescent="0.2">
      <c r="A394" s="226" t="s">
        <v>8</v>
      </c>
      <c r="B394" s="455">
        <v>6.8264123395372939E-2</v>
      </c>
      <c r="C394" s="272">
        <v>6.5323817260269174E-2</v>
      </c>
      <c r="D394" s="443">
        <v>8.1452769364300556E-2</v>
      </c>
      <c r="E394" s="272">
        <v>6.4819715033342953E-2</v>
      </c>
      <c r="F394" s="317">
        <v>6.8988932724732263E-2</v>
      </c>
      <c r="G394" s="273">
        <v>6.1394042448320113E-2</v>
      </c>
      <c r="H394" s="271">
        <v>7.4442073407254117E-2</v>
      </c>
      <c r="I394" s="272">
        <v>5.9173171466544862E-2</v>
      </c>
      <c r="J394" s="272">
        <v>9.0075760100971722E-2</v>
      </c>
      <c r="K394" s="272">
        <v>6.2316738047959203E-2</v>
      </c>
      <c r="L394" s="272">
        <v>6.3121419661480715E-2</v>
      </c>
      <c r="M394" s="272">
        <v>5.9398130200977693E-2</v>
      </c>
      <c r="N394" s="271">
        <v>4.9205166123322021E-2</v>
      </c>
      <c r="O394" s="272">
        <v>6.63797054520463E-2</v>
      </c>
      <c r="P394" s="272">
        <v>6.391428364342791E-2</v>
      </c>
      <c r="Q394" s="272">
        <v>5.0967601839950714E-2</v>
      </c>
      <c r="R394" s="272">
        <v>6.0479527090064975E-2</v>
      </c>
      <c r="S394" s="273">
        <v>6.4527295107227226E-2</v>
      </c>
      <c r="T394" s="423">
        <v>6.8014009390759578E-2</v>
      </c>
      <c r="U394" s="504"/>
      <c r="V394" s="505"/>
      <c r="W394" s="505"/>
      <c r="X394" s="505"/>
      <c r="Y394" s="505"/>
      <c r="Z394" s="505"/>
    </row>
    <row r="395" spans="1:26" s="507" customFormat="1" x14ac:dyDescent="0.2">
      <c r="A395" s="310" t="s">
        <v>1</v>
      </c>
      <c r="B395" s="456">
        <f>B392/B391*100-100</f>
        <v>-0.96349123884192522</v>
      </c>
      <c r="C395" s="276">
        <f>C392/C391*100-100</f>
        <v>-1.9974900648399938</v>
      </c>
      <c r="D395" s="276">
        <f t="shared" ref="D395:H395" si="146">D392/D391*100-100</f>
        <v>3.8276511190127565</v>
      </c>
      <c r="E395" s="276">
        <f t="shared" si="146"/>
        <v>0.7320644216691079</v>
      </c>
      <c r="F395" s="276">
        <f t="shared" si="146"/>
        <v>3.7278972857303785</v>
      </c>
      <c r="G395" s="277">
        <f t="shared" si="146"/>
        <v>1.9570522205954148</v>
      </c>
      <c r="H395" s="275">
        <f t="shared" si="146"/>
        <v>0.23211798735849243</v>
      </c>
      <c r="I395" s="276">
        <f>I392/I391*100-100</f>
        <v>2.4727509354156609</v>
      </c>
      <c r="J395" s="276">
        <f t="shared" ref="J395:P395" si="147">J392/J391*100-100</f>
        <v>3.6603221083455253</v>
      </c>
      <c r="K395" s="276">
        <f t="shared" si="147"/>
        <v>2.6020395057922912</v>
      </c>
      <c r="L395" s="276">
        <f t="shared" si="147"/>
        <v>5.5113992888517203</v>
      </c>
      <c r="M395" s="276">
        <f t="shared" si="147"/>
        <v>4.9981339534349587</v>
      </c>
      <c r="N395" s="275">
        <f t="shared" si="147"/>
        <v>-0.50602347743443943</v>
      </c>
      <c r="O395" s="276">
        <f t="shared" si="147"/>
        <v>5.3659037784798755</v>
      </c>
      <c r="P395" s="276">
        <f t="shared" si="147"/>
        <v>5.0379342473046762</v>
      </c>
      <c r="Q395" s="276">
        <f>Q392/Q391*100-100</f>
        <v>6.4243116808913214</v>
      </c>
      <c r="R395" s="276">
        <f t="shared" ref="R395:T395" si="148">R392/R391*100-100</f>
        <v>3.3029754075985807</v>
      </c>
      <c r="S395" s="513">
        <f t="shared" si="148"/>
        <v>3.8590253085128552</v>
      </c>
      <c r="T395" s="424">
        <f t="shared" si="148"/>
        <v>2.6091272303148969</v>
      </c>
      <c r="U395" s="378" t="s">
        <v>153</v>
      </c>
      <c r="V395" s="227"/>
    </row>
    <row r="396" spans="1:26" s="507" customFormat="1" ht="13.5" thickBot="1" x14ac:dyDescent="0.25">
      <c r="A396" s="429" t="s">
        <v>27</v>
      </c>
      <c r="B396" s="457">
        <f t="shared" ref="B396:T396" si="149">B392-B379</f>
        <v>143.11718235681383</v>
      </c>
      <c r="C396" s="281">
        <f t="shared" si="149"/>
        <v>198.18106312292366</v>
      </c>
      <c r="D396" s="281">
        <f t="shared" si="149"/>
        <v>166.96428571428578</v>
      </c>
      <c r="E396" s="281">
        <f t="shared" si="149"/>
        <v>233.91304347826099</v>
      </c>
      <c r="F396" s="281">
        <f t="shared" si="149"/>
        <v>210.48951048951039</v>
      </c>
      <c r="G396" s="282">
        <f t="shared" si="149"/>
        <v>229.125</v>
      </c>
      <c r="H396" s="280">
        <f t="shared" si="149"/>
        <v>165.19955654102023</v>
      </c>
      <c r="I396" s="281">
        <f t="shared" si="149"/>
        <v>266.58730158730168</v>
      </c>
      <c r="J396" s="281">
        <f t="shared" si="149"/>
        <v>424.70588235294099</v>
      </c>
      <c r="K396" s="281">
        <f t="shared" si="149"/>
        <v>235.2321981424152</v>
      </c>
      <c r="L396" s="281">
        <f t="shared" si="149"/>
        <v>330.19541778975736</v>
      </c>
      <c r="M396" s="281">
        <f t="shared" si="149"/>
        <v>159.72882770129308</v>
      </c>
      <c r="N396" s="280">
        <f t="shared" si="149"/>
        <v>168.48852901484497</v>
      </c>
      <c r="O396" s="281">
        <f t="shared" si="149"/>
        <v>315.10835913312712</v>
      </c>
      <c r="P396" s="281">
        <f t="shared" si="149"/>
        <v>363.2954545454545</v>
      </c>
      <c r="Q396" s="281">
        <f t="shared" si="149"/>
        <v>315.41065206570465</v>
      </c>
      <c r="R396" s="281">
        <f t="shared" si="149"/>
        <v>196.3966101694914</v>
      </c>
      <c r="S396" s="282">
        <f t="shared" si="149"/>
        <v>176.18571428571431</v>
      </c>
      <c r="T396" s="425">
        <f t="shared" si="149"/>
        <v>228.43673327842544</v>
      </c>
      <c r="U396" s="356" t="s">
        <v>155</v>
      </c>
      <c r="V396" s="227"/>
    </row>
    <row r="397" spans="1:26" s="507" customFormat="1" x14ac:dyDescent="0.2">
      <c r="A397" s="430" t="s">
        <v>51</v>
      </c>
      <c r="B397" s="486">
        <v>760</v>
      </c>
      <c r="C397" s="286">
        <v>763</v>
      </c>
      <c r="D397" s="444">
        <v>216</v>
      </c>
      <c r="E397" s="286">
        <v>763</v>
      </c>
      <c r="F397" s="391">
        <v>763</v>
      </c>
      <c r="G397" s="287">
        <v>763</v>
      </c>
      <c r="H397" s="285">
        <v>762</v>
      </c>
      <c r="I397" s="286">
        <v>761</v>
      </c>
      <c r="J397" s="286">
        <v>218</v>
      </c>
      <c r="K397" s="286">
        <v>761</v>
      </c>
      <c r="L397" s="286">
        <v>762</v>
      </c>
      <c r="M397" s="286">
        <v>762</v>
      </c>
      <c r="N397" s="285">
        <v>762</v>
      </c>
      <c r="O397" s="286">
        <v>763</v>
      </c>
      <c r="P397" s="286">
        <v>216</v>
      </c>
      <c r="Q397" s="286">
        <v>762</v>
      </c>
      <c r="R397" s="286">
        <v>762</v>
      </c>
      <c r="S397" s="287">
        <v>762</v>
      </c>
      <c r="T397" s="426">
        <f>SUM(B397:S397)</f>
        <v>12081</v>
      </c>
      <c r="U397" s="227" t="s">
        <v>56</v>
      </c>
      <c r="V397" s="289">
        <f>T384-T397</f>
        <v>2</v>
      </c>
      <c r="W397" s="290">
        <f>V397/T384</f>
        <v>1.6552180749813787E-4</v>
      </c>
    </row>
    <row r="398" spans="1:26" s="507" customFormat="1" x14ac:dyDescent="0.2">
      <c r="A398" s="324" t="s">
        <v>28</v>
      </c>
      <c r="B398" s="458"/>
      <c r="C398" s="509"/>
      <c r="D398" s="445"/>
      <c r="E398" s="509"/>
      <c r="F398" s="392"/>
      <c r="G398" s="508"/>
      <c r="H398" s="510"/>
      <c r="I398" s="509"/>
      <c r="J398" s="509"/>
      <c r="K398" s="509"/>
      <c r="L398" s="509"/>
      <c r="M398" s="509"/>
      <c r="N398" s="510"/>
      <c r="O398" s="509"/>
      <c r="P398" s="509"/>
      <c r="Q398" s="509"/>
      <c r="R398" s="509"/>
      <c r="S398" s="508"/>
      <c r="T398" s="427"/>
      <c r="U398" s="227" t="s">
        <v>57</v>
      </c>
      <c r="V398" s="227">
        <v>122.72</v>
      </c>
    </row>
    <row r="399" spans="1:26" s="507" customFormat="1" ht="13.5" thickBot="1" x14ac:dyDescent="0.25">
      <c r="A399" s="327" t="s">
        <v>26</v>
      </c>
      <c r="B399" s="487">
        <f t="shared" ref="B399:S399" si="150">B398-B385</f>
        <v>-126</v>
      </c>
      <c r="C399" s="488">
        <f t="shared" si="150"/>
        <v>-127.5</v>
      </c>
      <c r="D399" s="488">
        <f t="shared" si="150"/>
        <v>-127</v>
      </c>
      <c r="E399" s="488">
        <f t="shared" si="150"/>
        <v>-124.5</v>
      </c>
      <c r="F399" s="488">
        <f t="shared" si="150"/>
        <v>-122.5</v>
      </c>
      <c r="G399" s="489">
        <f t="shared" si="150"/>
        <v>-123.5</v>
      </c>
      <c r="H399" s="490">
        <f t="shared" si="150"/>
        <v>-122.5</v>
      </c>
      <c r="I399" s="488">
        <f t="shared" si="150"/>
        <v>-121.5</v>
      </c>
      <c r="J399" s="488">
        <f t="shared" si="150"/>
        <v>-122</v>
      </c>
      <c r="K399" s="488">
        <f t="shared" si="150"/>
        <v>-121</v>
      </c>
      <c r="L399" s="488">
        <f t="shared" si="150"/>
        <v>-120</v>
      </c>
      <c r="M399" s="488">
        <f t="shared" si="150"/>
        <v>-118.5</v>
      </c>
      <c r="N399" s="490">
        <f t="shared" si="150"/>
        <v>-125</v>
      </c>
      <c r="O399" s="488">
        <f t="shared" si="150"/>
        <v>-123</v>
      </c>
      <c r="P399" s="488">
        <f t="shared" si="150"/>
        <v>-126.5</v>
      </c>
      <c r="Q399" s="488">
        <f t="shared" si="150"/>
        <v>-122</v>
      </c>
      <c r="R399" s="488">
        <f t="shared" si="150"/>
        <v>-121</v>
      </c>
      <c r="S399" s="489">
        <f t="shared" si="150"/>
        <v>-120</v>
      </c>
      <c r="T399" s="428"/>
      <c r="U399" s="227" t="s">
        <v>26</v>
      </c>
      <c r="V399" s="362">
        <f>V398-V385</f>
        <v>3.0999999999999943</v>
      </c>
    </row>
    <row r="401" spans="1:23" ht="13.5" thickBot="1" x14ac:dyDescent="0.25"/>
    <row r="402" spans="1:23" ht="13.5" thickBot="1" x14ac:dyDescent="0.25">
      <c r="A402" s="300" t="s">
        <v>156</v>
      </c>
      <c r="B402" s="671" t="s">
        <v>110</v>
      </c>
      <c r="C402" s="672"/>
      <c r="D402" s="672"/>
      <c r="E402" s="672"/>
      <c r="F402" s="672"/>
      <c r="G402" s="673"/>
      <c r="H402" s="671" t="s">
        <v>111</v>
      </c>
      <c r="I402" s="672"/>
      <c r="J402" s="672"/>
      <c r="K402" s="672"/>
      <c r="L402" s="672"/>
      <c r="M402" s="673"/>
      <c r="N402" s="671" t="s">
        <v>53</v>
      </c>
      <c r="O402" s="672"/>
      <c r="P402" s="672"/>
      <c r="Q402" s="672"/>
      <c r="R402" s="672"/>
      <c r="S402" s="673"/>
      <c r="T402" s="329" t="s">
        <v>55</v>
      </c>
      <c r="U402" s="514"/>
      <c r="V402" s="514"/>
      <c r="W402" s="514"/>
    </row>
    <row r="403" spans="1:23" x14ac:dyDescent="0.2">
      <c r="A403" s="226" t="s">
        <v>54</v>
      </c>
      <c r="B403" s="451">
        <v>1</v>
      </c>
      <c r="C403" s="252">
        <v>2</v>
      </c>
      <c r="D403" s="439" t="s">
        <v>131</v>
      </c>
      <c r="E403" s="252">
        <v>4</v>
      </c>
      <c r="F403" s="484">
        <v>5</v>
      </c>
      <c r="G403" s="432">
        <v>6</v>
      </c>
      <c r="H403" s="251">
        <v>7</v>
      </c>
      <c r="I403" s="252">
        <v>8</v>
      </c>
      <c r="J403" s="252" t="s">
        <v>137</v>
      </c>
      <c r="K403" s="252">
        <v>10</v>
      </c>
      <c r="L403" s="252">
        <v>11</v>
      </c>
      <c r="M403" s="252">
        <v>12</v>
      </c>
      <c r="N403" s="330">
        <v>13</v>
      </c>
      <c r="O403" s="253">
        <v>14</v>
      </c>
      <c r="P403" s="253" t="s">
        <v>138</v>
      </c>
      <c r="Q403" s="253">
        <v>16</v>
      </c>
      <c r="R403" s="253">
        <v>17</v>
      </c>
      <c r="S403" s="331">
        <v>18</v>
      </c>
      <c r="T403" s="418"/>
      <c r="U403" s="514"/>
      <c r="V403" s="514"/>
      <c r="W403" s="514"/>
    </row>
    <row r="404" spans="1:23" x14ac:dyDescent="0.2">
      <c r="A404" s="307" t="s">
        <v>3</v>
      </c>
      <c r="B404" s="452">
        <v>3550</v>
      </c>
      <c r="C404" s="259">
        <v>3550</v>
      </c>
      <c r="D404" s="440">
        <v>3550</v>
      </c>
      <c r="E404" s="259">
        <v>3550</v>
      </c>
      <c r="F404" s="390">
        <v>3550</v>
      </c>
      <c r="G404" s="260">
        <v>3550</v>
      </c>
      <c r="H404" s="258">
        <v>3550</v>
      </c>
      <c r="I404" s="259">
        <v>3550</v>
      </c>
      <c r="J404" s="259">
        <v>3550</v>
      </c>
      <c r="K404" s="259">
        <v>3550</v>
      </c>
      <c r="L404" s="259">
        <v>3550</v>
      </c>
      <c r="M404" s="259">
        <v>3550</v>
      </c>
      <c r="N404" s="258">
        <v>3550</v>
      </c>
      <c r="O404" s="259">
        <v>3550</v>
      </c>
      <c r="P404" s="259">
        <v>3550</v>
      </c>
      <c r="Q404" s="259">
        <v>3550</v>
      </c>
      <c r="R404" s="259">
        <v>3550</v>
      </c>
      <c r="S404" s="260">
        <v>3550</v>
      </c>
      <c r="T404" s="420">
        <v>3550</v>
      </c>
      <c r="U404" s="504"/>
      <c r="V404" s="505"/>
      <c r="W404" s="505"/>
    </row>
    <row r="405" spans="1:23" x14ac:dyDescent="0.2">
      <c r="A405" s="310" t="s">
        <v>6</v>
      </c>
      <c r="B405" s="453">
        <v>3492.8301886792451</v>
      </c>
      <c r="C405" s="264">
        <v>3532.8070175438597</v>
      </c>
      <c r="D405" s="441">
        <v>3541.25</v>
      </c>
      <c r="E405" s="264">
        <v>3577.6785714285716</v>
      </c>
      <c r="F405" s="311">
        <v>3633.9655172413795</v>
      </c>
      <c r="G405" s="265">
        <v>3536.4912280701756</v>
      </c>
      <c r="H405" s="263">
        <v>3472.280701754386</v>
      </c>
      <c r="I405" s="264">
        <v>3605.7894736842104</v>
      </c>
      <c r="J405" s="264">
        <v>3691.25</v>
      </c>
      <c r="K405" s="264">
        <v>3572.1428571428573</v>
      </c>
      <c r="L405" s="264">
        <v>3670.3571428571427</v>
      </c>
      <c r="M405" s="264">
        <v>3654.1176470588234</v>
      </c>
      <c r="N405" s="263">
        <v>3689.8214285714284</v>
      </c>
      <c r="O405" s="264">
        <v>3674.2372881355932</v>
      </c>
      <c r="P405" s="264">
        <v>3643.3333333333335</v>
      </c>
      <c r="Q405" s="264">
        <v>3728.6206896551726</v>
      </c>
      <c r="R405" s="264">
        <v>3672.878787878788</v>
      </c>
      <c r="S405" s="265">
        <v>3705.3571428571427</v>
      </c>
      <c r="T405" s="421">
        <v>3616.1444444444446</v>
      </c>
      <c r="U405" s="504"/>
      <c r="V405" s="505"/>
      <c r="W405" s="505"/>
    </row>
    <row r="406" spans="1:23" x14ac:dyDescent="0.2">
      <c r="A406" s="226" t="s">
        <v>7</v>
      </c>
      <c r="B406" s="454">
        <v>84.905660377358487</v>
      </c>
      <c r="C406" s="268">
        <v>82.456140350877192</v>
      </c>
      <c r="D406" s="442">
        <v>75</v>
      </c>
      <c r="E406" s="268">
        <v>82.142857142857139</v>
      </c>
      <c r="F406" s="314">
        <v>89.65517241379311</v>
      </c>
      <c r="G406" s="269">
        <v>85.964912280701753</v>
      </c>
      <c r="H406" s="267">
        <v>91.228070175438603</v>
      </c>
      <c r="I406" s="268">
        <v>85.964912280701753</v>
      </c>
      <c r="J406" s="268">
        <v>100</v>
      </c>
      <c r="K406" s="268">
        <v>94.642857142857139</v>
      </c>
      <c r="L406" s="268">
        <v>85.714285714285708</v>
      </c>
      <c r="M406" s="268">
        <v>98.039215686274517</v>
      </c>
      <c r="N406" s="267">
        <v>94.642857142857139</v>
      </c>
      <c r="O406" s="268">
        <v>88.13559322033899</v>
      </c>
      <c r="P406" s="268">
        <v>93.333333333333329</v>
      </c>
      <c r="Q406" s="268">
        <v>91.379310344827587</v>
      </c>
      <c r="R406" s="268">
        <v>89.393939393939391</v>
      </c>
      <c r="S406" s="269">
        <v>82.142857142857139</v>
      </c>
      <c r="T406" s="422">
        <v>87.222222222222229</v>
      </c>
      <c r="U406" s="504"/>
      <c r="V406" s="505"/>
      <c r="W406" s="505"/>
    </row>
    <row r="407" spans="1:23" x14ac:dyDescent="0.2">
      <c r="A407" s="226" t="s">
        <v>8</v>
      </c>
      <c r="B407" s="455">
        <v>7.2333659323565419E-2</v>
      </c>
      <c r="C407" s="272">
        <v>7.4006810467370066E-2</v>
      </c>
      <c r="D407" s="443">
        <v>7.144478052168253E-2</v>
      </c>
      <c r="E407" s="272">
        <v>7.3620723055370568E-2</v>
      </c>
      <c r="F407" s="317">
        <v>6.418674380023269E-2</v>
      </c>
      <c r="G407" s="273">
        <v>7.139247931618796E-2</v>
      </c>
      <c r="H407" s="271">
        <v>5.8561128014546306E-2</v>
      </c>
      <c r="I407" s="272">
        <v>6.0195752336143472E-2</v>
      </c>
      <c r="J407" s="272">
        <v>3.6395387274425324E-2</v>
      </c>
      <c r="K407" s="272">
        <v>5.3850162005579141E-2</v>
      </c>
      <c r="L407" s="272">
        <v>6.7133094065606039E-2</v>
      </c>
      <c r="M407" s="272">
        <v>4.5303245514889456E-2</v>
      </c>
      <c r="N407" s="271">
        <v>6.2460793051634357E-2</v>
      </c>
      <c r="O407" s="272">
        <v>6.6699008354956499E-2</v>
      </c>
      <c r="P407" s="272">
        <v>5.1316756312462179E-2</v>
      </c>
      <c r="Q407" s="272">
        <v>6.5630890893802238E-2</v>
      </c>
      <c r="R407" s="272">
        <v>5.3976222842478265E-2</v>
      </c>
      <c r="S407" s="273">
        <v>7.2883468633153939E-2</v>
      </c>
      <c r="T407" s="423">
        <v>6.7521079212231272E-2</v>
      </c>
      <c r="U407" s="504"/>
      <c r="V407" s="505"/>
      <c r="W407" s="505"/>
    </row>
    <row r="408" spans="1:23" x14ac:dyDescent="0.2">
      <c r="A408" s="310" t="s">
        <v>1</v>
      </c>
      <c r="B408" s="456">
        <f>B405/B404*100-100</f>
        <v>-1.6104172203029492</v>
      </c>
      <c r="C408" s="276">
        <f>C405/C404*100-100</f>
        <v>-0.48430936496170318</v>
      </c>
      <c r="D408" s="276">
        <f t="shared" ref="D408:H408" si="151">D405/D404*100-100</f>
        <v>-0.24647887323943962</v>
      </c>
      <c r="E408" s="276">
        <f t="shared" si="151"/>
        <v>0.77967806841046183</v>
      </c>
      <c r="F408" s="276">
        <f t="shared" si="151"/>
        <v>2.3652258377853315</v>
      </c>
      <c r="G408" s="277">
        <f t="shared" si="151"/>
        <v>-0.38052878675561885</v>
      </c>
      <c r="H408" s="275">
        <f t="shared" si="151"/>
        <v>-2.1892760069187034</v>
      </c>
      <c r="I408" s="276">
        <f>I405/I404*100-100</f>
        <v>1.5715344699777489</v>
      </c>
      <c r="J408" s="276">
        <f t="shared" ref="J408:P408" si="152">J405/J404*100-100</f>
        <v>3.9788732394366235</v>
      </c>
      <c r="K408" s="276">
        <f t="shared" si="152"/>
        <v>0.62374245472838652</v>
      </c>
      <c r="L408" s="276">
        <f t="shared" si="152"/>
        <v>3.3903420523138834</v>
      </c>
      <c r="M408" s="276">
        <f t="shared" si="152"/>
        <v>2.9328914664457244</v>
      </c>
      <c r="N408" s="275">
        <f t="shared" si="152"/>
        <v>3.9386317907444663</v>
      </c>
      <c r="O408" s="276">
        <f t="shared" si="152"/>
        <v>3.499641919312495</v>
      </c>
      <c r="P408" s="276">
        <f t="shared" si="152"/>
        <v>2.6291079812206704</v>
      </c>
      <c r="Q408" s="276">
        <f>Q405/Q404*100-100</f>
        <v>5.031568722680916</v>
      </c>
      <c r="R408" s="276">
        <f t="shared" ref="R408:T408" si="153">R405/R404*100-100</f>
        <v>3.4613743064447249</v>
      </c>
      <c r="S408" s="277">
        <f t="shared" si="153"/>
        <v>4.3762575452716277</v>
      </c>
      <c r="T408" s="424">
        <f t="shared" si="153"/>
        <v>1.8632237871674562</v>
      </c>
      <c r="U408" s="504"/>
      <c r="V408" s="227"/>
      <c r="W408" s="514"/>
    </row>
    <row r="409" spans="1:23" ht="13.5" thickBot="1" x14ac:dyDescent="0.25">
      <c r="A409" s="429" t="s">
        <v>27</v>
      </c>
      <c r="B409" s="457">
        <f t="shared" ref="B409:T409" si="154">B405-B392</f>
        <v>110.73341448569681</v>
      </c>
      <c r="C409" s="281">
        <f t="shared" si="154"/>
        <v>186.02130325814551</v>
      </c>
      <c r="D409" s="281">
        <f t="shared" si="154"/>
        <v>-4.4642857142857792</v>
      </c>
      <c r="E409" s="281">
        <f t="shared" si="154"/>
        <v>137.67857142857156</v>
      </c>
      <c r="F409" s="281">
        <f t="shared" si="154"/>
        <v>91.657824933687152</v>
      </c>
      <c r="G409" s="282">
        <f t="shared" si="154"/>
        <v>54.657894736842081</v>
      </c>
      <c r="H409" s="280">
        <f t="shared" si="154"/>
        <v>49.353872486093223</v>
      </c>
      <c r="I409" s="281">
        <f t="shared" si="154"/>
        <v>106.34502923976606</v>
      </c>
      <c r="J409" s="281">
        <f t="shared" si="154"/>
        <v>151.25</v>
      </c>
      <c r="K409" s="281">
        <f t="shared" si="154"/>
        <v>68.283208020050097</v>
      </c>
      <c r="L409" s="281">
        <f t="shared" si="154"/>
        <v>67.142857142856883</v>
      </c>
      <c r="M409" s="281">
        <f t="shared" si="154"/>
        <v>68.43137254901967</v>
      </c>
      <c r="N409" s="280">
        <f t="shared" si="154"/>
        <v>292.10213032581441</v>
      </c>
      <c r="O409" s="281">
        <f t="shared" si="154"/>
        <v>75.991674100505406</v>
      </c>
      <c r="P409" s="281">
        <f t="shared" si="154"/>
        <v>56.287878787878981</v>
      </c>
      <c r="Q409" s="281">
        <f t="shared" si="154"/>
        <v>94.230445752733431</v>
      </c>
      <c r="R409" s="281">
        <f t="shared" si="154"/>
        <v>145.0821777092965</v>
      </c>
      <c r="S409" s="282">
        <f t="shared" si="154"/>
        <v>158.57142857142844</v>
      </c>
      <c r="T409" s="425">
        <f t="shared" si="154"/>
        <v>112.04274952919059</v>
      </c>
      <c r="U409" s="504"/>
      <c r="V409" s="227"/>
      <c r="W409" s="514"/>
    </row>
    <row r="410" spans="1:23" x14ac:dyDescent="0.2">
      <c r="A410" s="430" t="s">
        <v>51</v>
      </c>
      <c r="B410" s="486">
        <v>760</v>
      </c>
      <c r="C410" s="286">
        <v>763</v>
      </c>
      <c r="D410" s="444">
        <v>215</v>
      </c>
      <c r="E410" s="286">
        <v>763</v>
      </c>
      <c r="F410" s="391">
        <v>763</v>
      </c>
      <c r="G410" s="287">
        <v>763</v>
      </c>
      <c r="H410" s="285">
        <v>762</v>
      </c>
      <c r="I410" s="286">
        <v>760</v>
      </c>
      <c r="J410" s="286">
        <v>217</v>
      </c>
      <c r="K410" s="286">
        <v>761</v>
      </c>
      <c r="L410" s="286">
        <v>761</v>
      </c>
      <c r="M410" s="286">
        <v>762</v>
      </c>
      <c r="N410" s="285">
        <v>762</v>
      </c>
      <c r="O410" s="286">
        <v>763</v>
      </c>
      <c r="P410" s="286">
        <v>216</v>
      </c>
      <c r="Q410" s="286">
        <v>762</v>
      </c>
      <c r="R410" s="286">
        <v>762</v>
      </c>
      <c r="S410" s="287">
        <v>761</v>
      </c>
      <c r="T410" s="426">
        <f>SUM(B410:S410)</f>
        <v>12076</v>
      </c>
      <c r="U410" s="227" t="s">
        <v>56</v>
      </c>
      <c r="V410" s="289">
        <f>T397-T410</f>
        <v>5</v>
      </c>
      <c r="W410" s="290">
        <f>V410/T397</f>
        <v>4.1387302375631157E-4</v>
      </c>
    </row>
    <row r="411" spans="1:23" x14ac:dyDescent="0.2">
      <c r="A411" s="324" t="s">
        <v>28</v>
      </c>
      <c r="B411" s="458"/>
      <c r="C411" s="516"/>
      <c r="D411" s="445"/>
      <c r="E411" s="516"/>
      <c r="F411" s="392"/>
      <c r="G411" s="517"/>
      <c r="H411" s="515"/>
      <c r="I411" s="516"/>
      <c r="J411" s="516"/>
      <c r="K411" s="516"/>
      <c r="L411" s="516"/>
      <c r="M411" s="516"/>
      <c r="N411" s="515"/>
      <c r="O411" s="516"/>
      <c r="P411" s="516"/>
      <c r="Q411" s="516"/>
      <c r="R411" s="516"/>
      <c r="S411" s="517"/>
      <c r="T411" s="427"/>
      <c r="U411" s="227" t="s">
        <v>57</v>
      </c>
      <c r="V411" s="227">
        <v>128.87</v>
      </c>
      <c r="W411" s="514"/>
    </row>
    <row r="412" spans="1:23" ht="13.5" thickBot="1" x14ac:dyDescent="0.25">
      <c r="A412" s="327" t="s">
        <v>26</v>
      </c>
      <c r="B412" s="487">
        <f t="shared" ref="B412:S412" si="155">B411-B398</f>
        <v>0</v>
      </c>
      <c r="C412" s="488">
        <f t="shared" si="155"/>
        <v>0</v>
      </c>
      <c r="D412" s="488">
        <f t="shared" si="155"/>
        <v>0</v>
      </c>
      <c r="E412" s="488">
        <f t="shared" si="155"/>
        <v>0</v>
      </c>
      <c r="F412" s="488">
        <f t="shared" si="155"/>
        <v>0</v>
      </c>
      <c r="G412" s="489">
        <f t="shared" si="155"/>
        <v>0</v>
      </c>
      <c r="H412" s="490">
        <f t="shared" si="155"/>
        <v>0</v>
      </c>
      <c r="I412" s="488">
        <f t="shared" si="155"/>
        <v>0</v>
      </c>
      <c r="J412" s="488">
        <f t="shared" si="155"/>
        <v>0</v>
      </c>
      <c r="K412" s="488">
        <f t="shared" si="155"/>
        <v>0</v>
      </c>
      <c r="L412" s="488">
        <f t="shared" si="155"/>
        <v>0</v>
      </c>
      <c r="M412" s="488">
        <f t="shared" si="155"/>
        <v>0</v>
      </c>
      <c r="N412" s="490">
        <f t="shared" si="155"/>
        <v>0</v>
      </c>
      <c r="O412" s="488">
        <f t="shared" si="155"/>
        <v>0</v>
      </c>
      <c r="P412" s="488">
        <f t="shared" si="155"/>
        <v>0</v>
      </c>
      <c r="Q412" s="488">
        <f t="shared" si="155"/>
        <v>0</v>
      </c>
      <c r="R412" s="488">
        <f t="shared" si="155"/>
        <v>0</v>
      </c>
      <c r="S412" s="489">
        <f t="shared" si="155"/>
        <v>0</v>
      </c>
      <c r="T412" s="428"/>
      <c r="U412" s="227" t="s">
        <v>26</v>
      </c>
      <c r="V412" s="362">
        <f>V411-V398</f>
        <v>6.1500000000000057</v>
      </c>
      <c r="W412" s="514"/>
    </row>
    <row r="414" spans="1:23" ht="13.5" thickBot="1" x14ac:dyDescent="0.25"/>
    <row r="415" spans="1:23" s="522" customFormat="1" ht="13.5" thickBot="1" x14ac:dyDescent="0.25">
      <c r="A415" s="300" t="s">
        <v>157</v>
      </c>
      <c r="B415" s="671" t="s">
        <v>110</v>
      </c>
      <c r="C415" s="672"/>
      <c r="D415" s="672"/>
      <c r="E415" s="672"/>
      <c r="F415" s="672"/>
      <c r="G415" s="673"/>
      <c r="H415" s="671" t="s">
        <v>111</v>
      </c>
      <c r="I415" s="672"/>
      <c r="J415" s="672"/>
      <c r="K415" s="672"/>
      <c r="L415" s="672"/>
      <c r="M415" s="673"/>
      <c r="N415" s="671" t="s">
        <v>53</v>
      </c>
      <c r="O415" s="672"/>
      <c r="P415" s="672"/>
      <c r="Q415" s="672"/>
      <c r="R415" s="672"/>
      <c r="S415" s="673"/>
      <c r="T415" s="329" t="s">
        <v>55</v>
      </c>
    </row>
    <row r="416" spans="1:23" s="522" customFormat="1" x14ac:dyDescent="0.2">
      <c r="A416" s="226" t="s">
        <v>54</v>
      </c>
      <c r="B416" s="451">
        <v>1</v>
      </c>
      <c r="C416" s="252">
        <v>2</v>
      </c>
      <c r="D416" s="439" t="s">
        <v>131</v>
      </c>
      <c r="E416" s="252">
        <v>4</v>
      </c>
      <c r="F416" s="484">
        <v>5</v>
      </c>
      <c r="G416" s="432">
        <v>6</v>
      </c>
      <c r="H416" s="251">
        <v>7</v>
      </c>
      <c r="I416" s="252">
        <v>8</v>
      </c>
      <c r="J416" s="252" t="s">
        <v>137</v>
      </c>
      <c r="K416" s="252">
        <v>10</v>
      </c>
      <c r="L416" s="252">
        <v>11</v>
      </c>
      <c r="M416" s="252">
        <v>12</v>
      </c>
      <c r="N416" s="330">
        <v>13</v>
      </c>
      <c r="O416" s="253">
        <v>14</v>
      </c>
      <c r="P416" s="253" t="s">
        <v>138</v>
      </c>
      <c r="Q416" s="253">
        <v>16</v>
      </c>
      <c r="R416" s="253">
        <v>17</v>
      </c>
      <c r="S416" s="331">
        <v>18</v>
      </c>
      <c r="T416" s="418"/>
    </row>
    <row r="417" spans="1:23" s="522" customFormat="1" x14ac:dyDescent="0.2">
      <c r="A417" s="307" t="s">
        <v>3</v>
      </c>
      <c r="B417" s="452">
        <v>3665</v>
      </c>
      <c r="C417" s="259">
        <v>3665</v>
      </c>
      <c r="D417" s="440">
        <v>3665</v>
      </c>
      <c r="E417" s="259">
        <v>3665</v>
      </c>
      <c r="F417" s="390">
        <v>3665</v>
      </c>
      <c r="G417" s="260">
        <v>3665</v>
      </c>
      <c r="H417" s="258">
        <v>3665</v>
      </c>
      <c r="I417" s="259">
        <v>3665</v>
      </c>
      <c r="J417" s="259">
        <v>3665</v>
      </c>
      <c r="K417" s="259">
        <v>3665</v>
      </c>
      <c r="L417" s="259">
        <v>3665</v>
      </c>
      <c r="M417" s="259">
        <v>3665</v>
      </c>
      <c r="N417" s="258">
        <v>3665</v>
      </c>
      <c r="O417" s="259">
        <v>3665</v>
      </c>
      <c r="P417" s="259">
        <v>3665</v>
      </c>
      <c r="Q417" s="259">
        <v>3665</v>
      </c>
      <c r="R417" s="259">
        <v>3665</v>
      </c>
      <c r="S417" s="260">
        <v>3665</v>
      </c>
      <c r="T417" s="420">
        <v>3665</v>
      </c>
      <c r="U417" s="504"/>
      <c r="V417" s="505"/>
      <c r="W417" s="505"/>
    </row>
    <row r="418" spans="1:23" s="522" customFormat="1" x14ac:dyDescent="0.2">
      <c r="A418" s="310" t="s">
        <v>6</v>
      </c>
      <c r="B418" s="453">
        <v>3732.2222222222222</v>
      </c>
      <c r="C418" s="264">
        <v>3662.6785714285716</v>
      </c>
      <c r="D418" s="441">
        <v>3851.4285714285716</v>
      </c>
      <c r="E418" s="264">
        <v>3718.5185185185187</v>
      </c>
      <c r="F418" s="311">
        <v>3854.8214285714284</v>
      </c>
      <c r="G418" s="265">
        <v>3694.909090909091</v>
      </c>
      <c r="H418" s="263">
        <v>3681.3333333333335</v>
      </c>
      <c r="I418" s="264">
        <v>3740</v>
      </c>
      <c r="J418" s="264">
        <v>3770</v>
      </c>
      <c r="K418" s="264">
        <v>3746.7924528301887</v>
      </c>
      <c r="L418" s="264">
        <v>3759.655172413793</v>
      </c>
      <c r="M418" s="264">
        <v>3743.5087719298244</v>
      </c>
      <c r="N418" s="263">
        <v>3679.818181818182</v>
      </c>
      <c r="O418" s="264">
        <v>3735.8064516129034</v>
      </c>
      <c r="P418" s="264">
        <v>3648.8235294117649</v>
      </c>
      <c r="Q418" s="264">
        <v>3750.5084745762711</v>
      </c>
      <c r="R418" s="264">
        <v>3852.3728813559323</v>
      </c>
      <c r="S418" s="265">
        <v>3826.4285714285716</v>
      </c>
      <c r="T418" s="421">
        <v>3745.7918050941307</v>
      </c>
      <c r="U418" s="504"/>
      <c r="V418" s="505"/>
      <c r="W418" s="505"/>
    </row>
    <row r="419" spans="1:23" s="522" customFormat="1" x14ac:dyDescent="0.2">
      <c r="A419" s="226" t="s">
        <v>7</v>
      </c>
      <c r="B419" s="454">
        <v>81.481481481481481</v>
      </c>
      <c r="C419" s="268">
        <v>75</v>
      </c>
      <c r="D419" s="442">
        <v>71.428571428571431</v>
      </c>
      <c r="E419" s="268">
        <v>77.777777777777771</v>
      </c>
      <c r="F419" s="314">
        <v>89.285714285714292</v>
      </c>
      <c r="G419" s="269">
        <v>74.545454545454547</v>
      </c>
      <c r="H419" s="267">
        <v>83.333333333333329</v>
      </c>
      <c r="I419" s="268">
        <v>85.483870967741936</v>
      </c>
      <c r="J419" s="268">
        <v>87.5</v>
      </c>
      <c r="K419" s="268">
        <v>86.79245283018868</v>
      </c>
      <c r="L419" s="268">
        <v>79.310344827586206</v>
      </c>
      <c r="M419" s="268">
        <v>85.964912280701753</v>
      </c>
      <c r="N419" s="267">
        <v>90.909090909090907</v>
      </c>
      <c r="O419" s="268">
        <v>90.322580645161295</v>
      </c>
      <c r="P419" s="268">
        <v>100</v>
      </c>
      <c r="Q419" s="268">
        <v>81.355932203389827</v>
      </c>
      <c r="R419" s="268">
        <v>83.050847457627114</v>
      </c>
      <c r="S419" s="269">
        <v>87.5</v>
      </c>
      <c r="T419" s="422">
        <v>81.838316722037646</v>
      </c>
      <c r="U419" s="504"/>
      <c r="V419" s="505"/>
      <c r="W419" s="505"/>
    </row>
    <row r="420" spans="1:23" s="522" customFormat="1" x14ac:dyDescent="0.2">
      <c r="A420" s="226" t="s">
        <v>8</v>
      </c>
      <c r="B420" s="455">
        <v>7.4652234100329909E-2</v>
      </c>
      <c r="C420" s="272">
        <v>8.0359303675512098E-2</v>
      </c>
      <c r="D420" s="443">
        <v>9.1001698665849701E-2</v>
      </c>
      <c r="E420" s="272">
        <v>7.517670701211919E-2</v>
      </c>
      <c r="F420" s="317">
        <v>6.0324519521754022E-2</v>
      </c>
      <c r="G420" s="273">
        <v>7.8702201173087488E-2</v>
      </c>
      <c r="H420" s="271">
        <v>6.9860559435417649E-2</v>
      </c>
      <c r="I420" s="272">
        <v>7.1224478538322228E-2</v>
      </c>
      <c r="J420" s="272">
        <v>6.8613927293091972E-2</v>
      </c>
      <c r="K420" s="272">
        <v>6.4736804554476585E-2</v>
      </c>
      <c r="L420" s="272">
        <v>7.1730063893319373E-2</v>
      </c>
      <c r="M420" s="272">
        <v>7.0777469689615194E-2</v>
      </c>
      <c r="N420" s="271">
        <v>6.5042270841679767E-2</v>
      </c>
      <c r="O420" s="272">
        <v>6.8886649203925537E-2</v>
      </c>
      <c r="P420" s="272">
        <v>4.6365850597232465E-2</v>
      </c>
      <c r="Q420" s="272">
        <v>7.5394401031110683E-2</v>
      </c>
      <c r="R420" s="272">
        <v>7.3459792845975244E-2</v>
      </c>
      <c r="S420" s="273">
        <v>6.8693643407838276E-2</v>
      </c>
      <c r="T420" s="423">
        <v>7.3048543738320204E-2</v>
      </c>
      <c r="U420" s="504"/>
      <c r="V420" s="505"/>
      <c r="W420" s="505"/>
    </row>
    <row r="421" spans="1:23" s="522" customFormat="1" x14ac:dyDescent="0.2">
      <c r="A421" s="310" t="s">
        <v>1</v>
      </c>
      <c r="B421" s="456">
        <f>B418/B417*100-100</f>
        <v>1.8341670456267991</v>
      </c>
      <c r="C421" s="276">
        <f>C418/C417*100-100</f>
        <v>-6.3340479438693365E-2</v>
      </c>
      <c r="D421" s="276">
        <f t="shared" ref="D421:H421" si="156">D418/D417*100-100</f>
        <v>5.0867277333853025</v>
      </c>
      <c r="E421" s="276">
        <f t="shared" si="156"/>
        <v>1.4602597140114284</v>
      </c>
      <c r="F421" s="276">
        <f t="shared" si="156"/>
        <v>5.1793022802572466</v>
      </c>
      <c r="G421" s="277">
        <f t="shared" si="156"/>
        <v>0.81607342180329567</v>
      </c>
      <c r="H421" s="275">
        <f t="shared" si="156"/>
        <v>0.44565711687130261</v>
      </c>
      <c r="I421" s="276">
        <f>I418/I417*100-100</f>
        <v>2.0463847203274383</v>
      </c>
      <c r="J421" s="276">
        <f t="shared" ref="J421:P421" si="157">J418/J417*100-100</f>
        <v>2.8649386084584023</v>
      </c>
      <c r="K421" s="276">
        <f t="shared" si="157"/>
        <v>2.231717676130657</v>
      </c>
      <c r="L421" s="276">
        <f t="shared" si="157"/>
        <v>2.5826786470339158</v>
      </c>
      <c r="M421" s="276">
        <f t="shared" si="157"/>
        <v>2.1421220171848461</v>
      </c>
      <c r="N421" s="275">
        <f t="shared" si="157"/>
        <v>0.4043160114101596</v>
      </c>
      <c r="O421" s="276">
        <f t="shared" si="157"/>
        <v>1.9319632090833068</v>
      </c>
      <c r="P421" s="276">
        <f t="shared" si="157"/>
        <v>-0.44137709654120272</v>
      </c>
      <c r="Q421" s="276">
        <f>Q418/Q417*100-100</f>
        <v>2.3331098110851656</v>
      </c>
      <c r="R421" s="276">
        <f t="shared" ref="R421:T421" si="158">R418/R417*100-100</f>
        <v>5.1124933521400351</v>
      </c>
      <c r="S421" s="277">
        <f t="shared" si="158"/>
        <v>4.4045994932761658</v>
      </c>
      <c r="T421" s="424">
        <f t="shared" si="158"/>
        <v>2.2044148729640085</v>
      </c>
      <c r="U421" s="504"/>
      <c r="V421" s="227"/>
    </row>
    <row r="422" spans="1:23" s="522" customFormat="1" ht="13.5" thickBot="1" x14ac:dyDescent="0.25">
      <c r="A422" s="429" t="s">
        <v>27</v>
      </c>
      <c r="B422" s="457">
        <f t="shared" ref="B422:T422" si="159">B418-B405</f>
        <v>239.39203354297706</v>
      </c>
      <c r="C422" s="281">
        <f t="shared" si="159"/>
        <v>129.87155388471183</v>
      </c>
      <c r="D422" s="281">
        <f t="shared" si="159"/>
        <v>310.17857142857156</v>
      </c>
      <c r="E422" s="281">
        <f t="shared" si="159"/>
        <v>140.83994708994715</v>
      </c>
      <c r="F422" s="281">
        <f t="shared" si="159"/>
        <v>220.85591133004891</v>
      </c>
      <c r="G422" s="282">
        <f t="shared" si="159"/>
        <v>158.41786283891543</v>
      </c>
      <c r="H422" s="280">
        <f t="shared" si="159"/>
        <v>209.05263157894751</v>
      </c>
      <c r="I422" s="281">
        <f t="shared" si="159"/>
        <v>134.21052631578959</v>
      </c>
      <c r="J422" s="281">
        <f t="shared" si="159"/>
        <v>78.75</v>
      </c>
      <c r="K422" s="281">
        <f t="shared" si="159"/>
        <v>174.64959568733138</v>
      </c>
      <c r="L422" s="281">
        <f t="shared" si="159"/>
        <v>89.298029556650363</v>
      </c>
      <c r="M422" s="281">
        <f t="shared" si="159"/>
        <v>89.391124871001011</v>
      </c>
      <c r="N422" s="280">
        <f t="shared" si="159"/>
        <v>-10.003246753246458</v>
      </c>
      <c r="O422" s="281">
        <f t="shared" si="159"/>
        <v>61.569163477310212</v>
      </c>
      <c r="P422" s="281">
        <f t="shared" si="159"/>
        <v>5.4901960784313815</v>
      </c>
      <c r="Q422" s="281">
        <f t="shared" si="159"/>
        <v>21.8877849210985</v>
      </c>
      <c r="R422" s="281">
        <f t="shared" si="159"/>
        <v>179.49409347714436</v>
      </c>
      <c r="S422" s="282">
        <f t="shared" si="159"/>
        <v>121.0714285714289</v>
      </c>
      <c r="T422" s="425">
        <f t="shared" si="159"/>
        <v>129.64736064968611</v>
      </c>
      <c r="U422" s="504"/>
      <c r="V422" s="227"/>
    </row>
    <row r="423" spans="1:23" s="522" customFormat="1" x14ac:dyDescent="0.2">
      <c r="A423" s="430" t="s">
        <v>51</v>
      </c>
      <c r="B423" s="486">
        <v>760</v>
      </c>
      <c r="C423" s="286">
        <v>763</v>
      </c>
      <c r="D423" s="444">
        <v>214</v>
      </c>
      <c r="E423" s="286">
        <v>761</v>
      </c>
      <c r="F423" s="391">
        <v>763</v>
      </c>
      <c r="G423" s="287">
        <v>762</v>
      </c>
      <c r="H423" s="285">
        <v>762</v>
      </c>
      <c r="I423" s="286">
        <v>760</v>
      </c>
      <c r="J423" s="286">
        <v>213</v>
      </c>
      <c r="K423" s="286">
        <v>759</v>
      </c>
      <c r="L423" s="286">
        <v>761</v>
      </c>
      <c r="M423" s="286">
        <v>759</v>
      </c>
      <c r="N423" s="285">
        <v>762</v>
      </c>
      <c r="O423" s="286">
        <v>763</v>
      </c>
      <c r="P423" s="286">
        <v>215</v>
      </c>
      <c r="Q423" s="286">
        <v>759</v>
      </c>
      <c r="R423" s="286">
        <v>758</v>
      </c>
      <c r="S423" s="287">
        <v>759</v>
      </c>
      <c r="T423" s="426">
        <f>SUM(B423:S423)</f>
        <v>12053</v>
      </c>
      <c r="U423" s="227" t="s">
        <v>56</v>
      </c>
      <c r="V423" s="289">
        <f>T410-T423</f>
        <v>23</v>
      </c>
      <c r="W423" s="290">
        <f>V423/T410</f>
        <v>1.9046041735674064E-3</v>
      </c>
    </row>
    <row r="424" spans="1:23" s="522" customFormat="1" x14ac:dyDescent="0.2">
      <c r="A424" s="324" t="s">
        <v>28</v>
      </c>
      <c r="B424" s="458"/>
      <c r="C424" s="524"/>
      <c r="D424" s="445"/>
      <c r="E424" s="524"/>
      <c r="F424" s="392"/>
      <c r="G424" s="523"/>
      <c r="H424" s="525"/>
      <c r="I424" s="524"/>
      <c r="J424" s="524"/>
      <c r="K424" s="524"/>
      <c r="L424" s="524"/>
      <c r="M424" s="524"/>
      <c r="N424" s="525"/>
      <c r="O424" s="524"/>
      <c r="P424" s="524"/>
      <c r="Q424" s="524"/>
      <c r="R424" s="524"/>
      <c r="S424" s="523"/>
      <c r="T424" s="427"/>
      <c r="U424" s="227" t="s">
        <v>57</v>
      </c>
      <c r="V424" s="227">
        <v>143.59</v>
      </c>
    </row>
    <row r="425" spans="1:23" s="522" customFormat="1" ht="13.5" thickBot="1" x14ac:dyDescent="0.25">
      <c r="A425" s="327" t="s">
        <v>26</v>
      </c>
      <c r="B425" s="487">
        <f t="shared" ref="B425:S425" si="160">B424-B411</f>
        <v>0</v>
      </c>
      <c r="C425" s="488">
        <f t="shared" si="160"/>
        <v>0</v>
      </c>
      <c r="D425" s="488">
        <f t="shared" si="160"/>
        <v>0</v>
      </c>
      <c r="E425" s="488">
        <f t="shared" si="160"/>
        <v>0</v>
      </c>
      <c r="F425" s="488">
        <f t="shared" si="160"/>
        <v>0</v>
      </c>
      <c r="G425" s="489">
        <f t="shared" si="160"/>
        <v>0</v>
      </c>
      <c r="H425" s="490">
        <f t="shared" si="160"/>
        <v>0</v>
      </c>
      <c r="I425" s="488">
        <f t="shared" si="160"/>
        <v>0</v>
      </c>
      <c r="J425" s="488">
        <f t="shared" si="160"/>
        <v>0</v>
      </c>
      <c r="K425" s="488">
        <f t="shared" si="160"/>
        <v>0</v>
      </c>
      <c r="L425" s="488">
        <f t="shared" si="160"/>
        <v>0</v>
      </c>
      <c r="M425" s="488">
        <f t="shared" si="160"/>
        <v>0</v>
      </c>
      <c r="N425" s="490">
        <f t="shared" si="160"/>
        <v>0</v>
      </c>
      <c r="O425" s="488">
        <f t="shared" si="160"/>
        <v>0</v>
      </c>
      <c r="P425" s="488">
        <f t="shared" si="160"/>
        <v>0</v>
      </c>
      <c r="Q425" s="488">
        <f t="shared" si="160"/>
        <v>0</v>
      </c>
      <c r="R425" s="488">
        <f t="shared" si="160"/>
        <v>0</v>
      </c>
      <c r="S425" s="489">
        <f t="shared" si="160"/>
        <v>0</v>
      </c>
      <c r="T425" s="428"/>
      <c r="U425" s="227" t="s">
        <v>26</v>
      </c>
      <c r="V425" s="362">
        <f>V424-V411</f>
        <v>14.719999999999999</v>
      </c>
    </row>
    <row r="427" spans="1:23" ht="13.5" thickBot="1" x14ac:dyDescent="0.25"/>
    <row r="428" spans="1:23" s="526" customFormat="1" ht="13.5" thickBot="1" x14ac:dyDescent="0.25">
      <c r="A428" s="300" t="s">
        <v>158</v>
      </c>
      <c r="B428" s="671" t="s">
        <v>110</v>
      </c>
      <c r="C428" s="672"/>
      <c r="D428" s="672"/>
      <c r="E428" s="672"/>
      <c r="F428" s="672"/>
      <c r="G428" s="673"/>
      <c r="H428" s="671" t="s">
        <v>111</v>
      </c>
      <c r="I428" s="672"/>
      <c r="J428" s="672"/>
      <c r="K428" s="672"/>
      <c r="L428" s="672"/>
      <c r="M428" s="673"/>
      <c r="N428" s="671" t="s">
        <v>53</v>
      </c>
      <c r="O428" s="672"/>
      <c r="P428" s="672"/>
      <c r="Q428" s="672"/>
      <c r="R428" s="672"/>
      <c r="S428" s="673"/>
      <c r="T428" s="329" t="s">
        <v>55</v>
      </c>
    </row>
    <row r="429" spans="1:23" s="526" customFormat="1" x14ac:dyDescent="0.2">
      <c r="A429" s="226" t="s">
        <v>54</v>
      </c>
      <c r="B429" s="451">
        <v>1</v>
      </c>
      <c r="C429" s="252">
        <v>2</v>
      </c>
      <c r="D429" s="439" t="s">
        <v>131</v>
      </c>
      <c r="E429" s="252">
        <v>4</v>
      </c>
      <c r="F429" s="484">
        <v>5</v>
      </c>
      <c r="G429" s="432">
        <v>6</v>
      </c>
      <c r="H429" s="251">
        <v>7</v>
      </c>
      <c r="I429" s="252">
        <v>8</v>
      </c>
      <c r="J429" s="252" t="s">
        <v>137</v>
      </c>
      <c r="K429" s="252">
        <v>10</v>
      </c>
      <c r="L429" s="252">
        <v>11</v>
      </c>
      <c r="M429" s="252">
        <v>12</v>
      </c>
      <c r="N429" s="330">
        <v>13</v>
      </c>
      <c r="O429" s="253">
        <v>14</v>
      </c>
      <c r="P429" s="253" t="s">
        <v>138</v>
      </c>
      <c r="Q429" s="253">
        <v>16</v>
      </c>
      <c r="R429" s="253">
        <v>17</v>
      </c>
      <c r="S429" s="331">
        <v>18</v>
      </c>
      <c r="T429" s="418"/>
    </row>
    <row r="430" spans="1:23" s="526" customFormat="1" x14ac:dyDescent="0.2">
      <c r="A430" s="307" t="s">
        <v>3</v>
      </c>
      <c r="B430" s="452">
        <v>3750</v>
      </c>
      <c r="C430" s="259">
        <v>3750</v>
      </c>
      <c r="D430" s="440">
        <v>3750</v>
      </c>
      <c r="E430" s="259">
        <v>3750</v>
      </c>
      <c r="F430" s="390">
        <v>3750</v>
      </c>
      <c r="G430" s="260">
        <v>3750</v>
      </c>
      <c r="H430" s="258">
        <v>3750</v>
      </c>
      <c r="I430" s="259">
        <v>3750</v>
      </c>
      <c r="J430" s="259">
        <v>3750</v>
      </c>
      <c r="K430" s="259">
        <v>3750</v>
      </c>
      <c r="L430" s="259">
        <v>3750</v>
      </c>
      <c r="M430" s="259">
        <v>3750</v>
      </c>
      <c r="N430" s="258">
        <v>3750</v>
      </c>
      <c r="O430" s="259">
        <v>3750</v>
      </c>
      <c r="P430" s="259">
        <v>3750</v>
      </c>
      <c r="Q430" s="259">
        <v>3750</v>
      </c>
      <c r="R430" s="259">
        <v>3750</v>
      </c>
      <c r="S430" s="260">
        <v>3750</v>
      </c>
      <c r="T430" s="420">
        <v>3750</v>
      </c>
      <c r="U430" s="504"/>
      <c r="V430" s="505"/>
      <c r="W430" s="505"/>
    </row>
    <row r="431" spans="1:23" s="526" customFormat="1" x14ac:dyDescent="0.2">
      <c r="A431" s="310" t="s">
        <v>6</v>
      </c>
      <c r="B431" s="453">
        <v>3761.0714285714284</v>
      </c>
      <c r="C431" s="264">
        <v>3704.3636363636365</v>
      </c>
      <c r="D431" s="441">
        <v>3656.1111111111113</v>
      </c>
      <c r="E431" s="264">
        <v>3852.9508196721313</v>
      </c>
      <c r="F431" s="311">
        <v>3891.6949152542375</v>
      </c>
      <c r="G431" s="265">
        <v>3833.5</v>
      </c>
      <c r="H431" s="263">
        <v>3743.1666666666665</v>
      </c>
      <c r="I431" s="264">
        <v>3885.8620689655172</v>
      </c>
      <c r="J431" s="264">
        <v>3975.3333333333335</v>
      </c>
      <c r="K431" s="264">
        <v>3930.1666666666665</v>
      </c>
      <c r="L431" s="264">
        <v>3852.0967741935483</v>
      </c>
      <c r="M431" s="264">
        <v>3815.7407407407409</v>
      </c>
      <c r="N431" s="263">
        <v>3875.593220338983</v>
      </c>
      <c r="O431" s="264">
        <v>3856.9642857142858</v>
      </c>
      <c r="P431" s="264">
        <v>3451.1764705882351</v>
      </c>
      <c r="Q431" s="264">
        <v>3900</v>
      </c>
      <c r="R431" s="264">
        <v>3789.1803278688526</v>
      </c>
      <c r="S431" s="265">
        <v>3909.6363636363635</v>
      </c>
      <c r="T431" s="421">
        <v>3832.1081081081079</v>
      </c>
      <c r="U431" s="504"/>
      <c r="V431" s="505"/>
      <c r="W431" s="505"/>
    </row>
    <row r="432" spans="1:23" s="526" customFormat="1" x14ac:dyDescent="0.2">
      <c r="A432" s="226" t="s">
        <v>7</v>
      </c>
      <c r="B432" s="454">
        <v>83.928571428571431</v>
      </c>
      <c r="C432" s="268">
        <v>87.272727272727266</v>
      </c>
      <c r="D432" s="442">
        <v>61.111111111111114</v>
      </c>
      <c r="E432" s="268">
        <v>81.967213114754102</v>
      </c>
      <c r="F432" s="314">
        <v>88.13559322033899</v>
      </c>
      <c r="G432" s="269">
        <v>75</v>
      </c>
      <c r="H432" s="267">
        <v>86.666666666666671</v>
      </c>
      <c r="I432" s="268">
        <v>89.65517241379311</v>
      </c>
      <c r="J432" s="268">
        <v>80</v>
      </c>
      <c r="K432" s="268">
        <v>91.666666666666671</v>
      </c>
      <c r="L432" s="268">
        <v>74.193548387096769</v>
      </c>
      <c r="M432" s="268">
        <v>77.777777777777771</v>
      </c>
      <c r="N432" s="267">
        <v>89.830508474576277</v>
      </c>
      <c r="O432" s="268">
        <v>85.714285714285708</v>
      </c>
      <c r="P432" s="268">
        <v>94.117647058823536</v>
      </c>
      <c r="Q432" s="268">
        <v>74.576271186440678</v>
      </c>
      <c r="R432" s="268">
        <v>78.688524590163937</v>
      </c>
      <c r="S432" s="269">
        <v>74.545454545454547</v>
      </c>
      <c r="T432" s="422">
        <v>79.459459459459453</v>
      </c>
      <c r="U432" s="504"/>
      <c r="V432" s="505"/>
      <c r="W432" s="505"/>
    </row>
    <row r="433" spans="1:23" s="526" customFormat="1" x14ac:dyDescent="0.2">
      <c r="A433" s="226" t="s">
        <v>8</v>
      </c>
      <c r="B433" s="455">
        <v>7.3675889261462083E-2</v>
      </c>
      <c r="C433" s="272">
        <v>7.6563203821570169E-2</v>
      </c>
      <c r="D433" s="443">
        <v>0.10151263310803993</v>
      </c>
      <c r="E433" s="272">
        <v>7.0795534584916067E-2</v>
      </c>
      <c r="F433" s="317">
        <v>6.4631272692413019E-2</v>
      </c>
      <c r="G433" s="273">
        <v>8.0573562496951412E-2</v>
      </c>
      <c r="H433" s="271">
        <v>7.4240299564367604E-2</v>
      </c>
      <c r="I433" s="272">
        <v>6.8108454099770566E-2</v>
      </c>
      <c r="J433" s="272">
        <v>7.5537260556660518E-2</v>
      </c>
      <c r="K433" s="272">
        <v>6.1201120965999091E-2</v>
      </c>
      <c r="L433" s="272">
        <v>8.0566281204526941E-2</v>
      </c>
      <c r="M433" s="272">
        <v>7.7941899506744364E-2</v>
      </c>
      <c r="N433" s="271">
        <v>5.7823663988676777E-2</v>
      </c>
      <c r="O433" s="272">
        <v>7.1724143601792759E-2</v>
      </c>
      <c r="P433" s="272">
        <v>5.0666007186289809E-2</v>
      </c>
      <c r="Q433" s="272">
        <v>8.109778446201385E-2</v>
      </c>
      <c r="R433" s="272">
        <v>8.2506458118718762E-2</v>
      </c>
      <c r="S433" s="273">
        <v>8.4848826500763877E-2</v>
      </c>
      <c r="T433" s="423">
        <v>7.7705311448609593E-2</v>
      </c>
      <c r="U433" s="504"/>
      <c r="V433" s="505"/>
      <c r="W433" s="505"/>
    </row>
    <row r="434" spans="1:23" s="526" customFormat="1" x14ac:dyDescent="0.2">
      <c r="A434" s="310" t="s">
        <v>1</v>
      </c>
      <c r="B434" s="456">
        <f>B431/B430*100-100</f>
        <v>0.29523809523807643</v>
      </c>
      <c r="C434" s="276">
        <f>C431/C430*100-100</f>
        <v>-1.2169696969696986</v>
      </c>
      <c r="D434" s="276">
        <f t="shared" ref="D434:H434" si="161">D431/D430*100-100</f>
        <v>-2.5037037037036924</v>
      </c>
      <c r="E434" s="276">
        <f t="shared" si="161"/>
        <v>2.7453551912568201</v>
      </c>
      <c r="F434" s="276">
        <f t="shared" si="161"/>
        <v>3.7785310734463167</v>
      </c>
      <c r="G434" s="277">
        <f t="shared" si="161"/>
        <v>2.2266666666666595</v>
      </c>
      <c r="H434" s="275">
        <f t="shared" si="161"/>
        <v>-0.18222222222222229</v>
      </c>
      <c r="I434" s="276">
        <f>I431/I430*100-100</f>
        <v>3.6229885057471165</v>
      </c>
      <c r="J434" s="276">
        <f t="shared" ref="J434:P434" si="162">J431/J430*100-100</f>
        <v>6.0088888888888903</v>
      </c>
      <c r="K434" s="276">
        <f t="shared" si="162"/>
        <v>4.8044444444444281</v>
      </c>
      <c r="L434" s="276">
        <f t="shared" si="162"/>
        <v>2.7225806451612868</v>
      </c>
      <c r="M434" s="276">
        <f t="shared" si="162"/>
        <v>1.7530864197530889</v>
      </c>
      <c r="N434" s="275">
        <f t="shared" si="162"/>
        <v>3.3491525423728632</v>
      </c>
      <c r="O434" s="276">
        <f t="shared" si="162"/>
        <v>2.8523809523809689</v>
      </c>
      <c r="P434" s="276">
        <f t="shared" si="162"/>
        <v>-7.9686274509803923</v>
      </c>
      <c r="Q434" s="276">
        <f>Q431/Q430*100-100</f>
        <v>4</v>
      </c>
      <c r="R434" s="276">
        <f t="shared" ref="R434:T434" si="163">R431/R430*100-100</f>
        <v>1.044808743169412</v>
      </c>
      <c r="S434" s="277">
        <f t="shared" si="163"/>
        <v>4.2569696969696906</v>
      </c>
      <c r="T434" s="424">
        <f t="shared" si="163"/>
        <v>2.1895495495495538</v>
      </c>
      <c r="U434" s="504"/>
      <c r="V434" s="227"/>
    </row>
    <row r="435" spans="1:23" s="526" customFormat="1" ht="13.5" thickBot="1" x14ac:dyDescent="0.25">
      <c r="A435" s="429" t="s">
        <v>27</v>
      </c>
      <c r="B435" s="457">
        <f t="shared" ref="B435:T435" si="164">B431-B418</f>
        <v>28.84920634920627</v>
      </c>
      <c r="C435" s="281">
        <f t="shared" si="164"/>
        <v>41.685064935064929</v>
      </c>
      <c r="D435" s="281">
        <f t="shared" si="164"/>
        <v>-195.31746031746025</v>
      </c>
      <c r="E435" s="281">
        <f t="shared" si="164"/>
        <v>134.43230115361257</v>
      </c>
      <c r="F435" s="281">
        <f t="shared" si="164"/>
        <v>36.873486682809016</v>
      </c>
      <c r="G435" s="282">
        <f t="shared" si="164"/>
        <v>138.59090909090901</v>
      </c>
      <c r="H435" s="280">
        <f t="shared" si="164"/>
        <v>61.83333333333303</v>
      </c>
      <c r="I435" s="281">
        <f t="shared" si="164"/>
        <v>145.86206896551721</v>
      </c>
      <c r="J435" s="281">
        <f t="shared" si="164"/>
        <v>205.33333333333348</v>
      </c>
      <c r="K435" s="281">
        <f t="shared" si="164"/>
        <v>183.37421383647779</v>
      </c>
      <c r="L435" s="281">
        <f t="shared" si="164"/>
        <v>92.441601779755274</v>
      </c>
      <c r="M435" s="281">
        <f t="shared" si="164"/>
        <v>72.231968810916442</v>
      </c>
      <c r="N435" s="280">
        <f t="shared" si="164"/>
        <v>195.77503852080099</v>
      </c>
      <c r="O435" s="281">
        <f t="shared" si="164"/>
        <v>121.15783410138238</v>
      </c>
      <c r="P435" s="281">
        <f t="shared" si="164"/>
        <v>-197.64705882352973</v>
      </c>
      <c r="Q435" s="281">
        <f t="shared" si="164"/>
        <v>149.49152542372894</v>
      </c>
      <c r="R435" s="281">
        <f t="shared" si="164"/>
        <v>-63.192553487079749</v>
      </c>
      <c r="S435" s="282">
        <f t="shared" si="164"/>
        <v>83.207792207791954</v>
      </c>
      <c r="T435" s="425">
        <f t="shared" si="164"/>
        <v>86.316303013977176</v>
      </c>
      <c r="U435" s="504"/>
      <c r="V435" s="227"/>
    </row>
    <row r="436" spans="1:23" s="526" customFormat="1" x14ac:dyDescent="0.2">
      <c r="A436" s="430" t="s">
        <v>51</v>
      </c>
      <c r="B436" s="486">
        <v>757</v>
      </c>
      <c r="C436" s="286">
        <v>762</v>
      </c>
      <c r="D436" s="444">
        <v>213</v>
      </c>
      <c r="E436" s="286">
        <v>759</v>
      </c>
      <c r="F436" s="391">
        <v>760</v>
      </c>
      <c r="G436" s="287">
        <v>762</v>
      </c>
      <c r="H436" s="285">
        <v>760</v>
      </c>
      <c r="I436" s="286">
        <v>760</v>
      </c>
      <c r="J436" s="286">
        <v>210</v>
      </c>
      <c r="K436" s="286">
        <v>759</v>
      </c>
      <c r="L436" s="286">
        <v>761</v>
      </c>
      <c r="M436" s="286">
        <v>757</v>
      </c>
      <c r="N436" s="285">
        <v>762</v>
      </c>
      <c r="O436" s="286">
        <v>763</v>
      </c>
      <c r="P436" s="286">
        <v>214</v>
      </c>
      <c r="Q436" s="286">
        <v>757</v>
      </c>
      <c r="R436" s="286">
        <v>756</v>
      </c>
      <c r="S436" s="287">
        <v>757</v>
      </c>
      <c r="T436" s="426">
        <f>SUM(B436:S436)</f>
        <v>12029</v>
      </c>
      <c r="U436" s="227" t="s">
        <v>56</v>
      </c>
      <c r="V436" s="289">
        <f>T423-T436</f>
        <v>24</v>
      </c>
      <c r="W436" s="290">
        <f>V436/T423</f>
        <v>1.9912055090019081E-3</v>
      </c>
    </row>
    <row r="437" spans="1:23" s="526" customFormat="1" x14ac:dyDescent="0.2">
      <c r="A437" s="324" t="s">
        <v>28</v>
      </c>
      <c r="B437" s="458"/>
      <c r="C437" s="528"/>
      <c r="D437" s="445"/>
      <c r="E437" s="528"/>
      <c r="F437" s="392"/>
      <c r="G437" s="527"/>
      <c r="H437" s="529"/>
      <c r="I437" s="528"/>
      <c r="J437" s="528"/>
      <c r="K437" s="528"/>
      <c r="L437" s="528"/>
      <c r="M437" s="528"/>
      <c r="N437" s="529"/>
      <c r="O437" s="528"/>
      <c r="P437" s="528"/>
      <c r="Q437" s="528"/>
      <c r="R437" s="528"/>
      <c r="S437" s="527"/>
      <c r="T437" s="427"/>
      <c r="U437" s="227" t="s">
        <v>57</v>
      </c>
      <c r="V437" s="227">
        <v>158.4</v>
      </c>
    </row>
    <row r="438" spans="1:23" s="526" customFormat="1" ht="13.5" thickBot="1" x14ac:dyDescent="0.25">
      <c r="A438" s="327" t="s">
        <v>26</v>
      </c>
      <c r="B438" s="487">
        <f t="shared" ref="B438:S438" si="165">B437-B424</f>
        <v>0</v>
      </c>
      <c r="C438" s="488">
        <f t="shared" si="165"/>
        <v>0</v>
      </c>
      <c r="D438" s="488">
        <f t="shared" si="165"/>
        <v>0</v>
      </c>
      <c r="E438" s="488">
        <f t="shared" si="165"/>
        <v>0</v>
      </c>
      <c r="F438" s="488">
        <f t="shared" si="165"/>
        <v>0</v>
      </c>
      <c r="G438" s="489">
        <f t="shared" si="165"/>
        <v>0</v>
      </c>
      <c r="H438" s="490">
        <f t="shared" si="165"/>
        <v>0</v>
      </c>
      <c r="I438" s="488">
        <f t="shared" si="165"/>
        <v>0</v>
      </c>
      <c r="J438" s="488">
        <f t="shared" si="165"/>
        <v>0</v>
      </c>
      <c r="K438" s="488">
        <f t="shared" si="165"/>
        <v>0</v>
      </c>
      <c r="L438" s="488">
        <f t="shared" si="165"/>
        <v>0</v>
      </c>
      <c r="M438" s="488">
        <f t="shared" si="165"/>
        <v>0</v>
      </c>
      <c r="N438" s="490">
        <f t="shared" si="165"/>
        <v>0</v>
      </c>
      <c r="O438" s="488">
        <f t="shared" si="165"/>
        <v>0</v>
      </c>
      <c r="P438" s="488">
        <f t="shared" si="165"/>
        <v>0</v>
      </c>
      <c r="Q438" s="488">
        <f t="shared" si="165"/>
        <v>0</v>
      </c>
      <c r="R438" s="488">
        <f t="shared" si="165"/>
        <v>0</v>
      </c>
      <c r="S438" s="489">
        <f t="shared" si="165"/>
        <v>0</v>
      </c>
      <c r="T438" s="428"/>
      <c r="U438" s="227" t="s">
        <v>26</v>
      </c>
      <c r="V438" s="362">
        <f>V437-V424</f>
        <v>14.810000000000002</v>
      </c>
    </row>
    <row r="440" spans="1:23" ht="13.5" thickBot="1" x14ac:dyDescent="0.25"/>
    <row r="441" spans="1:23" ht="13.5" thickBot="1" x14ac:dyDescent="0.25">
      <c r="A441" s="300" t="s">
        <v>160</v>
      </c>
      <c r="B441" s="671" t="s">
        <v>110</v>
      </c>
      <c r="C441" s="672"/>
      <c r="D441" s="672"/>
      <c r="E441" s="672"/>
      <c r="F441" s="672"/>
      <c r="G441" s="673"/>
      <c r="H441" s="671" t="s">
        <v>111</v>
      </c>
      <c r="I441" s="672"/>
      <c r="J441" s="672"/>
      <c r="K441" s="672"/>
      <c r="L441" s="672"/>
      <c r="M441" s="673"/>
      <c r="N441" s="671" t="s">
        <v>53</v>
      </c>
      <c r="O441" s="672"/>
      <c r="P441" s="672"/>
      <c r="Q441" s="672"/>
      <c r="R441" s="672"/>
      <c r="S441" s="673"/>
      <c r="T441" s="329" t="s">
        <v>55</v>
      </c>
      <c r="U441" s="534"/>
      <c r="V441" s="534"/>
      <c r="W441" s="534"/>
    </row>
    <row r="442" spans="1:23" x14ac:dyDescent="0.2">
      <c r="A442" s="226" t="s">
        <v>54</v>
      </c>
      <c r="B442" s="451">
        <v>1</v>
      </c>
      <c r="C442" s="252">
        <v>2</v>
      </c>
      <c r="D442" s="439" t="s">
        <v>131</v>
      </c>
      <c r="E442" s="252">
        <v>4</v>
      </c>
      <c r="F442" s="484">
        <v>5</v>
      </c>
      <c r="G442" s="432">
        <v>6</v>
      </c>
      <c r="H442" s="251">
        <v>7</v>
      </c>
      <c r="I442" s="252">
        <v>8</v>
      </c>
      <c r="J442" s="252" t="s">
        <v>137</v>
      </c>
      <c r="K442" s="252">
        <v>10</v>
      </c>
      <c r="L442" s="252">
        <v>11</v>
      </c>
      <c r="M442" s="252">
        <v>12</v>
      </c>
      <c r="N442" s="330">
        <v>13</v>
      </c>
      <c r="O442" s="253">
        <v>14</v>
      </c>
      <c r="P442" s="253" t="s">
        <v>138</v>
      </c>
      <c r="Q442" s="253">
        <v>16</v>
      </c>
      <c r="R442" s="253">
        <v>17</v>
      </c>
      <c r="S442" s="331">
        <v>18</v>
      </c>
      <c r="T442" s="418"/>
      <c r="U442" s="534"/>
      <c r="V442" s="534"/>
      <c r="W442" s="534"/>
    </row>
    <row r="443" spans="1:23" x14ac:dyDescent="0.2">
      <c r="A443" s="307" t="s">
        <v>3</v>
      </c>
      <c r="B443" s="452">
        <v>3820</v>
      </c>
      <c r="C443" s="259">
        <v>3820</v>
      </c>
      <c r="D443" s="440">
        <v>3820</v>
      </c>
      <c r="E443" s="259">
        <v>3820</v>
      </c>
      <c r="F443" s="390">
        <v>3820</v>
      </c>
      <c r="G443" s="260">
        <v>3820</v>
      </c>
      <c r="H443" s="258">
        <v>3820</v>
      </c>
      <c r="I443" s="259">
        <v>3820</v>
      </c>
      <c r="J443" s="259">
        <v>3820</v>
      </c>
      <c r="K443" s="259">
        <v>3820</v>
      </c>
      <c r="L443" s="259">
        <v>3820</v>
      </c>
      <c r="M443" s="259">
        <v>3820</v>
      </c>
      <c r="N443" s="258">
        <v>3820</v>
      </c>
      <c r="O443" s="259">
        <v>3820</v>
      </c>
      <c r="P443" s="259">
        <v>3820</v>
      </c>
      <c r="Q443" s="259">
        <v>3820</v>
      </c>
      <c r="R443" s="259">
        <v>3820</v>
      </c>
      <c r="S443" s="260">
        <v>3820</v>
      </c>
      <c r="T443" s="420">
        <v>3820</v>
      </c>
      <c r="U443" s="504"/>
      <c r="V443" s="505"/>
      <c r="W443" s="505"/>
    </row>
    <row r="444" spans="1:23" x14ac:dyDescent="0.2">
      <c r="A444" s="310" t="s">
        <v>6</v>
      </c>
      <c r="B444" s="453">
        <v>3732.7777777777778</v>
      </c>
      <c r="C444" s="264">
        <v>4006.9230769230771</v>
      </c>
      <c r="D444" s="441">
        <v>4111</v>
      </c>
      <c r="E444" s="264">
        <v>3865.6410256410259</v>
      </c>
      <c r="F444" s="311">
        <v>3941.0256410256411</v>
      </c>
      <c r="G444" s="265">
        <v>4072.8947368421054</v>
      </c>
      <c r="H444" s="263">
        <v>3807.6315789473683</v>
      </c>
      <c r="I444" s="264">
        <v>3897.1052631578946</v>
      </c>
      <c r="J444" s="264">
        <v>4226</v>
      </c>
      <c r="K444" s="264">
        <v>4016.25</v>
      </c>
      <c r="L444" s="264">
        <v>4046.4102564102564</v>
      </c>
      <c r="M444" s="264">
        <v>4012.5</v>
      </c>
      <c r="N444" s="263">
        <v>4069.5238095238096</v>
      </c>
      <c r="O444" s="264">
        <v>4028.25</v>
      </c>
      <c r="P444" s="264">
        <v>3784</v>
      </c>
      <c r="Q444" s="264">
        <v>3944.1463414634145</v>
      </c>
      <c r="R444" s="264">
        <v>3926.9767441860463</v>
      </c>
      <c r="S444" s="265">
        <v>3976.25</v>
      </c>
      <c r="T444" s="421">
        <v>3962.2186495176848</v>
      </c>
      <c r="U444" s="504"/>
      <c r="V444" s="505"/>
      <c r="W444" s="505"/>
    </row>
    <row r="445" spans="1:23" x14ac:dyDescent="0.2">
      <c r="A445" s="226" t="s">
        <v>7</v>
      </c>
      <c r="B445" s="454">
        <v>75</v>
      </c>
      <c r="C445" s="268">
        <v>74.358974358974365</v>
      </c>
      <c r="D445" s="442">
        <v>70</v>
      </c>
      <c r="E445" s="268">
        <v>74.358974358974365</v>
      </c>
      <c r="F445" s="314">
        <v>94.871794871794876</v>
      </c>
      <c r="G445" s="269">
        <v>76.315789473684205</v>
      </c>
      <c r="H445" s="267">
        <v>84.21052631578948</v>
      </c>
      <c r="I445" s="268">
        <v>76.315789473684205</v>
      </c>
      <c r="J445" s="268">
        <v>80</v>
      </c>
      <c r="K445" s="268">
        <v>90</v>
      </c>
      <c r="L445" s="268">
        <v>89.743589743589737</v>
      </c>
      <c r="M445" s="268">
        <v>82.5</v>
      </c>
      <c r="N445" s="267">
        <v>88.095238095238102</v>
      </c>
      <c r="O445" s="268">
        <v>82.5</v>
      </c>
      <c r="P445" s="268">
        <v>80</v>
      </c>
      <c r="Q445" s="268">
        <v>87.804878048780495</v>
      </c>
      <c r="R445" s="268">
        <v>83.720930232558146</v>
      </c>
      <c r="S445" s="269">
        <v>90</v>
      </c>
      <c r="T445" s="422">
        <v>81.9935691318328</v>
      </c>
      <c r="U445" s="504"/>
      <c r="V445" s="505"/>
      <c r="W445" s="505"/>
    </row>
    <row r="446" spans="1:23" x14ac:dyDescent="0.2">
      <c r="A446" s="226" t="s">
        <v>8</v>
      </c>
      <c r="B446" s="455">
        <v>8.4574243855046E-2</v>
      </c>
      <c r="C446" s="272">
        <v>7.4344162430522179E-2</v>
      </c>
      <c r="D446" s="443">
        <v>8.5411173375944144E-2</v>
      </c>
      <c r="E446" s="272">
        <v>8.0279857825510115E-2</v>
      </c>
      <c r="F446" s="317">
        <v>6.0265078558369184E-2</v>
      </c>
      <c r="G446" s="273">
        <v>8.3133859111741287E-2</v>
      </c>
      <c r="H446" s="271">
        <v>7.1963251394254912E-2</v>
      </c>
      <c r="I446" s="272">
        <v>8.3876209045886163E-2</v>
      </c>
      <c r="J446" s="272">
        <v>7.2442914595726077E-2</v>
      </c>
      <c r="K446" s="272">
        <v>7.5361060150590006E-2</v>
      </c>
      <c r="L446" s="272">
        <v>7.0954728861557514E-2</v>
      </c>
      <c r="M446" s="272">
        <v>6.4219202256123251E-2</v>
      </c>
      <c r="N446" s="271">
        <v>6.1933253986750439E-2</v>
      </c>
      <c r="O446" s="272">
        <v>7.5319243356939666E-2</v>
      </c>
      <c r="P446" s="272">
        <v>8.5054091712014543E-2</v>
      </c>
      <c r="Q446" s="272">
        <v>6.8319410878559972E-2</v>
      </c>
      <c r="R446" s="272">
        <v>7.2995842983293063E-2</v>
      </c>
      <c r="S446" s="273">
        <v>7.1763074151534392E-2</v>
      </c>
      <c r="T446" s="423">
        <v>7.8048799422711937E-2</v>
      </c>
      <c r="U446" s="504"/>
      <c r="V446" s="505"/>
      <c r="W446" s="505"/>
    </row>
    <row r="447" spans="1:23" x14ac:dyDescent="0.2">
      <c r="A447" s="310" t="s">
        <v>1</v>
      </c>
      <c r="B447" s="456">
        <f>B444/B443*100-100</f>
        <v>-2.2833042466550211</v>
      </c>
      <c r="C447" s="276">
        <f>C444/C443*100-100</f>
        <v>4.893274265002006</v>
      </c>
      <c r="D447" s="276">
        <f t="shared" ref="D447:H447" si="166">D444/D443*100-100</f>
        <v>7.6178010471204232</v>
      </c>
      <c r="E447" s="276">
        <f t="shared" si="166"/>
        <v>1.194791247147279</v>
      </c>
      <c r="F447" s="276">
        <f t="shared" si="166"/>
        <v>3.1682104980534262</v>
      </c>
      <c r="G447" s="277">
        <f t="shared" si="166"/>
        <v>6.6202810691650598</v>
      </c>
      <c r="H447" s="275">
        <f t="shared" si="166"/>
        <v>-0.32378065582805959</v>
      </c>
      <c r="I447" s="276">
        <f>I444/I443*100-100</f>
        <v>2.0184623863323168</v>
      </c>
      <c r="J447" s="276">
        <f t="shared" ref="J447:P447" si="167">J444/J443*100-100</f>
        <v>10.628272251308886</v>
      </c>
      <c r="K447" s="276">
        <f t="shared" si="167"/>
        <v>5.1374345549738223</v>
      </c>
      <c r="L447" s="276">
        <f t="shared" si="167"/>
        <v>5.9269700630957232</v>
      </c>
      <c r="M447" s="276">
        <f t="shared" si="167"/>
        <v>5.0392670157067982</v>
      </c>
      <c r="N447" s="275">
        <f t="shared" si="167"/>
        <v>6.5320368985290571</v>
      </c>
      <c r="O447" s="276">
        <f t="shared" si="167"/>
        <v>5.4515706806282651</v>
      </c>
      <c r="P447" s="276">
        <f t="shared" si="167"/>
        <v>-0.94240837696335689</v>
      </c>
      <c r="Q447" s="276">
        <f>Q444/Q443*100-100</f>
        <v>3.2499042267909459</v>
      </c>
      <c r="R447" s="276">
        <f t="shared" ref="R447:T447" si="168">R444/R443*100-100</f>
        <v>2.8004383294776574</v>
      </c>
      <c r="S447" s="277">
        <f t="shared" si="168"/>
        <v>4.0903141361256559</v>
      </c>
      <c r="T447" s="424">
        <f t="shared" si="168"/>
        <v>3.7230012962744752</v>
      </c>
      <c r="U447" s="504"/>
      <c r="V447" s="227"/>
      <c r="W447" s="534"/>
    </row>
    <row r="448" spans="1:23" ht="13.5" thickBot="1" x14ac:dyDescent="0.25">
      <c r="A448" s="429" t="s">
        <v>27</v>
      </c>
      <c r="B448" s="457">
        <f t="shared" ref="B448:T448" si="169">B444-B431</f>
        <v>-28.293650793650613</v>
      </c>
      <c r="C448" s="281">
        <f t="shared" si="169"/>
        <v>302.55944055944065</v>
      </c>
      <c r="D448" s="281">
        <f t="shared" si="169"/>
        <v>454.88888888888869</v>
      </c>
      <c r="E448" s="281">
        <f t="shared" si="169"/>
        <v>12.690205968894588</v>
      </c>
      <c r="F448" s="281">
        <f t="shared" si="169"/>
        <v>49.33072577140365</v>
      </c>
      <c r="G448" s="282">
        <f t="shared" si="169"/>
        <v>239.39473684210543</v>
      </c>
      <c r="H448" s="280">
        <f t="shared" si="169"/>
        <v>64.46491228070181</v>
      </c>
      <c r="I448" s="281">
        <f t="shared" si="169"/>
        <v>11.243194192377359</v>
      </c>
      <c r="J448" s="281">
        <f t="shared" si="169"/>
        <v>250.66666666666652</v>
      </c>
      <c r="K448" s="281">
        <f t="shared" si="169"/>
        <v>86.083333333333485</v>
      </c>
      <c r="L448" s="281">
        <f t="shared" si="169"/>
        <v>194.31348221670805</v>
      </c>
      <c r="M448" s="281">
        <f t="shared" si="169"/>
        <v>196.75925925925912</v>
      </c>
      <c r="N448" s="280">
        <f t="shared" si="169"/>
        <v>193.93058918482666</v>
      </c>
      <c r="O448" s="281">
        <f t="shared" si="169"/>
        <v>171.28571428571422</v>
      </c>
      <c r="P448" s="281">
        <f t="shared" si="169"/>
        <v>332.82352941176487</v>
      </c>
      <c r="Q448" s="281">
        <f t="shared" si="169"/>
        <v>44.146341463414501</v>
      </c>
      <c r="R448" s="281">
        <f t="shared" si="169"/>
        <v>137.79641631719369</v>
      </c>
      <c r="S448" s="282">
        <f t="shared" si="169"/>
        <v>66.613636363636488</v>
      </c>
      <c r="T448" s="425">
        <f t="shared" si="169"/>
        <v>130.11054140957685</v>
      </c>
      <c r="U448" s="504"/>
      <c r="V448" s="227"/>
      <c r="W448" s="534"/>
    </row>
    <row r="449" spans="1:23" x14ac:dyDescent="0.2">
      <c r="A449" s="430" t="s">
        <v>51</v>
      </c>
      <c r="B449" s="486">
        <v>757</v>
      </c>
      <c r="C449" s="286">
        <v>757</v>
      </c>
      <c r="D449" s="444">
        <v>207</v>
      </c>
      <c r="E449" s="286">
        <v>756</v>
      </c>
      <c r="F449" s="391">
        <v>757</v>
      </c>
      <c r="G449" s="287">
        <v>758</v>
      </c>
      <c r="H449" s="285">
        <v>760</v>
      </c>
      <c r="I449" s="286">
        <v>760</v>
      </c>
      <c r="J449" s="286">
        <v>206</v>
      </c>
      <c r="K449" s="286">
        <v>757</v>
      </c>
      <c r="L449" s="286">
        <v>759</v>
      </c>
      <c r="M449" s="286">
        <v>756</v>
      </c>
      <c r="N449" s="285">
        <v>762</v>
      </c>
      <c r="O449" s="286">
        <v>762</v>
      </c>
      <c r="P449" s="286">
        <v>213</v>
      </c>
      <c r="Q449" s="286">
        <v>756</v>
      </c>
      <c r="R449" s="286">
        <v>756</v>
      </c>
      <c r="S449" s="287">
        <v>756</v>
      </c>
      <c r="T449" s="426">
        <f>SUM(B449:S449)</f>
        <v>11995</v>
      </c>
      <c r="U449" s="227" t="s">
        <v>56</v>
      </c>
      <c r="V449" s="289">
        <f>T436-T449</f>
        <v>34</v>
      </c>
      <c r="W449" s="290">
        <f>V449/T436</f>
        <v>2.826502618671544E-3</v>
      </c>
    </row>
    <row r="450" spans="1:23" x14ac:dyDescent="0.2">
      <c r="A450" s="324" t="s">
        <v>28</v>
      </c>
      <c r="B450" s="458"/>
      <c r="C450" s="535"/>
      <c r="D450" s="445"/>
      <c r="E450" s="535"/>
      <c r="F450" s="392"/>
      <c r="G450" s="536"/>
      <c r="H450" s="537"/>
      <c r="I450" s="535"/>
      <c r="J450" s="535"/>
      <c r="K450" s="535"/>
      <c r="L450" s="535"/>
      <c r="M450" s="535"/>
      <c r="N450" s="537"/>
      <c r="O450" s="535"/>
      <c r="P450" s="535"/>
      <c r="Q450" s="535"/>
      <c r="R450" s="535"/>
      <c r="S450" s="536"/>
      <c r="T450" s="427"/>
      <c r="U450" s="227" t="s">
        <v>57</v>
      </c>
      <c r="V450" s="227">
        <v>162.56</v>
      </c>
      <c r="W450" s="534"/>
    </row>
    <row r="451" spans="1:23" ht="13.5" thickBot="1" x14ac:dyDescent="0.25">
      <c r="A451" s="327" t="s">
        <v>26</v>
      </c>
      <c r="B451" s="487">
        <f t="shared" ref="B451:S451" si="170">B450-B437</f>
        <v>0</v>
      </c>
      <c r="C451" s="488">
        <f t="shared" si="170"/>
        <v>0</v>
      </c>
      <c r="D451" s="488">
        <f t="shared" si="170"/>
        <v>0</v>
      </c>
      <c r="E451" s="488">
        <f t="shared" si="170"/>
        <v>0</v>
      </c>
      <c r="F451" s="488">
        <f t="shared" si="170"/>
        <v>0</v>
      </c>
      <c r="G451" s="489">
        <f t="shared" si="170"/>
        <v>0</v>
      </c>
      <c r="H451" s="490">
        <f t="shared" si="170"/>
        <v>0</v>
      </c>
      <c r="I451" s="488">
        <f t="shared" si="170"/>
        <v>0</v>
      </c>
      <c r="J451" s="488">
        <f t="shared" si="170"/>
        <v>0</v>
      </c>
      <c r="K451" s="488">
        <f t="shared" si="170"/>
        <v>0</v>
      </c>
      <c r="L451" s="488">
        <f t="shared" si="170"/>
        <v>0</v>
      </c>
      <c r="M451" s="488">
        <f t="shared" si="170"/>
        <v>0</v>
      </c>
      <c r="N451" s="490">
        <f t="shared" si="170"/>
        <v>0</v>
      </c>
      <c r="O451" s="488">
        <f t="shared" si="170"/>
        <v>0</v>
      </c>
      <c r="P451" s="488">
        <f t="shared" si="170"/>
        <v>0</v>
      </c>
      <c r="Q451" s="488">
        <f t="shared" si="170"/>
        <v>0</v>
      </c>
      <c r="R451" s="488">
        <f t="shared" si="170"/>
        <v>0</v>
      </c>
      <c r="S451" s="489">
        <f t="shared" si="170"/>
        <v>0</v>
      </c>
      <c r="T451" s="428"/>
      <c r="U451" s="227" t="s">
        <v>26</v>
      </c>
      <c r="V451" s="362">
        <f>V450-V437</f>
        <v>4.1599999999999966</v>
      </c>
      <c r="W451" s="534"/>
    </row>
    <row r="453" spans="1:23" ht="13.5" thickBot="1" x14ac:dyDescent="0.25"/>
    <row r="454" spans="1:23" s="541" customFormat="1" ht="13.5" thickBot="1" x14ac:dyDescent="0.25">
      <c r="A454" s="300" t="s">
        <v>161</v>
      </c>
      <c r="B454" s="671" t="s">
        <v>110</v>
      </c>
      <c r="C454" s="672"/>
      <c r="D454" s="672"/>
      <c r="E454" s="672"/>
      <c r="F454" s="672"/>
      <c r="G454" s="673"/>
      <c r="H454" s="671" t="s">
        <v>111</v>
      </c>
      <c r="I454" s="672"/>
      <c r="J454" s="672"/>
      <c r="K454" s="672"/>
      <c r="L454" s="672"/>
      <c r="M454" s="673"/>
      <c r="N454" s="671" t="s">
        <v>53</v>
      </c>
      <c r="O454" s="672"/>
      <c r="P454" s="672"/>
      <c r="Q454" s="672"/>
      <c r="R454" s="672"/>
      <c r="S454" s="673"/>
      <c r="T454" s="329" t="s">
        <v>55</v>
      </c>
    </row>
    <row r="455" spans="1:23" s="541" customFormat="1" x14ac:dyDescent="0.2">
      <c r="A455" s="226" t="s">
        <v>54</v>
      </c>
      <c r="B455" s="451">
        <v>1</v>
      </c>
      <c r="C455" s="252">
        <v>2</v>
      </c>
      <c r="D455" s="439" t="s">
        <v>131</v>
      </c>
      <c r="E455" s="252">
        <v>4</v>
      </c>
      <c r="F455" s="484">
        <v>5</v>
      </c>
      <c r="G455" s="432">
        <v>6</v>
      </c>
      <c r="H455" s="251">
        <v>7</v>
      </c>
      <c r="I455" s="252">
        <v>8</v>
      </c>
      <c r="J455" s="252" t="s">
        <v>137</v>
      </c>
      <c r="K455" s="252">
        <v>10</v>
      </c>
      <c r="L455" s="252">
        <v>11</v>
      </c>
      <c r="M455" s="252">
        <v>12</v>
      </c>
      <c r="N455" s="330">
        <v>13</v>
      </c>
      <c r="O455" s="253">
        <v>14</v>
      </c>
      <c r="P455" s="253" t="s">
        <v>138</v>
      </c>
      <c r="Q455" s="253">
        <v>16</v>
      </c>
      <c r="R455" s="253">
        <v>17</v>
      </c>
      <c r="S455" s="331">
        <v>18</v>
      </c>
      <c r="T455" s="418"/>
    </row>
    <row r="456" spans="1:23" s="541" customFormat="1" x14ac:dyDescent="0.2">
      <c r="A456" s="307" t="s">
        <v>3</v>
      </c>
      <c r="B456" s="452">
        <v>3870</v>
      </c>
      <c r="C456" s="259">
        <v>3870</v>
      </c>
      <c r="D456" s="440">
        <v>3870</v>
      </c>
      <c r="E456" s="259">
        <v>3870</v>
      </c>
      <c r="F456" s="390">
        <v>3870</v>
      </c>
      <c r="G456" s="260">
        <v>3870</v>
      </c>
      <c r="H456" s="258">
        <v>3870</v>
      </c>
      <c r="I456" s="259">
        <v>3870</v>
      </c>
      <c r="J456" s="259">
        <v>3870</v>
      </c>
      <c r="K456" s="259">
        <v>3870</v>
      </c>
      <c r="L456" s="259">
        <v>3870</v>
      </c>
      <c r="M456" s="259">
        <v>3870</v>
      </c>
      <c r="N456" s="258">
        <v>3870</v>
      </c>
      <c r="O456" s="259">
        <v>3870</v>
      </c>
      <c r="P456" s="259">
        <v>3870</v>
      </c>
      <c r="Q456" s="259">
        <v>3870</v>
      </c>
      <c r="R456" s="259">
        <v>3870</v>
      </c>
      <c r="S456" s="260">
        <v>3870</v>
      </c>
      <c r="T456" s="420">
        <v>3870</v>
      </c>
      <c r="U456" s="504"/>
      <c r="V456" s="505"/>
      <c r="W456" s="505"/>
    </row>
    <row r="457" spans="1:23" s="541" customFormat="1" x14ac:dyDescent="0.2">
      <c r="A457" s="310" t="s">
        <v>6</v>
      </c>
      <c r="B457" s="453">
        <v>3882.2222222222222</v>
      </c>
      <c r="C457" s="264">
        <v>4085.1219512195121</v>
      </c>
      <c r="D457" s="441">
        <v>3992</v>
      </c>
      <c r="E457" s="264">
        <v>4061.9512195121952</v>
      </c>
      <c r="F457" s="311">
        <v>4161.8918918918916</v>
      </c>
      <c r="G457" s="265">
        <v>4122.894736842105</v>
      </c>
      <c r="H457" s="263">
        <v>3967.2</v>
      </c>
      <c r="I457" s="264">
        <v>4097.8048780487807</v>
      </c>
      <c r="J457" s="264">
        <v>4239.090909090909</v>
      </c>
      <c r="K457" s="264">
        <v>4053.25</v>
      </c>
      <c r="L457" s="264">
        <v>4151.5789473684208</v>
      </c>
      <c r="M457" s="264">
        <v>3998.75</v>
      </c>
      <c r="N457" s="263">
        <v>4111.4634146341459</v>
      </c>
      <c r="O457" s="264">
        <v>4114.8571428571431</v>
      </c>
      <c r="P457" s="264">
        <v>4108.8888888888887</v>
      </c>
      <c r="Q457" s="264">
        <v>4075.25</v>
      </c>
      <c r="R457" s="264">
        <v>4121.363636363636</v>
      </c>
      <c r="S457" s="265">
        <v>4055.4761904761904</v>
      </c>
      <c r="T457" s="421">
        <v>4075.9934318555006</v>
      </c>
      <c r="U457" s="504"/>
      <c r="V457" s="505"/>
      <c r="W457" s="505"/>
    </row>
    <row r="458" spans="1:23" s="541" customFormat="1" x14ac:dyDescent="0.2">
      <c r="A458" s="226" t="s">
        <v>7</v>
      </c>
      <c r="B458" s="454">
        <v>66.666666666666671</v>
      </c>
      <c r="C458" s="268">
        <v>85.365853658536579</v>
      </c>
      <c r="D458" s="442">
        <v>60</v>
      </c>
      <c r="E458" s="268">
        <v>90.243902439024396</v>
      </c>
      <c r="F458" s="314">
        <v>94.594594594594597</v>
      </c>
      <c r="G458" s="269">
        <v>94.736842105263165</v>
      </c>
      <c r="H458" s="267">
        <v>88</v>
      </c>
      <c r="I458" s="268">
        <v>85.365853658536579</v>
      </c>
      <c r="J458" s="268">
        <v>81.818181818181813</v>
      </c>
      <c r="K458" s="268">
        <v>87.5</v>
      </c>
      <c r="L458" s="268">
        <v>76.315789473684205</v>
      </c>
      <c r="M458" s="268">
        <v>90</v>
      </c>
      <c r="N458" s="267">
        <v>82.926829268292678</v>
      </c>
      <c r="O458" s="268">
        <v>85.714285714285708</v>
      </c>
      <c r="P458" s="268">
        <v>77.777777777777771</v>
      </c>
      <c r="Q458" s="268">
        <v>87.5</v>
      </c>
      <c r="R458" s="268">
        <v>84.090909090909093</v>
      </c>
      <c r="S458" s="269">
        <v>80.952380952380949</v>
      </c>
      <c r="T458" s="422">
        <v>84.729064039408868</v>
      </c>
      <c r="U458" s="504"/>
      <c r="V458" s="505"/>
      <c r="W458" s="505"/>
    </row>
    <row r="459" spans="1:23" s="541" customFormat="1" x14ac:dyDescent="0.2">
      <c r="A459" s="226" t="s">
        <v>8</v>
      </c>
      <c r="B459" s="455">
        <v>9.2833909800825537E-2</v>
      </c>
      <c r="C459" s="272">
        <v>7.3556775632128854E-2</v>
      </c>
      <c r="D459" s="443">
        <v>8.9354097175841418E-2</v>
      </c>
      <c r="E459" s="272">
        <v>6.3951391729257831E-2</v>
      </c>
      <c r="F459" s="317">
        <v>5.624656576019893E-2</v>
      </c>
      <c r="G459" s="273">
        <v>5.9244645752707083E-2</v>
      </c>
      <c r="H459" s="271">
        <v>7.274398853473743E-2</v>
      </c>
      <c r="I459" s="272">
        <v>6.0943986592682589E-2</v>
      </c>
      <c r="J459" s="272">
        <v>8.2220750010947863E-2</v>
      </c>
      <c r="K459" s="272">
        <v>6.7816251685366868E-2</v>
      </c>
      <c r="L459" s="272">
        <v>7.679438076983941E-2</v>
      </c>
      <c r="M459" s="272">
        <v>7.1723153326437084E-2</v>
      </c>
      <c r="N459" s="271">
        <v>7.7856303735459306E-2</v>
      </c>
      <c r="O459" s="272">
        <v>6.4974651280813533E-2</v>
      </c>
      <c r="P459" s="272">
        <v>7.0615462385936342E-2</v>
      </c>
      <c r="Q459" s="272">
        <v>6.1980613480482602E-2</v>
      </c>
      <c r="R459" s="272">
        <v>7.6616515011656242E-2</v>
      </c>
      <c r="S459" s="273">
        <v>8.2523617220743264E-2</v>
      </c>
      <c r="T459" s="423">
        <v>7.3771781890121943E-2</v>
      </c>
      <c r="U459" s="504"/>
      <c r="V459" s="505"/>
      <c r="W459" s="505"/>
    </row>
    <row r="460" spans="1:23" s="541" customFormat="1" x14ac:dyDescent="0.2">
      <c r="A460" s="310" t="s">
        <v>1</v>
      </c>
      <c r="B460" s="456">
        <f>B457/B456*100-100</f>
        <v>0.31581969566465773</v>
      </c>
      <c r="C460" s="276">
        <f>C457/C456*100-100</f>
        <v>5.5587067498581888</v>
      </c>
      <c r="D460" s="276">
        <f t="shared" ref="D460:H460" si="171">D457/D456*100-100</f>
        <v>3.1524547803617509</v>
      </c>
      <c r="E460" s="276">
        <f t="shared" si="171"/>
        <v>4.9599798323564528</v>
      </c>
      <c r="F460" s="276">
        <f t="shared" si="171"/>
        <v>7.5424261470772933</v>
      </c>
      <c r="G460" s="277">
        <f t="shared" si="171"/>
        <v>6.53474772201821</v>
      </c>
      <c r="H460" s="275">
        <f t="shared" si="171"/>
        <v>2.5116279069767415</v>
      </c>
      <c r="I460" s="276">
        <f>I457/I456*100-100</f>
        <v>5.8864309573328342</v>
      </c>
      <c r="J460" s="276">
        <f t="shared" ref="J460:P460" si="172">J457/J456*100-100</f>
        <v>9.5372327930467407</v>
      </c>
      <c r="K460" s="276">
        <f t="shared" si="172"/>
        <v>4.7351421188630525</v>
      </c>
      <c r="L460" s="276">
        <f t="shared" si="172"/>
        <v>7.2759417924656447</v>
      </c>
      <c r="M460" s="276">
        <f t="shared" si="172"/>
        <v>3.3268733850129166</v>
      </c>
      <c r="N460" s="275">
        <f t="shared" si="172"/>
        <v>6.2393647192285755</v>
      </c>
      <c r="O460" s="276">
        <f t="shared" si="172"/>
        <v>6.3270579549649284</v>
      </c>
      <c r="P460" s="276">
        <f t="shared" si="172"/>
        <v>6.1728395061728492</v>
      </c>
      <c r="Q460" s="276">
        <f>Q457/Q456*100-100</f>
        <v>5.3036175710594335</v>
      </c>
      <c r="R460" s="276">
        <f t="shared" ref="R460:T460" si="173">R457/R456*100-100</f>
        <v>6.4951844021611436</v>
      </c>
      <c r="S460" s="277">
        <f t="shared" si="173"/>
        <v>4.7926664205733829</v>
      </c>
      <c r="T460" s="424">
        <f t="shared" si="173"/>
        <v>5.3228276965245698</v>
      </c>
      <c r="U460" s="504"/>
      <c r="V460" s="227"/>
    </row>
    <row r="461" spans="1:23" s="541" customFormat="1" ht="13.5" thickBot="1" x14ac:dyDescent="0.25">
      <c r="A461" s="429" t="s">
        <v>27</v>
      </c>
      <c r="B461" s="457">
        <f t="shared" ref="B461:T461" si="174">B457-B444</f>
        <v>149.44444444444434</v>
      </c>
      <c r="C461" s="281">
        <f t="shared" si="174"/>
        <v>78.198874296434951</v>
      </c>
      <c r="D461" s="281">
        <f t="shared" si="174"/>
        <v>-119</v>
      </c>
      <c r="E461" s="281">
        <f t="shared" si="174"/>
        <v>196.3101938711693</v>
      </c>
      <c r="F461" s="281">
        <f t="shared" si="174"/>
        <v>220.86625086625054</v>
      </c>
      <c r="G461" s="282">
        <f t="shared" si="174"/>
        <v>49.999999999999545</v>
      </c>
      <c r="H461" s="280">
        <f t="shared" si="174"/>
        <v>159.56842105263149</v>
      </c>
      <c r="I461" s="281">
        <f t="shared" si="174"/>
        <v>200.6996148908861</v>
      </c>
      <c r="J461" s="281">
        <f t="shared" si="174"/>
        <v>13.090909090909008</v>
      </c>
      <c r="K461" s="281">
        <f t="shared" si="174"/>
        <v>37</v>
      </c>
      <c r="L461" s="281">
        <f t="shared" si="174"/>
        <v>105.16869095816446</v>
      </c>
      <c r="M461" s="281">
        <f t="shared" si="174"/>
        <v>-13.75</v>
      </c>
      <c r="N461" s="280">
        <f t="shared" si="174"/>
        <v>41.939605110336288</v>
      </c>
      <c r="O461" s="281">
        <f t="shared" si="174"/>
        <v>86.607142857143117</v>
      </c>
      <c r="P461" s="281">
        <f t="shared" si="174"/>
        <v>324.88888888888869</v>
      </c>
      <c r="Q461" s="281">
        <f t="shared" si="174"/>
        <v>131.1036585365855</v>
      </c>
      <c r="R461" s="281">
        <f t="shared" si="174"/>
        <v>194.38689217758974</v>
      </c>
      <c r="S461" s="282">
        <f t="shared" si="174"/>
        <v>79.226190476190368</v>
      </c>
      <c r="T461" s="425">
        <f t="shared" si="174"/>
        <v>113.77478233781585</v>
      </c>
      <c r="U461" s="504"/>
      <c r="V461" s="227"/>
    </row>
    <row r="462" spans="1:23" s="541" customFormat="1" x14ac:dyDescent="0.2">
      <c r="A462" s="430" t="s">
        <v>51</v>
      </c>
      <c r="B462" s="486">
        <v>755</v>
      </c>
      <c r="C462" s="286">
        <v>751</v>
      </c>
      <c r="D462" s="444">
        <v>205</v>
      </c>
      <c r="E462" s="286">
        <v>755</v>
      </c>
      <c r="F462" s="391">
        <v>754</v>
      </c>
      <c r="G462" s="287">
        <v>757</v>
      </c>
      <c r="H462" s="285">
        <v>760</v>
      </c>
      <c r="I462" s="286">
        <v>757</v>
      </c>
      <c r="J462" s="286">
        <v>206</v>
      </c>
      <c r="K462" s="286">
        <v>756</v>
      </c>
      <c r="L462" s="286">
        <v>757</v>
      </c>
      <c r="M462" s="286">
        <v>756</v>
      </c>
      <c r="N462" s="285">
        <v>762</v>
      </c>
      <c r="O462" s="286">
        <v>762</v>
      </c>
      <c r="P462" s="286">
        <v>210</v>
      </c>
      <c r="Q462" s="286">
        <v>756</v>
      </c>
      <c r="R462" s="286">
        <v>753</v>
      </c>
      <c r="S462" s="287">
        <v>756</v>
      </c>
      <c r="T462" s="426">
        <f>SUM(B462:S462)</f>
        <v>11968</v>
      </c>
      <c r="U462" s="227" t="s">
        <v>56</v>
      </c>
      <c r="V462" s="289">
        <f>T449-T462</f>
        <v>27</v>
      </c>
      <c r="W462" s="290">
        <f>V462/T449</f>
        <v>2.2509378907878282E-3</v>
      </c>
    </row>
    <row r="463" spans="1:23" s="541" customFormat="1" x14ac:dyDescent="0.2">
      <c r="A463" s="324" t="s">
        <v>28</v>
      </c>
      <c r="B463" s="458"/>
      <c r="C463" s="543"/>
      <c r="D463" s="445"/>
      <c r="E463" s="543"/>
      <c r="F463" s="392"/>
      <c r="G463" s="544"/>
      <c r="H463" s="542"/>
      <c r="I463" s="543"/>
      <c r="J463" s="543"/>
      <c r="K463" s="543"/>
      <c r="L463" s="543"/>
      <c r="M463" s="543"/>
      <c r="N463" s="542"/>
      <c r="O463" s="543"/>
      <c r="P463" s="543"/>
      <c r="Q463" s="543"/>
      <c r="R463" s="543"/>
      <c r="S463" s="544"/>
      <c r="T463" s="427"/>
      <c r="U463" s="227" t="s">
        <v>57</v>
      </c>
      <c r="V463" s="227">
        <v>164.54</v>
      </c>
    </row>
    <row r="464" spans="1:23" s="541" customFormat="1" ht="13.5" thickBot="1" x14ac:dyDescent="0.25">
      <c r="A464" s="327" t="s">
        <v>26</v>
      </c>
      <c r="B464" s="487">
        <f t="shared" ref="B464:S464" si="175">B463-B450</f>
        <v>0</v>
      </c>
      <c r="C464" s="488">
        <f t="shared" si="175"/>
        <v>0</v>
      </c>
      <c r="D464" s="488">
        <f t="shared" si="175"/>
        <v>0</v>
      </c>
      <c r="E464" s="488">
        <f t="shared" si="175"/>
        <v>0</v>
      </c>
      <c r="F464" s="488">
        <f t="shared" si="175"/>
        <v>0</v>
      </c>
      <c r="G464" s="489">
        <f t="shared" si="175"/>
        <v>0</v>
      </c>
      <c r="H464" s="490">
        <f t="shared" si="175"/>
        <v>0</v>
      </c>
      <c r="I464" s="488">
        <f t="shared" si="175"/>
        <v>0</v>
      </c>
      <c r="J464" s="488">
        <f t="shared" si="175"/>
        <v>0</v>
      </c>
      <c r="K464" s="488">
        <f t="shared" si="175"/>
        <v>0</v>
      </c>
      <c r="L464" s="488">
        <f t="shared" si="175"/>
        <v>0</v>
      </c>
      <c r="M464" s="488">
        <f t="shared" si="175"/>
        <v>0</v>
      </c>
      <c r="N464" s="490">
        <f t="shared" si="175"/>
        <v>0</v>
      </c>
      <c r="O464" s="488">
        <f t="shared" si="175"/>
        <v>0</v>
      </c>
      <c r="P464" s="488">
        <f t="shared" si="175"/>
        <v>0</v>
      </c>
      <c r="Q464" s="488">
        <f t="shared" si="175"/>
        <v>0</v>
      </c>
      <c r="R464" s="488">
        <f t="shared" si="175"/>
        <v>0</v>
      </c>
      <c r="S464" s="489">
        <f t="shared" si="175"/>
        <v>0</v>
      </c>
      <c r="T464" s="428"/>
      <c r="U464" s="227" t="s">
        <v>26</v>
      </c>
      <c r="V464" s="362">
        <f>V463-V450</f>
        <v>1.9799999999999898</v>
      </c>
    </row>
    <row r="466" spans="1:23" ht="13.5" thickBot="1" x14ac:dyDescent="0.25"/>
    <row r="467" spans="1:23" s="547" customFormat="1" ht="13.5" thickBot="1" x14ac:dyDescent="0.25">
      <c r="A467" s="300" t="s">
        <v>162</v>
      </c>
      <c r="B467" s="671" t="s">
        <v>110</v>
      </c>
      <c r="C467" s="672"/>
      <c r="D467" s="672"/>
      <c r="E467" s="672"/>
      <c r="F467" s="672"/>
      <c r="G467" s="673"/>
      <c r="H467" s="671" t="s">
        <v>111</v>
      </c>
      <c r="I467" s="672"/>
      <c r="J467" s="672"/>
      <c r="K467" s="672"/>
      <c r="L467" s="672"/>
      <c r="M467" s="673"/>
      <c r="N467" s="671" t="s">
        <v>53</v>
      </c>
      <c r="O467" s="672"/>
      <c r="P467" s="672"/>
      <c r="Q467" s="672"/>
      <c r="R467" s="672"/>
      <c r="S467" s="673"/>
      <c r="T467" s="329" t="s">
        <v>55</v>
      </c>
    </row>
    <row r="468" spans="1:23" s="547" customFormat="1" x14ac:dyDescent="0.2">
      <c r="A468" s="226" t="s">
        <v>54</v>
      </c>
      <c r="B468" s="451">
        <v>1</v>
      </c>
      <c r="C468" s="252">
        <v>2</v>
      </c>
      <c r="D468" s="439" t="s">
        <v>131</v>
      </c>
      <c r="E468" s="252">
        <v>4</v>
      </c>
      <c r="F468" s="484">
        <v>5</v>
      </c>
      <c r="G468" s="432">
        <v>6</v>
      </c>
      <c r="H468" s="251">
        <v>7</v>
      </c>
      <c r="I468" s="252">
        <v>8</v>
      </c>
      <c r="J468" s="252" t="s">
        <v>137</v>
      </c>
      <c r="K468" s="252">
        <v>10</v>
      </c>
      <c r="L468" s="252">
        <v>11</v>
      </c>
      <c r="M468" s="252">
        <v>12</v>
      </c>
      <c r="N468" s="330">
        <v>13</v>
      </c>
      <c r="O468" s="253">
        <v>14</v>
      </c>
      <c r="P468" s="253" t="s">
        <v>138</v>
      </c>
      <c r="Q468" s="253">
        <v>16</v>
      </c>
      <c r="R468" s="253">
        <v>17</v>
      </c>
      <c r="S468" s="331">
        <v>18</v>
      </c>
      <c r="T468" s="418"/>
    </row>
    <row r="469" spans="1:23" s="547" customFormat="1" x14ac:dyDescent="0.2">
      <c r="A469" s="307" t="s">
        <v>3</v>
      </c>
      <c r="B469" s="452">
        <v>3888</v>
      </c>
      <c r="C469" s="259">
        <v>3888</v>
      </c>
      <c r="D469" s="440">
        <v>3888</v>
      </c>
      <c r="E469" s="259">
        <v>3888</v>
      </c>
      <c r="F469" s="390">
        <v>3888</v>
      </c>
      <c r="G469" s="260">
        <v>3888</v>
      </c>
      <c r="H469" s="258">
        <v>3888</v>
      </c>
      <c r="I469" s="259">
        <v>3888</v>
      </c>
      <c r="J469" s="259">
        <v>3888</v>
      </c>
      <c r="K469" s="259">
        <v>3888</v>
      </c>
      <c r="L469" s="259">
        <v>3888</v>
      </c>
      <c r="M469" s="259">
        <v>3888</v>
      </c>
      <c r="N469" s="258">
        <v>3888</v>
      </c>
      <c r="O469" s="259">
        <v>3888</v>
      </c>
      <c r="P469" s="259">
        <v>3888</v>
      </c>
      <c r="Q469" s="259">
        <v>3888</v>
      </c>
      <c r="R469" s="259">
        <v>3888</v>
      </c>
      <c r="S469" s="260">
        <v>3888</v>
      </c>
      <c r="T469" s="420">
        <v>3888</v>
      </c>
      <c r="U469" s="504"/>
      <c r="V469" s="505"/>
      <c r="W469" s="505"/>
    </row>
    <row r="470" spans="1:23" s="547" customFormat="1" x14ac:dyDescent="0.2">
      <c r="A470" s="310" t="s">
        <v>6</v>
      </c>
      <c r="B470" s="453">
        <v>4113.5</v>
      </c>
      <c r="C470" s="264">
        <v>4210.5555555555557</v>
      </c>
      <c r="D470" s="441">
        <v>4219.090909090909</v>
      </c>
      <c r="E470" s="264">
        <v>4168.333333333333</v>
      </c>
      <c r="F470" s="311">
        <v>4246</v>
      </c>
      <c r="G470" s="265">
        <v>4224.1176470588234</v>
      </c>
      <c r="H470" s="263">
        <v>4233.9473684210525</v>
      </c>
      <c r="I470" s="264">
        <v>4192.4390243902435</v>
      </c>
      <c r="J470" s="264">
        <v>4243.0769230769229</v>
      </c>
      <c r="K470" s="264">
        <v>4206.1538461538457</v>
      </c>
      <c r="L470" s="264">
        <v>4155</v>
      </c>
      <c r="M470" s="264">
        <v>4148.9473684210525</v>
      </c>
      <c r="N470" s="263">
        <v>4165.2777777777774</v>
      </c>
      <c r="O470" s="264">
        <v>4296.3157894736842</v>
      </c>
      <c r="P470" s="264">
        <v>4173.333333333333</v>
      </c>
      <c r="Q470" s="264">
        <v>4163.4146341463411</v>
      </c>
      <c r="R470" s="264">
        <v>4155.6756756756758</v>
      </c>
      <c r="S470" s="265">
        <v>4082.8205128205127</v>
      </c>
      <c r="T470" s="421">
        <v>4185.7095158597667</v>
      </c>
      <c r="U470" s="504"/>
      <c r="V470" s="505"/>
      <c r="W470" s="505"/>
    </row>
    <row r="471" spans="1:23" s="547" customFormat="1" x14ac:dyDescent="0.2">
      <c r="A471" s="226" t="s">
        <v>7</v>
      </c>
      <c r="B471" s="454">
        <v>82.5</v>
      </c>
      <c r="C471" s="268">
        <v>88.888888888888886</v>
      </c>
      <c r="D471" s="442">
        <v>27.272727272727273</v>
      </c>
      <c r="E471" s="268">
        <v>90</v>
      </c>
      <c r="F471" s="314">
        <v>95</v>
      </c>
      <c r="G471" s="269">
        <v>97.058823529411768</v>
      </c>
      <c r="H471" s="267">
        <v>89.473684210526315</v>
      </c>
      <c r="I471" s="268">
        <v>87.804878048780495</v>
      </c>
      <c r="J471" s="268">
        <v>76.92307692307692</v>
      </c>
      <c r="K471" s="268">
        <v>74.358974358974365</v>
      </c>
      <c r="L471" s="268">
        <v>80.555555555555557</v>
      </c>
      <c r="M471" s="268">
        <v>100</v>
      </c>
      <c r="N471" s="267">
        <v>80.555555555555557</v>
      </c>
      <c r="O471" s="268">
        <v>86.84210526315789</v>
      </c>
      <c r="P471" s="268">
        <v>91.666666666666671</v>
      </c>
      <c r="Q471" s="268">
        <v>85.365853658536579</v>
      </c>
      <c r="R471" s="268">
        <v>81.081081081081081</v>
      </c>
      <c r="S471" s="269">
        <v>76.92307692307692</v>
      </c>
      <c r="T471" s="422">
        <v>84.140233722871457</v>
      </c>
      <c r="U471" s="504"/>
      <c r="V471" s="505"/>
      <c r="W471" s="505"/>
    </row>
    <row r="472" spans="1:23" s="547" customFormat="1" x14ac:dyDescent="0.2">
      <c r="A472" s="226" t="s">
        <v>8</v>
      </c>
      <c r="B472" s="455">
        <v>7.0826897595616112E-2</v>
      </c>
      <c r="C472" s="272">
        <v>6.9551262233223943E-2</v>
      </c>
      <c r="D472" s="443">
        <v>0.11476728278893143</v>
      </c>
      <c r="E472" s="272">
        <v>6.9800898905838668E-2</v>
      </c>
      <c r="F472" s="317">
        <v>5.715274577881517E-2</v>
      </c>
      <c r="G472" s="273">
        <v>5.7042782068520322E-2</v>
      </c>
      <c r="H472" s="271">
        <v>6.2570086465260563E-2</v>
      </c>
      <c r="I472" s="272">
        <v>6.5377405254099533E-2</v>
      </c>
      <c r="J472" s="272">
        <v>7.9156217879561799E-2</v>
      </c>
      <c r="K472" s="272">
        <v>8.5704992132253341E-2</v>
      </c>
      <c r="L472" s="272">
        <v>7.6664906997538487E-2</v>
      </c>
      <c r="M472" s="272">
        <v>4.8922071989733897E-2</v>
      </c>
      <c r="N472" s="271">
        <v>7.5935756230152446E-2</v>
      </c>
      <c r="O472" s="272">
        <v>6.9354890925064291E-2</v>
      </c>
      <c r="P472" s="272">
        <v>6.9132149914663349E-2</v>
      </c>
      <c r="Q472" s="272">
        <v>6.8786606829112557E-2</v>
      </c>
      <c r="R472" s="272">
        <v>7.1571095813710406E-2</v>
      </c>
      <c r="S472" s="273">
        <v>7.8093967798663191E-2</v>
      </c>
      <c r="T472" s="423">
        <v>7.1490514223953416E-2</v>
      </c>
      <c r="U472" s="504"/>
      <c r="V472" s="505"/>
      <c r="W472" s="505"/>
    </row>
    <row r="473" spans="1:23" s="547" customFormat="1" x14ac:dyDescent="0.2">
      <c r="A473" s="310" t="s">
        <v>1</v>
      </c>
      <c r="B473" s="456">
        <f>B470/B469*100-100</f>
        <v>5.7998971193415656</v>
      </c>
      <c r="C473" s="276">
        <f>C470/C469*100-100</f>
        <v>8.2961819844535825</v>
      </c>
      <c r="D473" s="276">
        <f t="shared" ref="D473:H473" si="176">D470/D469*100-100</f>
        <v>8.5157126823793448</v>
      </c>
      <c r="E473" s="276">
        <f t="shared" si="176"/>
        <v>7.210219478737983</v>
      </c>
      <c r="F473" s="276">
        <f t="shared" si="176"/>
        <v>9.2078189300411424</v>
      </c>
      <c r="G473" s="277">
        <f t="shared" si="176"/>
        <v>8.6450012103606895</v>
      </c>
      <c r="H473" s="275">
        <f t="shared" si="176"/>
        <v>8.897823261858349</v>
      </c>
      <c r="I473" s="276">
        <f>I470/I469*100-100</f>
        <v>7.8302218207367105</v>
      </c>
      <c r="J473" s="276">
        <f t="shared" ref="J473:P473" si="177">J470/J469*100-100</f>
        <v>9.132636910414675</v>
      </c>
      <c r="K473" s="276">
        <f t="shared" si="177"/>
        <v>8.1829692940803938</v>
      </c>
      <c r="L473" s="276">
        <f t="shared" si="177"/>
        <v>6.867283950617292</v>
      </c>
      <c r="M473" s="276">
        <f t="shared" si="177"/>
        <v>6.7116092700888004</v>
      </c>
      <c r="N473" s="275">
        <f t="shared" si="177"/>
        <v>7.1316300868769815</v>
      </c>
      <c r="O473" s="276">
        <f t="shared" si="177"/>
        <v>10.501949317738806</v>
      </c>
      <c r="P473" s="276">
        <f t="shared" si="177"/>
        <v>7.3388203017832581</v>
      </c>
      <c r="Q473" s="276">
        <f>Q470/Q469*100-100</f>
        <v>7.0837097259861252</v>
      </c>
      <c r="R473" s="276">
        <f t="shared" ref="R473:T473" si="178">R470/R469*100-100</f>
        <v>6.8846624402179941</v>
      </c>
      <c r="S473" s="277">
        <f t="shared" si="178"/>
        <v>5.0108156589637929</v>
      </c>
      <c r="T473" s="424">
        <f t="shared" si="178"/>
        <v>7.6571377535948244</v>
      </c>
      <c r="U473" s="504"/>
      <c r="V473" s="227"/>
    </row>
    <row r="474" spans="1:23" s="547" customFormat="1" ht="13.5" thickBot="1" x14ac:dyDescent="0.25">
      <c r="A474" s="429" t="s">
        <v>27</v>
      </c>
      <c r="B474" s="457">
        <f t="shared" ref="B474:T474" si="179">B470-B457</f>
        <v>231.27777777777783</v>
      </c>
      <c r="C474" s="281">
        <f t="shared" si="179"/>
        <v>125.43360433604357</v>
      </c>
      <c r="D474" s="281">
        <f t="shared" si="179"/>
        <v>227.09090909090901</v>
      </c>
      <c r="E474" s="281">
        <f t="shared" si="179"/>
        <v>106.38211382113786</v>
      </c>
      <c r="F474" s="281">
        <f t="shared" si="179"/>
        <v>84.108108108108354</v>
      </c>
      <c r="G474" s="282">
        <f t="shared" si="179"/>
        <v>101.22291021671845</v>
      </c>
      <c r="H474" s="280">
        <f t="shared" si="179"/>
        <v>266.74736842105267</v>
      </c>
      <c r="I474" s="281">
        <f t="shared" si="179"/>
        <v>94.634146341462838</v>
      </c>
      <c r="J474" s="281">
        <f t="shared" si="179"/>
        <v>3.9860139860138588</v>
      </c>
      <c r="K474" s="281">
        <f t="shared" si="179"/>
        <v>152.90384615384573</v>
      </c>
      <c r="L474" s="281">
        <f t="shared" si="179"/>
        <v>3.4210526315791867</v>
      </c>
      <c r="M474" s="281">
        <f t="shared" si="179"/>
        <v>150.19736842105249</v>
      </c>
      <c r="N474" s="280">
        <f t="shared" si="179"/>
        <v>53.814363143631454</v>
      </c>
      <c r="O474" s="281">
        <f t="shared" si="179"/>
        <v>181.45864661654105</v>
      </c>
      <c r="P474" s="281">
        <f t="shared" si="179"/>
        <v>64.444444444444343</v>
      </c>
      <c r="Q474" s="281">
        <f t="shared" si="179"/>
        <v>88.164634146341086</v>
      </c>
      <c r="R474" s="281">
        <f t="shared" si="179"/>
        <v>34.312039312039815</v>
      </c>
      <c r="S474" s="282">
        <f t="shared" si="179"/>
        <v>27.344322344322336</v>
      </c>
      <c r="T474" s="425">
        <f t="shared" si="179"/>
        <v>109.71608400426612</v>
      </c>
      <c r="U474" s="504"/>
      <c r="V474" s="227"/>
    </row>
    <row r="475" spans="1:23" s="547" customFormat="1" x14ac:dyDescent="0.2">
      <c r="A475" s="430" t="s">
        <v>51</v>
      </c>
      <c r="B475" s="486">
        <v>754</v>
      </c>
      <c r="C475" s="286">
        <v>750</v>
      </c>
      <c r="D475" s="444">
        <v>204</v>
      </c>
      <c r="E475" s="286">
        <v>754</v>
      </c>
      <c r="F475" s="391">
        <v>754</v>
      </c>
      <c r="G475" s="287">
        <v>755</v>
      </c>
      <c r="H475" s="285">
        <v>757</v>
      </c>
      <c r="I475" s="286">
        <v>756</v>
      </c>
      <c r="J475" s="286">
        <v>206</v>
      </c>
      <c r="K475" s="286">
        <v>756</v>
      </c>
      <c r="L475" s="286">
        <v>757</v>
      </c>
      <c r="M475" s="286">
        <v>756</v>
      </c>
      <c r="N475" s="285">
        <v>762</v>
      </c>
      <c r="O475" s="286">
        <v>762</v>
      </c>
      <c r="P475" s="286">
        <v>210</v>
      </c>
      <c r="Q475" s="286">
        <v>756</v>
      </c>
      <c r="R475" s="286">
        <v>752</v>
      </c>
      <c r="S475" s="287">
        <v>756</v>
      </c>
      <c r="T475" s="426">
        <f>SUM(B475:S475)</f>
        <v>11957</v>
      </c>
      <c r="U475" s="227" t="s">
        <v>56</v>
      </c>
      <c r="V475" s="289">
        <f>T462-T475</f>
        <v>11</v>
      </c>
      <c r="W475" s="290">
        <f>V475/T462</f>
        <v>9.1911764705882352E-4</v>
      </c>
    </row>
    <row r="476" spans="1:23" s="547" customFormat="1" x14ac:dyDescent="0.2">
      <c r="A476" s="324" t="s">
        <v>28</v>
      </c>
      <c r="B476" s="458"/>
      <c r="C476" s="549"/>
      <c r="D476" s="445"/>
      <c r="E476" s="549"/>
      <c r="F476" s="392"/>
      <c r="G476" s="548"/>
      <c r="H476" s="550"/>
      <c r="I476" s="549"/>
      <c r="J476" s="549"/>
      <c r="K476" s="549"/>
      <c r="L476" s="549"/>
      <c r="M476" s="549"/>
      <c r="N476" s="550"/>
      <c r="O476" s="549"/>
      <c r="P476" s="549"/>
      <c r="Q476" s="549"/>
      <c r="R476" s="549"/>
      <c r="S476" s="548"/>
      <c r="T476" s="427"/>
      <c r="U476" s="227" t="s">
        <v>57</v>
      </c>
      <c r="V476" s="227">
        <v>164.28</v>
      </c>
    </row>
    <row r="477" spans="1:23" s="547" customFormat="1" ht="13.5" thickBot="1" x14ac:dyDescent="0.25">
      <c r="A477" s="327" t="s">
        <v>26</v>
      </c>
      <c r="B477" s="487">
        <f t="shared" ref="B477:S477" si="180">B476-B463</f>
        <v>0</v>
      </c>
      <c r="C477" s="488">
        <f t="shared" si="180"/>
        <v>0</v>
      </c>
      <c r="D477" s="488">
        <f t="shared" si="180"/>
        <v>0</v>
      </c>
      <c r="E477" s="488">
        <f t="shared" si="180"/>
        <v>0</v>
      </c>
      <c r="F477" s="488">
        <f t="shared" si="180"/>
        <v>0</v>
      </c>
      <c r="G477" s="489">
        <f t="shared" si="180"/>
        <v>0</v>
      </c>
      <c r="H477" s="490">
        <f t="shared" si="180"/>
        <v>0</v>
      </c>
      <c r="I477" s="488">
        <f t="shared" si="180"/>
        <v>0</v>
      </c>
      <c r="J477" s="488">
        <f t="shared" si="180"/>
        <v>0</v>
      </c>
      <c r="K477" s="488">
        <f t="shared" si="180"/>
        <v>0</v>
      </c>
      <c r="L477" s="488">
        <f t="shared" si="180"/>
        <v>0</v>
      </c>
      <c r="M477" s="488">
        <f t="shared" si="180"/>
        <v>0</v>
      </c>
      <c r="N477" s="490">
        <f t="shared" si="180"/>
        <v>0</v>
      </c>
      <c r="O477" s="488">
        <f t="shared" si="180"/>
        <v>0</v>
      </c>
      <c r="P477" s="488">
        <f t="shared" si="180"/>
        <v>0</v>
      </c>
      <c r="Q477" s="488">
        <f t="shared" si="180"/>
        <v>0</v>
      </c>
      <c r="R477" s="488">
        <f t="shared" si="180"/>
        <v>0</v>
      </c>
      <c r="S477" s="489">
        <f t="shared" si="180"/>
        <v>0</v>
      </c>
      <c r="T477" s="428"/>
      <c r="U477" s="227" t="s">
        <v>26</v>
      </c>
      <c r="V477" s="362">
        <f>V476-V463</f>
        <v>-0.25999999999999091</v>
      </c>
    </row>
    <row r="479" spans="1:23" ht="13.5" thickBot="1" x14ac:dyDescent="0.25"/>
    <row r="480" spans="1:23" s="551" customFormat="1" ht="13.5" thickBot="1" x14ac:dyDescent="0.25">
      <c r="A480" s="300" t="s">
        <v>163</v>
      </c>
      <c r="B480" s="671" t="s">
        <v>110</v>
      </c>
      <c r="C480" s="672"/>
      <c r="D480" s="672"/>
      <c r="E480" s="672"/>
      <c r="F480" s="672"/>
      <c r="G480" s="673"/>
      <c r="H480" s="671" t="s">
        <v>111</v>
      </c>
      <c r="I480" s="672"/>
      <c r="J480" s="672"/>
      <c r="K480" s="672"/>
      <c r="L480" s="672"/>
      <c r="M480" s="673"/>
      <c r="N480" s="671" t="s">
        <v>53</v>
      </c>
      <c r="O480" s="672"/>
      <c r="P480" s="672"/>
      <c r="Q480" s="672"/>
      <c r="R480" s="672"/>
      <c r="S480" s="673"/>
      <c r="T480" s="329" t="s">
        <v>55</v>
      </c>
    </row>
    <row r="481" spans="1:23" s="551" customFormat="1" x14ac:dyDescent="0.2">
      <c r="A481" s="226" t="s">
        <v>54</v>
      </c>
      <c r="B481" s="451">
        <v>1</v>
      </c>
      <c r="C481" s="252">
        <v>2</v>
      </c>
      <c r="D481" s="439" t="s">
        <v>131</v>
      </c>
      <c r="E481" s="252">
        <v>4</v>
      </c>
      <c r="F481" s="484">
        <v>5</v>
      </c>
      <c r="G481" s="432">
        <v>6</v>
      </c>
      <c r="H481" s="251">
        <v>7</v>
      </c>
      <c r="I481" s="252">
        <v>8</v>
      </c>
      <c r="J481" s="252" t="s">
        <v>137</v>
      </c>
      <c r="K481" s="252">
        <v>10</v>
      </c>
      <c r="L481" s="252">
        <v>11</v>
      </c>
      <c r="M481" s="252">
        <v>12</v>
      </c>
      <c r="N481" s="330">
        <v>13</v>
      </c>
      <c r="O481" s="253">
        <v>14</v>
      </c>
      <c r="P481" s="253" t="s">
        <v>138</v>
      </c>
      <c r="Q481" s="253">
        <v>16</v>
      </c>
      <c r="R481" s="253">
        <v>17</v>
      </c>
      <c r="S481" s="331">
        <v>18</v>
      </c>
      <c r="T481" s="418"/>
    </row>
    <row r="482" spans="1:23" s="551" customFormat="1" x14ac:dyDescent="0.2">
      <c r="A482" s="307" t="s">
        <v>3</v>
      </c>
      <c r="B482" s="452">
        <v>3906</v>
      </c>
      <c r="C482" s="259">
        <v>3906</v>
      </c>
      <c r="D482" s="440">
        <v>3906</v>
      </c>
      <c r="E482" s="259">
        <v>3906</v>
      </c>
      <c r="F482" s="390">
        <v>3906</v>
      </c>
      <c r="G482" s="260">
        <v>3906</v>
      </c>
      <c r="H482" s="258">
        <v>3906</v>
      </c>
      <c r="I482" s="259">
        <v>3906</v>
      </c>
      <c r="J482" s="259">
        <v>3906</v>
      </c>
      <c r="K482" s="259">
        <v>3906</v>
      </c>
      <c r="L482" s="259">
        <v>3906</v>
      </c>
      <c r="M482" s="259">
        <v>3906</v>
      </c>
      <c r="N482" s="258">
        <v>3906</v>
      </c>
      <c r="O482" s="259">
        <v>3906</v>
      </c>
      <c r="P482" s="259">
        <v>3906</v>
      </c>
      <c r="Q482" s="259">
        <v>3906</v>
      </c>
      <c r="R482" s="259">
        <v>3906</v>
      </c>
      <c r="S482" s="260">
        <v>3906</v>
      </c>
      <c r="T482" s="420">
        <v>3906</v>
      </c>
      <c r="U482" s="504"/>
      <c r="V482" s="505"/>
      <c r="W482" s="505"/>
    </row>
    <row r="483" spans="1:23" s="551" customFormat="1" x14ac:dyDescent="0.2">
      <c r="A483" s="310" t="s">
        <v>6</v>
      </c>
      <c r="B483" s="453">
        <v>3859.6</v>
      </c>
      <c r="C483" s="264">
        <v>4042.3684210526317</v>
      </c>
      <c r="D483" s="441">
        <v>4105.5555555555557</v>
      </c>
      <c r="E483" s="264">
        <v>4213.6111111111113</v>
      </c>
      <c r="F483" s="311">
        <v>4273.4210526315792</v>
      </c>
      <c r="G483" s="265">
        <v>4192.75</v>
      </c>
      <c r="H483" s="263">
        <v>4200.25</v>
      </c>
      <c r="I483" s="264">
        <v>4088.75</v>
      </c>
      <c r="J483" s="264">
        <v>4300</v>
      </c>
      <c r="K483" s="264">
        <v>4208.4615384615381</v>
      </c>
      <c r="L483" s="264">
        <v>4209.5238095238092</v>
      </c>
      <c r="M483" s="264">
        <v>4207.4358974358975</v>
      </c>
      <c r="N483" s="263">
        <v>4175.135135135135</v>
      </c>
      <c r="O483" s="264">
        <v>4164.5161290322585</v>
      </c>
      <c r="P483" s="264">
        <v>4076.25</v>
      </c>
      <c r="Q483" s="264">
        <v>4200</v>
      </c>
      <c r="R483" s="264">
        <v>4150.5555555555557</v>
      </c>
      <c r="S483" s="265">
        <v>4207.4358974358975</v>
      </c>
      <c r="T483" s="421">
        <v>4167.1550255536631</v>
      </c>
      <c r="U483" s="504"/>
      <c r="V483" s="505"/>
      <c r="W483" s="505"/>
    </row>
    <row r="484" spans="1:23" s="551" customFormat="1" x14ac:dyDescent="0.2">
      <c r="A484" s="226" t="s">
        <v>7</v>
      </c>
      <c r="B484" s="454">
        <v>100</v>
      </c>
      <c r="C484" s="268">
        <v>92.10526315789474</v>
      </c>
      <c r="D484" s="442">
        <v>77.777777777777771</v>
      </c>
      <c r="E484" s="268">
        <v>86.111111111111114</v>
      </c>
      <c r="F484" s="314">
        <v>89.473684210526315</v>
      </c>
      <c r="G484" s="269">
        <v>85</v>
      </c>
      <c r="H484" s="267">
        <v>90</v>
      </c>
      <c r="I484" s="268">
        <v>90</v>
      </c>
      <c r="J484" s="268">
        <v>90</v>
      </c>
      <c r="K484" s="268">
        <v>76.92307692307692</v>
      </c>
      <c r="L484" s="268">
        <v>85.714285714285708</v>
      </c>
      <c r="M484" s="268">
        <v>92.307692307692307</v>
      </c>
      <c r="N484" s="267">
        <v>81.081081081081081</v>
      </c>
      <c r="O484" s="268">
        <v>87.096774193548384</v>
      </c>
      <c r="P484" s="268">
        <v>87.5</v>
      </c>
      <c r="Q484" s="268">
        <v>77.5</v>
      </c>
      <c r="R484" s="268">
        <v>91.666666666666671</v>
      </c>
      <c r="S484" s="269">
        <v>89.743589743589737</v>
      </c>
      <c r="T484" s="422">
        <v>84.838160136286206</v>
      </c>
      <c r="U484" s="504"/>
      <c r="V484" s="505"/>
      <c r="W484" s="505"/>
    </row>
    <row r="485" spans="1:23" s="551" customFormat="1" x14ac:dyDescent="0.2">
      <c r="A485" s="226" t="s">
        <v>8</v>
      </c>
      <c r="B485" s="455">
        <v>4.3071900712033671E-2</v>
      </c>
      <c r="C485" s="272">
        <v>5.732716845019209E-2</v>
      </c>
      <c r="D485" s="443">
        <v>8.8992753080658155E-2</v>
      </c>
      <c r="E485" s="272">
        <v>7.0055111545553467E-2</v>
      </c>
      <c r="F485" s="317">
        <v>6.7989194975183798E-2</v>
      </c>
      <c r="G485" s="273">
        <v>7.9256449567813789E-2</v>
      </c>
      <c r="H485" s="271">
        <v>6.2587449550137425E-2</v>
      </c>
      <c r="I485" s="272">
        <v>6.7140193585537855E-2</v>
      </c>
      <c r="J485" s="272">
        <v>6.7385702360658564E-2</v>
      </c>
      <c r="K485" s="272">
        <v>7.5474556755189479E-2</v>
      </c>
      <c r="L485" s="272">
        <v>6.7161044091431157E-2</v>
      </c>
      <c r="M485" s="272">
        <v>5.894679627431914E-2</v>
      </c>
      <c r="N485" s="271">
        <v>8.1946220204653863E-2</v>
      </c>
      <c r="O485" s="272">
        <v>6.4177009740858382E-2</v>
      </c>
      <c r="P485" s="272">
        <v>6.6372793025666843E-2</v>
      </c>
      <c r="Q485" s="272">
        <v>7.9287859258844545E-2</v>
      </c>
      <c r="R485" s="272">
        <v>5.8345325101163477E-2</v>
      </c>
      <c r="S485" s="273">
        <v>6.1265035393948779E-2</v>
      </c>
      <c r="T485" s="423">
        <v>7.1185197320769084E-2</v>
      </c>
      <c r="U485" s="504"/>
      <c r="V485" s="505"/>
      <c r="W485" s="505"/>
    </row>
    <row r="486" spans="1:23" s="551" customFormat="1" x14ac:dyDescent="0.2">
      <c r="A486" s="310" t="s">
        <v>1</v>
      </c>
      <c r="B486" s="456">
        <f>B483/B482*100-100</f>
        <v>-1.1879160266257003</v>
      </c>
      <c r="C486" s="276">
        <f>C483/C482*100-100</f>
        <v>3.4912550192686069</v>
      </c>
      <c r="D486" s="276">
        <f t="shared" ref="D486:H486" si="181">D483/D482*100-100</f>
        <v>5.1089491949707195</v>
      </c>
      <c r="E486" s="276">
        <f t="shared" si="181"/>
        <v>7.8753484667463169</v>
      </c>
      <c r="F486" s="276">
        <f t="shared" si="181"/>
        <v>9.4065809685504007</v>
      </c>
      <c r="G486" s="277">
        <f t="shared" si="181"/>
        <v>7.3412698412698347</v>
      </c>
      <c r="H486" s="275">
        <f t="shared" si="181"/>
        <v>7.5332821300563353</v>
      </c>
      <c r="I486" s="276">
        <f>I483/I482*100-100</f>
        <v>4.6786994367639494</v>
      </c>
      <c r="J486" s="276">
        <f t="shared" ref="J486:P486" si="182">J483/J482*100-100</f>
        <v>10.08704557091653</v>
      </c>
      <c r="K486" s="276">
        <f t="shared" si="182"/>
        <v>7.7435109693173985</v>
      </c>
      <c r="L486" s="276">
        <f t="shared" si="182"/>
        <v>7.7707068490478548</v>
      </c>
      <c r="M486" s="276">
        <f t="shared" si="182"/>
        <v>7.7172528785432064</v>
      </c>
      <c r="N486" s="275">
        <f t="shared" si="182"/>
        <v>6.8903004386875182</v>
      </c>
      <c r="O486" s="276">
        <f t="shared" si="182"/>
        <v>6.6184364831607354</v>
      </c>
      <c r="P486" s="276">
        <f t="shared" si="182"/>
        <v>4.3586789554531435</v>
      </c>
      <c r="Q486" s="276">
        <f>Q483/Q482*100-100</f>
        <v>7.5268817204300973</v>
      </c>
      <c r="R486" s="276">
        <f t="shared" ref="R486:T486" si="183">R483/R482*100-100</f>
        <v>6.261022927689595</v>
      </c>
      <c r="S486" s="277">
        <f t="shared" si="183"/>
        <v>7.7172528785432064</v>
      </c>
      <c r="T486" s="424">
        <f t="shared" si="183"/>
        <v>6.685996557953473</v>
      </c>
      <c r="U486" s="504"/>
      <c r="V486" s="227"/>
    </row>
    <row r="487" spans="1:23" s="551" customFormat="1" ht="13.5" thickBot="1" x14ac:dyDescent="0.25">
      <c r="A487" s="429" t="s">
        <v>27</v>
      </c>
      <c r="B487" s="457">
        <f t="shared" ref="B487:T487" si="184">B483-B470</f>
        <v>-253.90000000000009</v>
      </c>
      <c r="C487" s="281">
        <f t="shared" si="184"/>
        <v>-168.18713450292398</v>
      </c>
      <c r="D487" s="281">
        <f t="shared" si="184"/>
        <v>-113.53535353535335</v>
      </c>
      <c r="E487" s="281">
        <f t="shared" si="184"/>
        <v>45.277777777778283</v>
      </c>
      <c r="F487" s="281">
        <f t="shared" si="184"/>
        <v>27.421052631579187</v>
      </c>
      <c r="G487" s="282">
        <f t="shared" si="184"/>
        <v>-31.367647058823422</v>
      </c>
      <c r="H487" s="280">
        <f t="shared" si="184"/>
        <v>-33.697368421052488</v>
      </c>
      <c r="I487" s="281">
        <f t="shared" si="184"/>
        <v>-103.6890243902435</v>
      </c>
      <c r="J487" s="281">
        <f t="shared" si="184"/>
        <v>56.923076923077133</v>
      </c>
      <c r="K487" s="281">
        <f t="shared" si="184"/>
        <v>2.3076923076923777</v>
      </c>
      <c r="L487" s="281">
        <f t="shared" si="184"/>
        <v>54.523809523809177</v>
      </c>
      <c r="M487" s="281">
        <f t="shared" si="184"/>
        <v>58.488529014844971</v>
      </c>
      <c r="N487" s="280">
        <f t="shared" si="184"/>
        <v>9.8573573573576141</v>
      </c>
      <c r="O487" s="281">
        <f t="shared" si="184"/>
        <v>-131.79966044142566</v>
      </c>
      <c r="P487" s="281">
        <f t="shared" si="184"/>
        <v>-97.08333333333303</v>
      </c>
      <c r="Q487" s="281">
        <f t="shared" si="184"/>
        <v>36.585365853658914</v>
      </c>
      <c r="R487" s="281">
        <f t="shared" si="184"/>
        <v>-5.1201201201201911</v>
      </c>
      <c r="S487" s="282">
        <f t="shared" si="184"/>
        <v>124.61538461538476</v>
      </c>
      <c r="T487" s="425">
        <f t="shared" si="184"/>
        <v>-18.554490306103617</v>
      </c>
      <c r="U487" s="504"/>
      <c r="V487" s="227"/>
    </row>
    <row r="488" spans="1:23" s="551" customFormat="1" x14ac:dyDescent="0.2">
      <c r="A488" s="430" t="s">
        <v>51</v>
      </c>
      <c r="B488" s="486">
        <v>754</v>
      </c>
      <c r="C488" s="286">
        <v>743</v>
      </c>
      <c r="D488" s="444">
        <v>204</v>
      </c>
      <c r="E488" s="286">
        <v>753</v>
      </c>
      <c r="F488" s="391">
        <v>753</v>
      </c>
      <c r="G488" s="287">
        <v>752</v>
      </c>
      <c r="H488" s="285">
        <v>756</v>
      </c>
      <c r="I488" s="286">
        <v>755</v>
      </c>
      <c r="J488" s="286">
        <v>206</v>
      </c>
      <c r="K488" s="286">
        <v>756</v>
      </c>
      <c r="L488" s="286">
        <v>757</v>
      </c>
      <c r="M488" s="286">
        <v>756</v>
      </c>
      <c r="N488" s="285">
        <v>759</v>
      </c>
      <c r="O488" s="286">
        <v>761</v>
      </c>
      <c r="P488" s="286">
        <v>209</v>
      </c>
      <c r="Q488" s="286">
        <v>756</v>
      </c>
      <c r="R488" s="286">
        <v>751</v>
      </c>
      <c r="S488" s="287">
        <v>756</v>
      </c>
      <c r="T488" s="426">
        <f>SUM(B488:S488)</f>
        <v>11937</v>
      </c>
      <c r="U488" s="227" t="s">
        <v>56</v>
      </c>
      <c r="V488" s="289">
        <f>T475-T488</f>
        <v>20</v>
      </c>
      <c r="W488" s="290">
        <f>V488/T475</f>
        <v>1.6726603663126203E-3</v>
      </c>
    </row>
    <row r="489" spans="1:23" s="551" customFormat="1" x14ac:dyDescent="0.2">
      <c r="A489" s="324" t="s">
        <v>28</v>
      </c>
      <c r="B489" s="458"/>
      <c r="C489" s="553"/>
      <c r="D489" s="445"/>
      <c r="E489" s="553"/>
      <c r="F489" s="392"/>
      <c r="G489" s="554"/>
      <c r="H489" s="552"/>
      <c r="I489" s="553"/>
      <c r="J489" s="553"/>
      <c r="K489" s="553"/>
      <c r="L489" s="553"/>
      <c r="M489" s="553"/>
      <c r="N489" s="552"/>
      <c r="O489" s="553"/>
      <c r="P489" s="553"/>
      <c r="Q489" s="553"/>
      <c r="R489" s="553"/>
      <c r="S489" s="554"/>
      <c r="T489" s="427"/>
      <c r="U489" s="227" t="s">
        <v>57</v>
      </c>
      <c r="V489" s="227">
        <v>162.27000000000001</v>
      </c>
    </row>
    <row r="490" spans="1:23" s="551" customFormat="1" ht="13.5" thickBot="1" x14ac:dyDescent="0.25">
      <c r="A490" s="327" t="s">
        <v>26</v>
      </c>
      <c r="B490" s="487">
        <f t="shared" ref="B490:S490" si="185">B489-B476</f>
        <v>0</v>
      </c>
      <c r="C490" s="488">
        <f t="shared" si="185"/>
        <v>0</v>
      </c>
      <c r="D490" s="488">
        <f t="shared" si="185"/>
        <v>0</v>
      </c>
      <c r="E490" s="488">
        <f t="shared" si="185"/>
        <v>0</v>
      </c>
      <c r="F490" s="488">
        <f t="shared" si="185"/>
        <v>0</v>
      </c>
      <c r="G490" s="489">
        <f t="shared" si="185"/>
        <v>0</v>
      </c>
      <c r="H490" s="490">
        <f t="shared" si="185"/>
        <v>0</v>
      </c>
      <c r="I490" s="488">
        <f t="shared" si="185"/>
        <v>0</v>
      </c>
      <c r="J490" s="488">
        <f t="shared" si="185"/>
        <v>0</v>
      </c>
      <c r="K490" s="488">
        <f t="shared" si="185"/>
        <v>0</v>
      </c>
      <c r="L490" s="488">
        <f t="shared" si="185"/>
        <v>0</v>
      </c>
      <c r="M490" s="488">
        <f t="shared" si="185"/>
        <v>0</v>
      </c>
      <c r="N490" s="490">
        <f t="shared" si="185"/>
        <v>0</v>
      </c>
      <c r="O490" s="488">
        <f t="shared" si="185"/>
        <v>0</v>
      </c>
      <c r="P490" s="488">
        <f t="shared" si="185"/>
        <v>0</v>
      </c>
      <c r="Q490" s="488">
        <f t="shared" si="185"/>
        <v>0</v>
      </c>
      <c r="R490" s="488">
        <f t="shared" si="185"/>
        <v>0</v>
      </c>
      <c r="S490" s="489">
        <f t="shared" si="185"/>
        <v>0</v>
      </c>
      <c r="T490" s="428"/>
      <c r="U490" s="227" t="s">
        <v>26</v>
      </c>
      <c r="V490" s="362">
        <f>V489-V476</f>
        <v>-2.0099999999999909</v>
      </c>
    </row>
    <row r="492" spans="1:23" ht="13.5" thickBot="1" x14ac:dyDescent="0.25"/>
    <row r="493" spans="1:23" s="556" customFormat="1" ht="13.5" thickBot="1" x14ac:dyDescent="0.25">
      <c r="A493" s="300" t="s">
        <v>164</v>
      </c>
      <c r="B493" s="671" t="s">
        <v>110</v>
      </c>
      <c r="C493" s="672"/>
      <c r="D493" s="672"/>
      <c r="E493" s="672"/>
      <c r="F493" s="672"/>
      <c r="G493" s="673"/>
      <c r="H493" s="671" t="s">
        <v>111</v>
      </c>
      <c r="I493" s="672"/>
      <c r="J493" s="672"/>
      <c r="K493" s="672"/>
      <c r="L493" s="672"/>
      <c r="M493" s="673"/>
      <c r="N493" s="671" t="s">
        <v>53</v>
      </c>
      <c r="O493" s="672"/>
      <c r="P493" s="672"/>
      <c r="Q493" s="672"/>
      <c r="R493" s="672"/>
      <c r="S493" s="673"/>
      <c r="T493" s="329" t="s">
        <v>55</v>
      </c>
    </row>
    <row r="494" spans="1:23" s="556" customFormat="1" x14ac:dyDescent="0.2">
      <c r="A494" s="226" t="s">
        <v>54</v>
      </c>
      <c r="B494" s="451">
        <v>1</v>
      </c>
      <c r="C494" s="252">
        <v>2</v>
      </c>
      <c r="D494" s="439" t="s">
        <v>131</v>
      </c>
      <c r="E494" s="252">
        <v>4</v>
      </c>
      <c r="F494" s="484">
        <v>5</v>
      </c>
      <c r="G494" s="432">
        <v>6</v>
      </c>
      <c r="H494" s="251">
        <v>7</v>
      </c>
      <c r="I494" s="252">
        <v>8</v>
      </c>
      <c r="J494" s="252" t="s">
        <v>137</v>
      </c>
      <c r="K494" s="252">
        <v>10</v>
      </c>
      <c r="L494" s="252">
        <v>11</v>
      </c>
      <c r="M494" s="252">
        <v>12</v>
      </c>
      <c r="N494" s="330">
        <v>13</v>
      </c>
      <c r="O494" s="253">
        <v>14</v>
      </c>
      <c r="P494" s="253" t="s">
        <v>138</v>
      </c>
      <c r="Q494" s="253">
        <v>16</v>
      </c>
      <c r="R494" s="253">
        <v>17</v>
      </c>
      <c r="S494" s="331">
        <v>18</v>
      </c>
      <c r="T494" s="418"/>
    </row>
    <row r="495" spans="1:23" s="556" customFormat="1" x14ac:dyDescent="0.2">
      <c r="A495" s="307" t="s">
        <v>3</v>
      </c>
      <c r="B495" s="452">
        <v>3924</v>
      </c>
      <c r="C495" s="259">
        <v>3924</v>
      </c>
      <c r="D495" s="440">
        <v>3924</v>
      </c>
      <c r="E495" s="259">
        <v>3924</v>
      </c>
      <c r="F495" s="390">
        <v>3924</v>
      </c>
      <c r="G495" s="260">
        <v>3924</v>
      </c>
      <c r="H495" s="258">
        <v>3924</v>
      </c>
      <c r="I495" s="259">
        <v>3924</v>
      </c>
      <c r="J495" s="259">
        <v>3924</v>
      </c>
      <c r="K495" s="259">
        <v>3924</v>
      </c>
      <c r="L495" s="259">
        <v>3924</v>
      </c>
      <c r="M495" s="259">
        <v>3924</v>
      </c>
      <c r="N495" s="258">
        <v>3924</v>
      </c>
      <c r="O495" s="259">
        <v>3924</v>
      </c>
      <c r="P495" s="259">
        <v>3924</v>
      </c>
      <c r="Q495" s="259">
        <v>3924</v>
      </c>
      <c r="R495" s="259">
        <v>3924</v>
      </c>
      <c r="S495" s="260">
        <v>3924</v>
      </c>
      <c r="T495" s="420">
        <v>3924</v>
      </c>
      <c r="U495" s="504"/>
      <c r="V495" s="505"/>
      <c r="W495" s="505"/>
    </row>
    <row r="496" spans="1:23" s="556" customFormat="1" x14ac:dyDescent="0.2">
      <c r="A496" s="310" t="s">
        <v>6</v>
      </c>
      <c r="B496" s="453">
        <v>4378.5</v>
      </c>
      <c r="C496" s="264">
        <v>4110.7317073170734</v>
      </c>
      <c r="D496" s="441">
        <v>4255.5555555555557</v>
      </c>
      <c r="E496" s="264">
        <v>4413.666666666667</v>
      </c>
      <c r="F496" s="311">
        <v>4265.1219512195121</v>
      </c>
      <c r="G496" s="265">
        <v>4299.7560975609758</v>
      </c>
      <c r="H496" s="263">
        <v>4127.5609756097565</v>
      </c>
      <c r="I496" s="264">
        <v>4247.8048780487807</v>
      </c>
      <c r="J496" s="264">
        <v>4413.333333333333</v>
      </c>
      <c r="K496" s="264">
        <v>4294</v>
      </c>
      <c r="L496" s="264">
        <v>4171.4285714285716</v>
      </c>
      <c r="M496" s="264">
        <v>4217.6190476190477</v>
      </c>
      <c r="N496" s="263">
        <v>4221.1111111111113</v>
      </c>
      <c r="O496" s="264">
        <v>4283.75</v>
      </c>
      <c r="P496" s="264">
        <v>4180.7692307692305</v>
      </c>
      <c r="Q496" s="264">
        <v>4315.1282051282051</v>
      </c>
      <c r="R496" s="264">
        <v>4220.7317073170734</v>
      </c>
      <c r="S496" s="265">
        <v>4206.9230769230771</v>
      </c>
      <c r="T496" s="421">
        <v>4250.1114649681531</v>
      </c>
      <c r="U496" s="504"/>
      <c r="V496" s="505"/>
      <c r="W496" s="505"/>
    </row>
    <row r="497" spans="1:23" s="556" customFormat="1" x14ac:dyDescent="0.2">
      <c r="A497" s="226" t="s">
        <v>7</v>
      </c>
      <c r="B497" s="454">
        <v>92.5</v>
      </c>
      <c r="C497" s="268">
        <v>73.170731707317074</v>
      </c>
      <c r="D497" s="442">
        <v>88.888888888888886</v>
      </c>
      <c r="E497" s="268">
        <v>76.666666666666671</v>
      </c>
      <c r="F497" s="314">
        <v>95.121951219512198</v>
      </c>
      <c r="G497" s="269">
        <v>80.487804878048777</v>
      </c>
      <c r="H497" s="267">
        <v>95.121951219512198</v>
      </c>
      <c r="I497" s="268">
        <v>95.121951219512198</v>
      </c>
      <c r="J497" s="268">
        <v>100</v>
      </c>
      <c r="K497" s="268">
        <v>87.5</v>
      </c>
      <c r="L497" s="268">
        <v>88.095238095238102</v>
      </c>
      <c r="M497" s="268">
        <v>85.714285714285708</v>
      </c>
      <c r="N497" s="267">
        <v>77.777777777777771</v>
      </c>
      <c r="O497" s="268">
        <v>65</v>
      </c>
      <c r="P497" s="268">
        <v>84.615384615384613</v>
      </c>
      <c r="Q497" s="268">
        <v>76.92307692307692</v>
      </c>
      <c r="R497" s="268">
        <v>92.682926829268297</v>
      </c>
      <c r="S497" s="269">
        <v>97.435897435897431</v>
      </c>
      <c r="T497" s="422">
        <v>83.121019108280251</v>
      </c>
      <c r="U497" s="504"/>
      <c r="V497" s="505"/>
      <c r="W497" s="505"/>
    </row>
    <row r="498" spans="1:23" s="556" customFormat="1" x14ac:dyDescent="0.2">
      <c r="A498" s="226" t="s">
        <v>8</v>
      </c>
      <c r="B498" s="455">
        <v>5.8108099911578559E-2</v>
      </c>
      <c r="C498" s="272">
        <v>8.7292354315912549E-2</v>
      </c>
      <c r="D498" s="443">
        <v>4.9960274356369697E-2</v>
      </c>
      <c r="E498" s="272">
        <v>7.5638043933090079E-2</v>
      </c>
      <c r="F498" s="317">
        <v>6.002003707335743E-2</v>
      </c>
      <c r="G498" s="273">
        <v>7.4420145388357561E-2</v>
      </c>
      <c r="H498" s="271">
        <v>4.9021038101499707E-2</v>
      </c>
      <c r="I498" s="272">
        <v>5.4486584414456724E-2</v>
      </c>
      <c r="J498" s="272">
        <v>4.67607452935467E-2</v>
      </c>
      <c r="K498" s="272">
        <v>7.3170889340043302E-2</v>
      </c>
      <c r="L498" s="272">
        <v>6.9285090617121278E-2</v>
      </c>
      <c r="M498" s="272">
        <v>6.7865325608912744E-2</v>
      </c>
      <c r="N498" s="271">
        <v>7.7549331818374867E-2</v>
      </c>
      <c r="O498" s="272">
        <v>9.1961397577699028E-2</v>
      </c>
      <c r="P498" s="272">
        <v>6.9460085113729933E-2</v>
      </c>
      <c r="Q498" s="272">
        <v>8.2504371031085003E-2</v>
      </c>
      <c r="R498" s="272">
        <v>5.2090531467404867E-2</v>
      </c>
      <c r="S498" s="273">
        <v>5.18080876443009E-2</v>
      </c>
      <c r="T498" s="423">
        <v>7.1395940440064573E-2</v>
      </c>
      <c r="U498" s="504"/>
      <c r="V498" s="505"/>
      <c r="W498" s="505"/>
    </row>
    <row r="499" spans="1:23" s="556" customFormat="1" x14ac:dyDescent="0.2">
      <c r="A499" s="310" t="s">
        <v>1</v>
      </c>
      <c r="B499" s="456">
        <f>B496/B495*100-100</f>
        <v>11.582568807339456</v>
      </c>
      <c r="C499" s="276">
        <f>C496/C495*100-100</f>
        <v>4.758708137540097</v>
      </c>
      <c r="D499" s="276">
        <f t="shared" ref="D499:H499" si="186">D496/D495*100-100</f>
        <v>8.4494280212934711</v>
      </c>
      <c r="E499" s="276">
        <f t="shared" si="186"/>
        <v>12.478763166836558</v>
      </c>
      <c r="F499" s="276">
        <f t="shared" si="186"/>
        <v>8.6932199597225264</v>
      </c>
      <c r="G499" s="277">
        <f t="shared" si="186"/>
        <v>9.5758434648566748</v>
      </c>
      <c r="H499" s="275">
        <f t="shared" si="186"/>
        <v>5.1875885731334392</v>
      </c>
      <c r="I499" s="276">
        <f>I496/I495*100-100</f>
        <v>8.2519082071554664</v>
      </c>
      <c r="J499" s="276">
        <f t="shared" ref="J499:P499" si="187">J496/J495*100-100</f>
        <v>12.470268433571178</v>
      </c>
      <c r="K499" s="276">
        <f t="shared" si="187"/>
        <v>9.4291539245667622</v>
      </c>
      <c r="L499" s="276">
        <f t="shared" si="187"/>
        <v>6.3055191495558631</v>
      </c>
      <c r="M499" s="276">
        <f t="shared" si="187"/>
        <v>7.4826464734721583</v>
      </c>
      <c r="N499" s="275">
        <f t="shared" si="187"/>
        <v>7.5716389172046661</v>
      </c>
      <c r="O499" s="276">
        <f t="shared" si="187"/>
        <v>9.1679408766564734</v>
      </c>
      <c r="P499" s="276">
        <f t="shared" si="187"/>
        <v>6.5435583784207552</v>
      </c>
      <c r="Q499" s="276">
        <f>Q496/Q495*100-100</f>
        <v>9.967589325387479</v>
      </c>
      <c r="R499" s="276">
        <f t="shared" ref="R499:T499" si="188">R496/R495*100-100</f>
        <v>7.5619701151139935</v>
      </c>
      <c r="S499" s="277">
        <f t="shared" si="188"/>
        <v>7.2100682192425296</v>
      </c>
      <c r="T499" s="424">
        <f t="shared" si="188"/>
        <v>8.3106897290558805</v>
      </c>
      <c r="U499" s="504"/>
      <c r="V499" s="227"/>
    </row>
    <row r="500" spans="1:23" s="556" customFormat="1" ht="13.5" thickBot="1" x14ac:dyDescent="0.25">
      <c r="A500" s="429" t="s">
        <v>27</v>
      </c>
      <c r="B500" s="457">
        <f t="shared" ref="B500:T500" si="189">B496-B483</f>
        <v>518.90000000000009</v>
      </c>
      <c r="C500" s="281">
        <f t="shared" si="189"/>
        <v>68.36328626444174</v>
      </c>
      <c r="D500" s="281">
        <f t="shared" si="189"/>
        <v>150</v>
      </c>
      <c r="E500" s="281">
        <f t="shared" si="189"/>
        <v>200.05555555555566</v>
      </c>
      <c r="F500" s="281">
        <f t="shared" si="189"/>
        <v>-8.2991014120671025</v>
      </c>
      <c r="G500" s="282">
        <f t="shared" si="189"/>
        <v>107.00609756097583</v>
      </c>
      <c r="H500" s="280">
        <f t="shared" si="189"/>
        <v>-72.689024390243503</v>
      </c>
      <c r="I500" s="281">
        <f t="shared" si="189"/>
        <v>159.05487804878067</v>
      </c>
      <c r="J500" s="281">
        <f t="shared" si="189"/>
        <v>113.33333333333303</v>
      </c>
      <c r="K500" s="281">
        <f t="shared" si="189"/>
        <v>85.538461538461888</v>
      </c>
      <c r="L500" s="281">
        <f t="shared" si="189"/>
        <v>-38.095238095237619</v>
      </c>
      <c r="M500" s="281">
        <f t="shared" si="189"/>
        <v>10.183150183150246</v>
      </c>
      <c r="N500" s="280">
        <f t="shared" si="189"/>
        <v>45.975975975976326</v>
      </c>
      <c r="O500" s="281">
        <f t="shared" si="189"/>
        <v>119.2338709677415</v>
      </c>
      <c r="P500" s="281">
        <f t="shared" si="189"/>
        <v>104.51923076923049</v>
      </c>
      <c r="Q500" s="281">
        <f t="shared" si="189"/>
        <v>115.12820512820508</v>
      </c>
      <c r="R500" s="281">
        <f t="shared" si="189"/>
        <v>70.176151761517758</v>
      </c>
      <c r="S500" s="282">
        <f t="shared" si="189"/>
        <v>-0.51282051282032626</v>
      </c>
      <c r="T500" s="425">
        <f t="shared" si="189"/>
        <v>82.956439414489978</v>
      </c>
      <c r="U500" s="504"/>
      <c r="V500" s="227"/>
    </row>
    <row r="501" spans="1:23" s="556" customFormat="1" x14ac:dyDescent="0.2">
      <c r="A501" s="430" t="s">
        <v>51</v>
      </c>
      <c r="B501" s="486">
        <v>751</v>
      </c>
      <c r="C501" s="286">
        <v>738</v>
      </c>
      <c r="D501" s="444">
        <v>203</v>
      </c>
      <c r="E501" s="286">
        <v>753</v>
      </c>
      <c r="F501" s="391">
        <v>751</v>
      </c>
      <c r="G501" s="287">
        <v>751</v>
      </c>
      <c r="H501" s="285">
        <v>756</v>
      </c>
      <c r="I501" s="286">
        <v>755</v>
      </c>
      <c r="J501" s="286">
        <v>205</v>
      </c>
      <c r="K501" s="286">
        <v>756</v>
      </c>
      <c r="L501" s="286">
        <v>756</v>
      </c>
      <c r="M501" s="286">
        <v>755</v>
      </c>
      <c r="N501" s="285">
        <v>758</v>
      </c>
      <c r="O501" s="286">
        <v>761</v>
      </c>
      <c r="P501" s="286">
        <v>209</v>
      </c>
      <c r="Q501" s="286">
        <v>755</v>
      </c>
      <c r="R501" s="286">
        <v>751</v>
      </c>
      <c r="S501" s="287">
        <v>754</v>
      </c>
      <c r="T501" s="426">
        <f>SUM(B501:S501)</f>
        <v>11918</v>
      </c>
      <c r="U501" s="227" t="s">
        <v>56</v>
      </c>
      <c r="V501" s="289">
        <f>T488-T501</f>
        <v>19</v>
      </c>
      <c r="W501" s="290">
        <f>V501/T488</f>
        <v>1.5916897042808076E-3</v>
      </c>
    </row>
    <row r="502" spans="1:23" s="556" customFormat="1" x14ac:dyDescent="0.2">
      <c r="A502" s="324" t="s">
        <v>28</v>
      </c>
      <c r="B502" s="458"/>
      <c r="C502" s="558"/>
      <c r="D502" s="445"/>
      <c r="E502" s="558"/>
      <c r="F502" s="392"/>
      <c r="G502" s="559"/>
      <c r="H502" s="557"/>
      <c r="I502" s="558"/>
      <c r="J502" s="558"/>
      <c r="K502" s="558"/>
      <c r="L502" s="558"/>
      <c r="M502" s="558"/>
      <c r="N502" s="557"/>
      <c r="O502" s="558"/>
      <c r="P502" s="558"/>
      <c r="Q502" s="558"/>
      <c r="R502" s="558"/>
      <c r="S502" s="559"/>
      <c r="T502" s="427"/>
      <c r="U502" s="227" t="s">
        <v>57</v>
      </c>
      <c r="V502" s="227">
        <v>161.75</v>
      </c>
    </row>
    <row r="503" spans="1:23" s="556" customFormat="1" ht="13.5" thickBot="1" x14ac:dyDescent="0.25">
      <c r="A503" s="327" t="s">
        <v>26</v>
      </c>
      <c r="B503" s="487">
        <f t="shared" ref="B503:S503" si="190">B502-B489</f>
        <v>0</v>
      </c>
      <c r="C503" s="488">
        <f t="shared" si="190"/>
        <v>0</v>
      </c>
      <c r="D503" s="488">
        <f t="shared" si="190"/>
        <v>0</v>
      </c>
      <c r="E503" s="488">
        <f t="shared" si="190"/>
        <v>0</v>
      </c>
      <c r="F503" s="488">
        <f t="shared" si="190"/>
        <v>0</v>
      </c>
      <c r="G503" s="489">
        <f t="shared" si="190"/>
        <v>0</v>
      </c>
      <c r="H503" s="490">
        <f t="shared" si="190"/>
        <v>0</v>
      </c>
      <c r="I503" s="488">
        <f t="shared" si="190"/>
        <v>0</v>
      </c>
      <c r="J503" s="488">
        <f t="shared" si="190"/>
        <v>0</v>
      </c>
      <c r="K503" s="488">
        <f t="shared" si="190"/>
        <v>0</v>
      </c>
      <c r="L503" s="488">
        <f t="shared" si="190"/>
        <v>0</v>
      </c>
      <c r="M503" s="488">
        <f t="shared" si="190"/>
        <v>0</v>
      </c>
      <c r="N503" s="490">
        <f t="shared" si="190"/>
        <v>0</v>
      </c>
      <c r="O503" s="488">
        <f t="shared" si="190"/>
        <v>0</v>
      </c>
      <c r="P503" s="488">
        <f t="shared" si="190"/>
        <v>0</v>
      </c>
      <c r="Q503" s="488">
        <f t="shared" si="190"/>
        <v>0</v>
      </c>
      <c r="R503" s="488">
        <f t="shared" si="190"/>
        <v>0</v>
      </c>
      <c r="S503" s="489">
        <f t="shared" si="190"/>
        <v>0</v>
      </c>
      <c r="T503" s="428"/>
      <c r="U503" s="227" t="s">
        <v>26</v>
      </c>
      <c r="V503" s="362">
        <f>V502-V489</f>
        <v>-0.52000000000001023</v>
      </c>
    </row>
    <row r="505" spans="1:23" ht="13.5" thickBot="1" x14ac:dyDescent="0.25"/>
    <row r="506" spans="1:23" s="560" customFormat="1" ht="13.5" thickBot="1" x14ac:dyDescent="0.25">
      <c r="A506" s="300" t="s">
        <v>165</v>
      </c>
      <c r="B506" s="671" t="s">
        <v>110</v>
      </c>
      <c r="C506" s="672"/>
      <c r="D506" s="672"/>
      <c r="E506" s="672"/>
      <c r="F506" s="672"/>
      <c r="G506" s="673"/>
      <c r="H506" s="671" t="s">
        <v>111</v>
      </c>
      <c r="I506" s="672"/>
      <c r="J506" s="672"/>
      <c r="K506" s="672"/>
      <c r="L506" s="672"/>
      <c r="M506" s="673"/>
      <c r="N506" s="671" t="s">
        <v>53</v>
      </c>
      <c r="O506" s="672"/>
      <c r="P506" s="672"/>
      <c r="Q506" s="672"/>
      <c r="R506" s="672"/>
      <c r="S506" s="673"/>
      <c r="T506" s="329" t="s">
        <v>55</v>
      </c>
    </row>
    <row r="507" spans="1:23" s="560" customFormat="1" x14ac:dyDescent="0.2">
      <c r="A507" s="226" t="s">
        <v>54</v>
      </c>
      <c r="B507" s="451">
        <v>1</v>
      </c>
      <c r="C507" s="252">
        <v>2</v>
      </c>
      <c r="D507" s="439" t="s">
        <v>131</v>
      </c>
      <c r="E507" s="252">
        <v>4</v>
      </c>
      <c r="F507" s="484">
        <v>5</v>
      </c>
      <c r="G507" s="432">
        <v>6</v>
      </c>
      <c r="H507" s="251">
        <v>7</v>
      </c>
      <c r="I507" s="252">
        <v>8</v>
      </c>
      <c r="J507" s="252" t="s">
        <v>137</v>
      </c>
      <c r="K507" s="252">
        <v>10</v>
      </c>
      <c r="L507" s="252">
        <v>11</v>
      </c>
      <c r="M507" s="252">
        <v>12</v>
      </c>
      <c r="N507" s="330">
        <v>13</v>
      </c>
      <c r="O507" s="253">
        <v>14</v>
      </c>
      <c r="P507" s="253" t="s">
        <v>138</v>
      </c>
      <c r="Q507" s="253">
        <v>16</v>
      </c>
      <c r="R507" s="253">
        <v>17</v>
      </c>
      <c r="S507" s="331">
        <v>18</v>
      </c>
      <c r="T507" s="418"/>
    </row>
    <row r="508" spans="1:23" s="560" customFormat="1" x14ac:dyDescent="0.2">
      <c r="A508" s="307" t="s">
        <v>3</v>
      </c>
      <c r="B508" s="452">
        <v>3942</v>
      </c>
      <c r="C508" s="259">
        <v>3942</v>
      </c>
      <c r="D508" s="440">
        <v>3942</v>
      </c>
      <c r="E508" s="259">
        <v>3942</v>
      </c>
      <c r="F508" s="390">
        <v>3942</v>
      </c>
      <c r="G508" s="260">
        <v>3942</v>
      </c>
      <c r="H508" s="258">
        <v>3942</v>
      </c>
      <c r="I508" s="259">
        <v>3942</v>
      </c>
      <c r="J508" s="259">
        <v>3942</v>
      </c>
      <c r="K508" s="259">
        <v>3942</v>
      </c>
      <c r="L508" s="259">
        <v>3942</v>
      </c>
      <c r="M508" s="259">
        <v>3942</v>
      </c>
      <c r="N508" s="258">
        <v>3942</v>
      </c>
      <c r="O508" s="259">
        <v>3942</v>
      </c>
      <c r="P508" s="259">
        <v>3942</v>
      </c>
      <c r="Q508" s="259">
        <v>3942</v>
      </c>
      <c r="R508" s="259">
        <v>3942</v>
      </c>
      <c r="S508" s="260">
        <v>3942</v>
      </c>
      <c r="T508" s="420">
        <v>3942</v>
      </c>
      <c r="U508" s="504"/>
      <c r="V508" s="505"/>
      <c r="W508" s="505"/>
    </row>
    <row r="509" spans="1:23" s="560" customFormat="1" x14ac:dyDescent="0.2">
      <c r="A509" s="310" t="s">
        <v>6</v>
      </c>
      <c r="B509" s="453">
        <v>4279.7435897435898</v>
      </c>
      <c r="C509" s="264">
        <v>4250.75</v>
      </c>
      <c r="D509" s="441">
        <v>4517.272727272727</v>
      </c>
      <c r="E509" s="264">
        <v>4435.6410256410254</v>
      </c>
      <c r="F509" s="311">
        <v>4333</v>
      </c>
      <c r="G509" s="265">
        <v>4503.8461538461543</v>
      </c>
      <c r="H509" s="263">
        <v>4382.6829268292686</v>
      </c>
      <c r="I509" s="264">
        <v>4366.666666666667</v>
      </c>
      <c r="J509" s="264">
        <v>4529</v>
      </c>
      <c r="K509" s="264">
        <v>4323</v>
      </c>
      <c r="L509" s="264">
        <v>4242.5581395348836</v>
      </c>
      <c r="M509" s="264">
        <v>4248</v>
      </c>
      <c r="N509" s="263">
        <v>4316.9230769230771</v>
      </c>
      <c r="O509" s="264">
        <v>4337.6315789473683</v>
      </c>
      <c r="P509" s="264">
        <v>4461.818181818182</v>
      </c>
      <c r="Q509" s="264">
        <v>4322.5</v>
      </c>
      <c r="R509" s="264">
        <v>4362.1621621621625</v>
      </c>
      <c r="S509" s="265">
        <v>4288.6111111111113</v>
      </c>
      <c r="T509" s="421">
        <v>4341.1165048543689</v>
      </c>
      <c r="U509" s="504"/>
      <c r="V509" s="505"/>
      <c r="W509" s="505"/>
    </row>
    <row r="510" spans="1:23" s="560" customFormat="1" x14ac:dyDescent="0.2">
      <c r="A510" s="226" t="s">
        <v>7</v>
      </c>
      <c r="B510" s="454">
        <v>71.794871794871796</v>
      </c>
      <c r="C510" s="268">
        <v>90</v>
      </c>
      <c r="D510" s="442">
        <v>54.545454545454547</v>
      </c>
      <c r="E510" s="268">
        <v>79.487179487179489</v>
      </c>
      <c r="F510" s="314">
        <v>85</v>
      </c>
      <c r="G510" s="269">
        <v>92.307692307692307</v>
      </c>
      <c r="H510" s="267">
        <v>78.048780487804876</v>
      </c>
      <c r="I510" s="268">
        <v>89.743589743589737</v>
      </c>
      <c r="J510" s="268">
        <v>80</v>
      </c>
      <c r="K510" s="268">
        <v>72.5</v>
      </c>
      <c r="L510" s="268">
        <v>86.04651162790698</v>
      </c>
      <c r="M510" s="268">
        <v>90</v>
      </c>
      <c r="N510" s="267">
        <v>79.487179487179489</v>
      </c>
      <c r="O510" s="268">
        <v>86.84210526315789</v>
      </c>
      <c r="P510" s="268">
        <v>63.636363636363633</v>
      </c>
      <c r="Q510" s="268">
        <v>83.333333333333329</v>
      </c>
      <c r="R510" s="268">
        <v>89.189189189189193</v>
      </c>
      <c r="S510" s="269">
        <v>88.888888888888886</v>
      </c>
      <c r="T510" s="422">
        <v>81.877022653721681</v>
      </c>
      <c r="U510" s="504"/>
      <c r="V510" s="505"/>
      <c r="W510" s="505"/>
    </row>
    <row r="511" spans="1:23" s="560" customFormat="1" x14ac:dyDescent="0.2">
      <c r="A511" s="226" t="s">
        <v>8</v>
      </c>
      <c r="B511" s="455">
        <v>8.3503320577634502E-2</v>
      </c>
      <c r="C511" s="272">
        <v>6.8039240810509327E-2</v>
      </c>
      <c r="D511" s="443">
        <v>9.94725846822022E-2</v>
      </c>
      <c r="E511" s="272">
        <v>7.6716061525047063E-2</v>
      </c>
      <c r="F511" s="317">
        <v>8.1939455178198964E-2</v>
      </c>
      <c r="G511" s="273">
        <v>6.7008230867696916E-2</v>
      </c>
      <c r="H511" s="271">
        <v>8.6655108704454947E-2</v>
      </c>
      <c r="I511" s="272">
        <v>6.5877192382190294E-2</v>
      </c>
      <c r="J511" s="272">
        <v>5.5836033368133274E-2</v>
      </c>
      <c r="K511" s="272">
        <v>8.4254786404755047E-2</v>
      </c>
      <c r="L511" s="272">
        <v>6.9512552893828461E-2</v>
      </c>
      <c r="M511" s="272">
        <v>6.6678618711137866E-2</v>
      </c>
      <c r="N511" s="271">
        <v>9.6910569294082802E-2</v>
      </c>
      <c r="O511" s="272">
        <v>6.5837360741325679E-2</v>
      </c>
      <c r="P511" s="272">
        <v>7.827621138519085E-2</v>
      </c>
      <c r="Q511" s="272">
        <v>7.2904834132854632E-2</v>
      </c>
      <c r="R511" s="272">
        <v>6.8856073890168637E-2</v>
      </c>
      <c r="S511" s="273">
        <v>5.9043443203186184E-2</v>
      </c>
      <c r="T511" s="423">
        <v>7.7482490201182808E-2</v>
      </c>
      <c r="U511" s="504"/>
      <c r="V511" s="505"/>
      <c r="W511" s="505"/>
    </row>
    <row r="512" spans="1:23" s="560" customFormat="1" x14ac:dyDescent="0.2">
      <c r="A512" s="310" t="s">
        <v>1</v>
      </c>
      <c r="B512" s="456">
        <f>B509/B508*100-100</f>
        <v>8.5678231796953384</v>
      </c>
      <c r="C512" s="276">
        <f>C509/C508*100-100</f>
        <v>7.8323186199898487</v>
      </c>
      <c r="D512" s="276">
        <f t="shared" ref="D512:H512" si="191">D509/D508*100-100</f>
        <v>14.593422812600892</v>
      </c>
      <c r="E512" s="276">
        <f t="shared" si="191"/>
        <v>12.522603390183292</v>
      </c>
      <c r="F512" s="276">
        <f t="shared" si="191"/>
        <v>9.9188229325215502</v>
      </c>
      <c r="G512" s="277">
        <f t="shared" si="191"/>
        <v>14.252819732271789</v>
      </c>
      <c r="H512" s="275">
        <f t="shared" si="191"/>
        <v>11.179171152442137</v>
      </c>
      <c r="I512" s="276">
        <f>I509/I508*100-100</f>
        <v>10.772873329950954</v>
      </c>
      <c r="J512" s="276">
        <f t="shared" ref="J512:P512" si="192">J509/J508*100-100</f>
        <v>14.890918315575846</v>
      </c>
      <c r="K512" s="276">
        <f t="shared" si="192"/>
        <v>9.6651445966514444</v>
      </c>
      <c r="L512" s="276">
        <f t="shared" si="192"/>
        <v>7.6245088669427759</v>
      </c>
      <c r="M512" s="276">
        <f t="shared" si="192"/>
        <v>7.7625570776255586</v>
      </c>
      <c r="N512" s="275">
        <f t="shared" si="192"/>
        <v>9.5109862233149869</v>
      </c>
      <c r="O512" s="276">
        <f t="shared" si="192"/>
        <v>10.036316056503509</v>
      </c>
      <c r="P512" s="276">
        <f t="shared" si="192"/>
        <v>13.186661131866614</v>
      </c>
      <c r="Q512" s="276">
        <f>Q509/Q508*100-100</f>
        <v>9.6524606798579384</v>
      </c>
      <c r="R512" s="276">
        <f t="shared" ref="R512:T512" si="193">R509/R508*100-100</f>
        <v>10.658603809288763</v>
      </c>
      <c r="S512" s="277">
        <f t="shared" si="193"/>
        <v>8.7927729860758745</v>
      </c>
      <c r="T512" s="424">
        <f t="shared" si="193"/>
        <v>10.124721076975376</v>
      </c>
      <c r="U512" s="504"/>
      <c r="V512" s="227"/>
    </row>
    <row r="513" spans="1:23" s="560" customFormat="1" ht="13.5" thickBot="1" x14ac:dyDescent="0.25">
      <c r="A513" s="429" t="s">
        <v>27</v>
      </c>
      <c r="B513" s="457">
        <f t="shared" ref="B513:T513" si="194">B509-B496</f>
        <v>-98.756410256410163</v>
      </c>
      <c r="C513" s="281">
        <f t="shared" si="194"/>
        <v>140.01829268292659</v>
      </c>
      <c r="D513" s="281">
        <f t="shared" si="194"/>
        <v>261.71717171717137</v>
      </c>
      <c r="E513" s="281">
        <f t="shared" si="194"/>
        <v>21.974358974358438</v>
      </c>
      <c r="F513" s="281">
        <f t="shared" si="194"/>
        <v>67.878048780487916</v>
      </c>
      <c r="G513" s="282">
        <f t="shared" si="194"/>
        <v>204.09005628517843</v>
      </c>
      <c r="H513" s="280">
        <f t="shared" si="194"/>
        <v>255.12195121951208</v>
      </c>
      <c r="I513" s="281">
        <f t="shared" si="194"/>
        <v>118.8617886178863</v>
      </c>
      <c r="J513" s="281">
        <f t="shared" si="194"/>
        <v>115.66666666666697</v>
      </c>
      <c r="K513" s="281">
        <f t="shared" si="194"/>
        <v>29</v>
      </c>
      <c r="L513" s="281">
        <f t="shared" si="194"/>
        <v>71.129568106312036</v>
      </c>
      <c r="M513" s="281">
        <f t="shared" si="194"/>
        <v>30.380952380952294</v>
      </c>
      <c r="N513" s="280">
        <f t="shared" si="194"/>
        <v>95.81196581196582</v>
      </c>
      <c r="O513" s="281">
        <f t="shared" si="194"/>
        <v>53.881578947368325</v>
      </c>
      <c r="P513" s="281">
        <f t="shared" si="194"/>
        <v>281.04895104895149</v>
      </c>
      <c r="Q513" s="281">
        <f t="shared" si="194"/>
        <v>7.3717948717949184</v>
      </c>
      <c r="R513" s="281">
        <f t="shared" si="194"/>
        <v>141.43045484508912</v>
      </c>
      <c r="S513" s="282">
        <f t="shared" si="194"/>
        <v>81.68803418803418</v>
      </c>
      <c r="T513" s="425">
        <f t="shared" si="194"/>
        <v>91.005039886215854</v>
      </c>
      <c r="U513" s="504"/>
      <c r="V513" s="227"/>
    </row>
    <row r="514" spans="1:23" s="560" customFormat="1" x14ac:dyDescent="0.2">
      <c r="A514" s="430" t="s">
        <v>51</v>
      </c>
      <c r="B514" s="486">
        <v>751</v>
      </c>
      <c r="C514" s="286">
        <v>736</v>
      </c>
      <c r="D514" s="444">
        <v>200</v>
      </c>
      <c r="E514" s="286">
        <v>753</v>
      </c>
      <c r="F514" s="391">
        <v>751</v>
      </c>
      <c r="G514" s="287">
        <v>749</v>
      </c>
      <c r="H514" s="285">
        <v>756</v>
      </c>
      <c r="I514" s="286">
        <v>755</v>
      </c>
      <c r="J514" s="286">
        <v>202</v>
      </c>
      <c r="K514" s="286">
        <v>756</v>
      </c>
      <c r="L514" s="286">
        <v>755</v>
      </c>
      <c r="M514" s="286">
        <v>755</v>
      </c>
      <c r="N514" s="285">
        <v>757</v>
      </c>
      <c r="O514" s="286">
        <v>761</v>
      </c>
      <c r="P514" s="286">
        <v>207</v>
      </c>
      <c r="Q514" s="286">
        <v>754</v>
      </c>
      <c r="R514" s="286">
        <v>751</v>
      </c>
      <c r="S514" s="287">
        <v>754</v>
      </c>
      <c r="T514" s="426">
        <f>SUM(B514:S514)</f>
        <v>11903</v>
      </c>
      <c r="U514" s="227" t="s">
        <v>56</v>
      </c>
      <c r="V514" s="289">
        <f>T501-T514</f>
        <v>15</v>
      </c>
      <c r="W514" s="290">
        <f>V514/T501</f>
        <v>1.258600436314818E-3</v>
      </c>
    </row>
    <row r="515" spans="1:23" s="560" customFormat="1" x14ac:dyDescent="0.2">
      <c r="A515" s="324" t="s">
        <v>28</v>
      </c>
      <c r="B515" s="458"/>
      <c r="C515" s="562"/>
      <c r="D515" s="445"/>
      <c r="E515" s="562"/>
      <c r="F515" s="392"/>
      <c r="G515" s="561"/>
      <c r="H515" s="563"/>
      <c r="I515" s="562"/>
      <c r="J515" s="562"/>
      <c r="K515" s="562"/>
      <c r="L515" s="562"/>
      <c r="M515" s="562"/>
      <c r="N515" s="563"/>
      <c r="O515" s="562"/>
      <c r="P515" s="562"/>
      <c r="Q515" s="562"/>
      <c r="R515" s="562"/>
      <c r="S515" s="561"/>
      <c r="T515" s="427"/>
      <c r="U515" s="227" t="s">
        <v>57</v>
      </c>
      <c r="V515" s="227">
        <v>160.99</v>
      </c>
    </row>
    <row r="516" spans="1:23" s="560" customFormat="1" ht="13.5" thickBot="1" x14ac:dyDescent="0.25">
      <c r="A516" s="327" t="s">
        <v>26</v>
      </c>
      <c r="B516" s="487">
        <f t="shared" ref="B516:S516" si="195">B515-B502</f>
        <v>0</v>
      </c>
      <c r="C516" s="488">
        <f t="shared" si="195"/>
        <v>0</v>
      </c>
      <c r="D516" s="488">
        <f t="shared" si="195"/>
        <v>0</v>
      </c>
      <c r="E516" s="488">
        <f t="shared" si="195"/>
        <v>0</v>
      </c>
      <c r="F516" s="488">
        <f t="shared" si="195"/>
        <v>0</v>
      </c>
      <c r="G516" s="489">
        <f t="shared" si="195"/>
        <v>0</v>
      </c>
      <c r="H516" s="490">
        <f t="shared" si="195"/>
        <v>0</v>
      </c>
      <c r="I516" s="488">
        <f t="shared" si="195"/>
        <v>0</v>
      </c>
      <c r="J516" s="488">
        <f t="shared" si="195"/>
        <v>0</v>
      </c>
      <c r="K516" s="488">
        <f t="shared" si="195"/>
        <v>0</v>
      </c>
      <c r="L516" s="488">
        <f t="shared" si="195"/>
        <v>0</v>
      </c>
      <c r="M516" s="488">
        <f t="shared" si="195"/>
        <v>0</v>
      </c>
      <c r="N516" s="490">
        <f t="shared" si="195"/>
        <v>0</v>
      </c>
      <c r="O516" s="488">
        <f t="shared" si="195"/>
        <v>0</v>
      </c>
      <c r="P516" s="488">
        <f t="shared" si="195"/>
        <v>0</v>
      </c>
      <c r="Q516" s="488">
        <f t="shared" si="195"/>
        <v>0</v>
      </c>
      <c r="R516" s="488">
        <f t="shared" si="195"/>
        <v>0</v>
      </c>
      <c r="S516" s="489">
        <f t="shared" si="195"/>
        <v>0</v>
      </c>
      <c r="T516" s="428"/>
      <c r="U516" s="227" t="s">
        <v>26</v>
      </c>
      <c r="V516" s="362">
        <f>V515-V502</f>
        <v>-0.75999999999999091</v>
      </c>
    </row>
    <row r="518" spans="1:23" ht="13.5" thickBot="1" x14ac:dyDescent="0.25"/>
    <row r="519" spans="1:23" s="565" customFormat="1" ht="13.5" thickBot="1" x14ac:dyDescent="0.25">
      <c r="A519" s="300" t="s">
        <v>167</v>
      </c>
      <c r="B519" s="671" t="s">
        <v>110</v>
      </c>
      <c r="C519" s="672"/>
      <c r="D519" s="672"/>
      <c r="E519" s="672"/>
      <c r="F519" s="672"/>
      <c r="G519" s="673"/>
      <c r="H519" s="671" t="s">
        <v>111</v>
      </c>
      <c r="I519" s="672"/>
      <c r="J519" s="672"/>
      <c r="K519" s="672"/>
      <c r="L519" s="672"/>
      <c r="M519" s="673"/>
      <c r="N519" s="671" t="s">
        <v>53</v>
      </c>
      <c r="O519" s="672"/>
      <c r="P519" s="672"/>
      <c r="Q519" s="672"/>
      <c r="R519" s="672"/>
      <c r="S519" s="673"/>
      <c r="T519" s="329" t="s">
        <v>55</v>
      </c>
    </row>
    <row r="520" spans="1:23" s="565" customFormat="1" x14ac:dyDescent="0.2">
      <c r="A520" s="226" t="s">
        <v>54</v>
      </c>
      <c r="B520" s="451">
        <v>1</v>
      </c>
      <c r="C520" s="252">
        <v>2</v>
      </c>
      <c r="D520" s="439" t="s">
        <v>131</v>
      </c>
      <c r="E520" s="252">
        <v>4</v>
      </c>
      <c r="F520" s="484">
        <v>5</v>
      </c>
      <c r="G520" s="432">
        <v>6</v>
      </c>
      <c r="H520" s="251">
        <v>7</v>
      </c>
      <c r="I520" s="252">
        <v>8</v>
      </c>
      <c r="J520" s="252" t="s">
        <v>137</v>
      </c>
      <c r="K520" s="252">
        <v>10</v>
      </c>
      <c r="L520" s="252">
        <v>11</v>
      </c>
      <c r="M520" s="252">
        <v>12</v>
      </c>
      <c r="N520" s="330">
        <v>13</v>
      </c>
      <c r="O520" s="253">
        <v>14</v>
      </c>
      <c r="P520" s="253" t="s">
        <v>138</v>
      </c>
      <c r="Q520" s="253">
        <v>16</v>
      </c>
      <c r="R520" s="253">
        <v>17</v>
      </c>
      <c r="S520" s="331">
        <v>18</v>
      </c>
      <c r="T520" s="418"/>
    </row>
    <row r="521" spans="1:23" s="565" customFormat="1" x14ac:dyDescent="0.2">
      <c r="A521" s="307" t="s">
        <v>3</v>
      </c>
      <c r="B521" s="452">
        <v>3960</v>
      </c>
      <c r="C521" s="259">
        <v>3960</v>
      </c>
      <c r="D521" s="440">
        <v>3960</v>
      </c>
      <c r="E521" s="259">
        <v>3960</v>
      </c>
      <c r="F521" s="390">
        <v>3960</v>
      </c>
      <c r="G521" s="260">
        <v>3960</v>
      </c>
      <c r="H521" s="258">
        <v>3960</v>
      </c>
      <c r="I521" s="259">
        <v>3960</v>
      </c>
      <c r="J521" s="259">
        <v>3960</v>
      </c>
      <c r="K521" s="259">
        <v>3960</v>
      </c>
      <c r="L521" s="259">
        <v>3960</v>
      </c>
      <c r="M521" s="259">
        <v>3960</v>
      </c>
      <c r="N521" s="258">
        <v>3960</v>
      </c>
      <c r="O521" s="259">
        <v>3960</v>
      </c>
      <c r="P521" s="259">
        <v>3960</v>
      </c>
      <c r="Q521" s="259">
        <v>3960</v>
      </c>
      <c r="R521" s="259">
        <v>3960</v>
      </c>
      <c r="S521" s="260">
        <v>3960</v>
      </c>
      <c r="T521" s="420">
        <v>3960</v>
      </c>
      <c r="U521" s="504"/>
      <c r="V521" s="505"/>
      <c r="W521" s="505"/>
    </row>
    <row r="522" spans="1:23" s="565" customFormat="1" x14ac:dyDescent="0.2">
      <c r="A522" s="310" t="s">
        <v>6</v>
      </c>
      <c r="B522" s="453">
        <v>4362.3999999999996</v>
      </c>
      <c r="C522" s="264">
        <v>4334.8837209302328</v>
      </c>
      <c r="D522" s="441">
        <v>4351.4285714285716</v>
      </c>
      <c r="E522" s="264">
        <v>4409.4736842105267</v>
      </c>
      <c r="F522" s="311">
        <v>4364.1025641025644</v>
      </c>
      <c r="G522" s="265">
        <v>4442.3684210526317</v>
      </c>
      <c r="H522" s="263">
        <v>4344.1463414634145</v>
      </c>
      <c r="I522" s="264">
        <v>4340.5263157894733</v>
      </c>
      <c r="J522" s="264">
        <v>4540.7142857142853</v>
      </c>
      <c r="K522" s="264">
        <v>4401.0526315789475</v>
      </c>
      <c r="L522" s="264">
        <v>4361.4634146341459</v>
      </c>
      <c r="M522" s="264">
        <v>4390</v>
      </c>
      <c r="N522" s="263">
        <v>4444.166666666667</v>
      </c>
      <c r="O522" s="264">
        <v>4429.0243902439024</v>
      </c>
      <c r="P522" s="264">
        <v>4243.5714285714284</v>
      </c>
      <c r="Q522" s="264">
        <v>4387.2093023255811</v>
      </c>
      <c r="R522" s="264">
        <v>4412.25</v>
      </c>
      <c r="S522" s="265">
        <v>4400.7317073170734</v>
      </c>
      <c r="T522" s="421">
        <v>4386.5015479876165</v>
      </c>
      <c r="U522" s="504"/>
      <c r="V522" s="505"/>
      <c r="W522" s="505"/>
    </row>
    <row r="523" spans="1:23" s="565" customFormat="1" x14ac:dyDescent="0.2">
      <c r="A523" s="226" t="s">
        <v>7</v>
      </c>
      <c r="B523" s="454">
        <v>80</v>
      </c>
      <c r="C523" s="268">
        <v>83.720930232558146</v>
      </c>
      <c r="D523" s="442">
        <v>85.714285714285708</v>
      </c>
      <c r="E523" s="268">
        <v>86.84210526315789</v>
      </c>
      <c r="F523" s="314">
        <v>79.487179487179489</v>
      </c>
      <c r="G523" s="269">
        <v>89.473684210526315</v>
      </c>
      <c r="H523" s="267">
        <v>80.487804878048777</v>
      </c>
      <c r="I523" s="268">
        <v>78.94736842105263</v>
      </c>
      <c r="J523" s="268">
        <v>92.857142857142861</v>
      </c>
      <c r="K523" s="268">
        <v>86.84210526315789</v>
      </c>
      <c r="L523" s="268">
        <v>80.487804878048777</v>
      </c>
      <c r="M523" s="268">
        <v>86.486486486486484</v>
      </c>
      <c r="N523" s="267">
        <v>86.111111111111114</v>
      </c>
      <c r="O523" s="268">
        <v>82.926829268292678</v>
      </c>
      <c r="P523" s="268">
        <v>71.428571428571431</v>
      </c>
      <c r="Q523" s="268">
        <v>83.720930232558146</v>
      </c>
      <c r="R523" s="268">
        <v>75</v>
      </c>
      <c r="S523" s="269">
        <v>87.804878048780495</v>
      </c>
      <c r="T523" s="422">
        <v>82.198142414860683</v>
      </c>
      <c r="U523" s="504"/>
      <c r="V523" s="505"/>
      <c r="W523" s="505"/>
    </row>
    <row r="524" spans="1:23" s="565" customFormat="1" x14ac:dyDescent="0.2">
      <c r="A524" s="226" t="s">
        <v>8</v>
      </c>
      <c r="B524" s="455">
        <v>6.7533610336967712E-2</v>
      </c>
      <c r="C524" s="272">
        <v>7.848926962355264E-2</v>
      </c>
      <c r="D524" s="443">
        <v>5.9800077554473439E-2</v>
      </c>
      <c r="E524" s="272">
        <v>8.1216808314423905E-2</v>
      </c>
      <c r="F524" s="317">
        <v>7.4774025849830061E-2</v>
      </c>
      <c r="G524" s="273">
        <v>6.4233247248646819E-2</v>
      </c>
      <c r="H524" s="271">
        <v>7.1994149638363869E-2</v>
      </c>
      <c r="I524" s="272">
        <v>7.8065274414542529E-2</v>
      </c>
      <c r="J524" s="272">
        <v>5.6347720106915501E-2</v>
      </c>
      <c r="K524" s="272">
        <v>6.1496693934132741E-2</v>
      </c>
      <c r="L524" s="272">
        <v>7.4394756037554882E-2</v>
      </c>
      <c r="M524" s="272">
        <v>6.0689708647903767E-2</v>
      </c>
      <c r="N524" s="271">
        <v>6.5795775604140669E-2</v>
      </c>
      <c r="O524" s="272">
        <v>7.8630322767187996E-2</v>
      </c>
      <c r="P524" s="272">
        <v>7.5668666945199831E-2</v>
      </c>
      <c r="Q524" s="272">
        <v>7.3319848778596042E-2</v>
      </c>
      <c r="R524" s="272">
        <v>7.5256468663874795E-2</v>
      </c>
      <c r="S524" s="273">
        <v>7.0704960104909828E-2</v>
      </c>
      <c r="T524" s="423">
        <v>7.2358719508214264E-2</v>
      </c>
      <c r="U524" s="504"/>
      <c r="V524" s="505"/>
      <c r="W524" s="505"/>
    </row>
    <row r="525" spans="1:23" s="565" customFormat="1" x14ac:dyDescent="0.2">
      <c r="A525" s="310" t="s">
        <v>1</v>
      </c>
      <c r="B525" s="456">
        <f>B522/B521*100-100</f>
        <v>10.161616161616152</v>
      </c>
      <c r="C525" s="276">
        <f>C522/C521*100-100</f>
        <v>9.4667606295513451</v>
      </c>
      <c r="D525" s="276">
        <f t="shared" ref="D525:H525" si="196">D522/D521*100-100</f>
        <v>9.8845598845598914</v>
      </c>
      <c r="E525" s="276">
        <f t="shared" si="196"/>
        <v>11.350345560871887</v>
      </c>
      <c r="F525" s="276">
        <f t="shared" si="196"/>
        <v>10.204610204610205</v>
      </c>
      <c r="G525" s="277">
        <f t="shared" si="196"/>
        <v>12.181020733652332</v>
      </c>
      <c r="H525" s="275">
        <f t="shared" si="196"/>
        <v>9.7006651884700545</v>
      </c>
      <c r="I525" s="276">
        <f>I522/I521*100-100</f>
        <v>9.6092503987240718</v>
      </c>
      <c r="J525" s="276">
        <f t="shared" ref="J525:P525" si="197">J522/J521*100-100</f>
        <v>14.664502164502153</v>
      </c>
      <c r="K525" s="276">
        <f t="shared" si="197"/>
        <v>11.137692716640089</v>
      </c>
      <c r="L525" s="276">
        <f t="shared" si="197"/>
        <v>10.13796501601378</v>
      </c>
      <c r="M525" s="276">
        <f t="shared" si="197"/>
        <v>10.858585858585855</v>
      </c>
      <c r="N525" s="275">
        <f t="shared" si="197"/>
        <v>12.22643097643099</v>
      </c>
      <c r="O525" s="276">
        <f t="shared" si="197"/>
        <v>11.844050258684405</v>
      </c>
      <c r="P525" s="276">
        <f t="shared" si="197"/>
        <v>7.1608946608946695</v>
      </c>
      <c r="Q525" s="276">
        <f>Q522/Q521*100-100</f>
        <v>10.788113695090431</v>
      </c>
      <c r="R525" s="276">
        <f t="shared" ref="R525:T525" si="198">R522/R521*100-100</f>
        <v>11.420454545454547</v>
      </c>
      <c r="S525" s="277">
        <f t="shared" si="198"/>
        <v>11.129588568612974</v>
      </c>
      <c r="T525" s="424">
        <f t="shared" si="198"/>
        <v>10.770241110798409</v>
      </c>
      <c r="U525" s="504"/>
      <c r="V525" s="227"/>
    </row>
    <row r="526" spans="1:23" s="565" customFormat="1" ht="13.5" thickBot="1" x14ac:dyDescent="0.25">
      <c r="A526" s="429" t="s">
        <v>27</v>
      </c>
      <c r="B526" s="457">
        <f t="shared" ref="B526:T526" si="199">B522-B509</f>
        <v>82.656410256409799</v>
      </c>
      <c r="C526" s="281">
        <f t="shared" si="199"/>
        <v>84.133720930232812</v>
      </c>
      <c r="D526" s="281">
        <f t="shared" si="199"/>
        <v>-165.84415584415547</v>
      </c>
      <c r="E526" s="281">
        <f t="shared" si="199"/>
        <v>-26.167341430498709</v>
      </c>
      <c r="F526" s="281">
        <f t="shared" si="199"/>
        <v>31.102564102564429</v>
      </c>
      <c r="G526" s="282">
        <f t="shared" si="199"/>
        <v>-61.477732793522591</v>
      </c>
      <c r="H526" s="280">
        <f t="shared" si="199"/>
        <v>-38.53658536585408</v>
      </c>
      <c r="I526" s="281">
        <f t="shared" si="199"/>
        <v>-26.140350877193669</v>
      </c>
      <c r="J526" s="281">
        <f t="shared" si="199"/>
        <v>11.714285714285325</v>
      </c>
      <c r="K526" s="281">
        <f t="shared" si="199"/>
        <v>78.052631578947512</v>
      </c>
      <c r="L526" s="281">
        <f t="shared" si="199"/>
        <v>118.90527509926233</v>
      </c>
      <c r="M526" s="281">
        <f t="shared" si="199"/>
        <v>142</v>
      </c>
      <c r="N526" s="280">
        <f t="shared" si="199"/>
        <v>127.24358974358984</v>
      </c>
      <c r="O526" s="281">
        <f t="shared" si="199"/>
        <v>91.392811296534092</v>
      </c>
      <c r="P526" s="281">
        <f t="shared" si="199"/>
        <v>-218.24675324675354</v>
      </c>
      <c r="Q526" s="281">
        <f t="shared" si="199"/>
        <v>64.70930232558112</v>
      </c>
      <c r="R526" s="281">
        <f t="shared" si="199"/>
        <v>50.087837837837469</v>
      </c>
      <c r="S526" s="282">
        <f t="shared" si="199"/>
        <v>112.1205962059621</v>
      </c>
      <c r="T526" s="425">
        <f t="shared" si="199"/>
        <v>45.385043133247564</v>
      </c>
      <c r="U526" s="504"/>
      <c r="V526" s="227"/>
    </row>
    <row r="527" spans="1:23" s="565" customFormat="1" x14ac:dyDescent="0.2">
      <c r="A527" s="430" t="s">
        <v>51</v>
      </c>
      <c r="B527" s="486">
        <v>750</v>
      </c>
      <c r="C527" s="286">
        <v>736</v>
      </c>
      <c r="D527" s="444">
        <v>200</v>
      </c>
      <c r="E527" s="286">
        <v>752</v>
      </c>
      <c r="F527" s="391">
        <v>751</v>
      </c>
      <c r="G527" s="287">
        <v>744</v>
      </c>
      <c r="H527" s="285">
        <v>756</v>
      </c>
      <c r="I527" s="286">
        <v>755</v>
      </c>
      <c r="J527" s="286">
        <v>201</v>
      </c>
      <c r="K527" s="286">
        <v>756</v>
      </c>
      <c r="L527" s="286">
        <v>755</v>
      </c>
      <c r="M527" s="286">
        <v>755</v>
      </c>
      <c r="N527" s="285">
        <v>757</v>
      </c>
      <c r="O527" s="286">
        <v>760</v>
      </c>
      <c r="P527" s="286">
        <v>206</v>
      </c>
      <c r="Q527" s="286">
        <v>754</v>
      </c>
      <c r="R527" s="286">
        <v>751</v>
      </c>
      <c r="S527" s="287">
        <v>752</v>
      </c>
      <c r="T527" s="426">
        <f>SUM(B527:S527)</f>
        <v>11891</v>
      </c>
      <c r="U527" s="227" t="s">
        <v>56</v>
      </c>
      <c r="V527" s="289">
        <f>T514-T527</f>
        <v>12</v>
      </c>
      <c r="W527" s="290">
        <f>V527/T514</f>
        <v>1.0081492060825003E-3</v>
      </c>
    </row>
    <row r="528" spans="1:23" s="565" customFormat="1" x14ac:dyDescent="0.2">
      <c r="A528" s="324" t="s">
        <v>28</v>
      </c>
      <c r="B528" s="458"/>
      <c r="C528" s="567"/>
      <c r="D528" s="445"/>
      <c r="E528" s="567"/>
      <c r="F528" s="392"/>
      <c r="G528" s="568"/>
      <c r="H528" s="566"/>
      <c r="I528" s="567"/>
      <c r="J528" s="567"/>
      <c r="K528" s="567"/>
      <c r="L528" s="567"/>
      <c r="M528" s="567"/>
      <c r="N528" s="566"/>
      <c r="O528" s="567"/>
      <c r="P528" s="567"/>
      <c r="Q528" s="567"/>
      <c r="R528" s="567"/>
      <c r="S528" s="568"/>
      <c r="T528" s="427"/>
      <c r="U528" s="227" t="s">
        <v>57</v>
      </c>
      <c r="V528" s="227">
        <v>160.46</v>
      </c>
    </row>
    <row r="529" spans="1:23" s="565" customFormat="1" ht="13.5" thickBot="1" x14ac:dyDescent="0.25">
      <c r="A529" s="327" t="s">
        <v>26</v>
      </c>
      <c r="B529" s="487">
        <f t="shared" ref="B529:S529" si="200">B528-B515</f>
        <v>0</v>
      </c>
      <c r="C529" s="488">
        <f t="shared" si="200"/>
        <v>0</v>
      </c>
      <c r="D529" s="488">
        <f t="shared" si="200"/>
        <v>0</v>
      </c>
      <c r="E529" s="488">
        <f t="shared" si="200"/>
        <v>0</v>
      </c>
      <c r="F529" s="488">
        <f t="shared" si="200"/>
        <v>0</v>
      </c>
      <c r="G529" s="489">
        <f t="shared" si="200"/>
        <v>0</v>
      </c>
      <c r="H529" s="490">
        <f t="shared" si="200"/>
        <v>0</v>
      </c>
      <c r="I529" s="488">
        <f t="shared" si="200"/>
        <v>0</v>
      </c>
      <c r="J529" s="488">
        <f t="shared" si="200"/>
        <v>0</v>
      </c>
      <c r="K529" s="488">
        <f t="shared" si="200"/>
        <v>0</v>
      </c>
      <c r="L529" s="488">
        <f t="shared" si="200"/>
        <v>0</v>
      </c>
      <c r="M529" s="488">
        <f t="shared" si="200"/>
        <v>0</v>
      </c>
      <c r="N529" s="490">
        <f t="shared" si="200"/>
        <v>0</v>
      </c>
      <c r="O529" s="488">
        <f t="shared" si="200"/>
        <v>0</v>
      </c>
      <c r="P529" s="488">
        <f t="shared" si="200"/>
        <v>0</v>
      </c>
      <c r="Q529" s="488">
        <f t="shared" si="200"/>
        <v>0</v>
      </c>
      <c r="R529" s="488">
        <f t="shared" si="200"/>
        <v>0</v>
      </c>
      <c r="S529" s="489">
        <f t="shared" si="200"/>
        <v>0</v>
      </c>
      <c r="T529" s="428"/>
      <c r="U529" s="227" t="s">
        <v>26</v>
      </c>
      <c r="V529" s="362">
        <f>V528-V515</f>
        <v>-0.53000000000000114</v>
      </c>
    </row>
    <row r="531" spans="1:23" ht="13.5" thickBot="1" x14ac:dyDescent="0.25"/>
    <row r="532" spans="1:23" s="570" customFormat="1" ht="13.5" thickBot="1" x14ac:dyDescent="0.25">
      <c r="A532" s="300" t="s">
        <v>171</v>
      </c>
      <c r="B532" s="671" t="s">
        <v>110</v>
      </c>
      <c r="C532" s="672"/>
      <c r="D532" s="672"/>
      <c r="E532" s="672"/>
      <c r="F532" s="672"/>
      <c r="G532" s="673"/>
      <c r="H532" s="671" t="s">
        <v>111</v>
      </c>
      <c r="I532" s="672"/>
      <c r="J532" s="672"/>
      <c r="K532" s="672"/>
      <c r="L532" s="672"/>
      <c r="M532" s="673"/>
      <c r="N532" s="671" t="s">
        <v>53</v>
      </c>
      <c r="O532" s="672"/>
      <c r="P532" s="672"/>
      <c r="Q532" s="672"/>
      <c r="R532" s="672"/>
      <c r="S532" s="673"/>
      <c r="T532" s="329" t="s">
        <v>55</v>
      </c>
    </row>
    <row r="533" spans="1:23" s="570" customFormat="1" x14ac:dyDescent="0.2">
      <c r="A533" s="226" t="s">
        <v>54</v>
      </c>
      <c r="B533" s="451">
        <v>1</v>
      </c>
      <c r="C533" s="252">
        <v>2</v>
      </c>
      <c r="D533" s="439" t="s">
        <v>131</v>
      </c>
      <c r="E533" s="252">
        <v>4</v>
      </c>
      <c r="F533" s="484">
        <v>5</v>
      </c>
      <c r="G533" s="432">
        <v>6</v>
      </c>
      <c r="H533" s="251">
        <v>7</v>
      </c>
      <c r="I533" s="252">
        <v>8</v>
      </c>
      <c r="J533" s="252" t="s">
        <v>137</v>
      </c>
      <c r="K533" s="252">
        <v>10</v>
      </c>
      <c r="L533" s="252">
        <v>11</v>
      </c>
      <c r="M533" s="252">
        <v>12</v>
      </c>
      <c r="N533" s="330">
        <v>13</v>
      </c>
      <c r="O533" s="253">
        <v>14</v>
      </c>
      <c r="P533" s="253" t="s">
        <v>138</v>
      </c>
      <c r="Q533" s="253">
        <v>16</v>
      </c>
      <c r="R533" s="253">
        <v>17</v>
      </c>
      <c r="S533" s="331">
        <v>18</v>
      </c>
      <c r="T533" s="418"/>
    </row>
    <row r="534" spans="1:23" s="570" customFormat="1" x14ac:dyDescent="0.2">
      <c r="A534" s="307" t="s">
        <v>3</v>
      </c>
      <c r="B534" s="452">
        <v>3978</v>
      </c>
      <c r="C534" s="259">
        <v>3978</v>
      </c>
      <c r="D534" s="440">
        <v>3978</v>
      </c>
      <c r="E534" s="259">
        <v>3978</v>
      </c>
      <c r="F534" s="390">
        <v>3978</v>
      </c>
      <c r="G534" s="260">
        <v>3978</v>
      </c>
      <c r="H534" s="258">
        <v>3978</v>
      </c>
      <c r="I534" s="259">
        <v>3978</v>
      </c>
      <c r="J534" s="259">
        <v>3978</v>
      </c>
      <c r="K534" s="259">
        <v>3978</v>
      </c>
      <c r="L534" s="259">
        <v>3978</v>
      </c>
      <c r="M534" s="259">
        <v>3978</v>
      </c>
      <c r="N534" s="258">
        <v>3978</v>
      </c>
      <c r="O534" s="259">
        <v>3978</v>
      </c>
      <c r="P534" s="259">
        <v>3978</v>
      </c>
      <c r="Q534" s="259">
        <v>3978</v>
      </c>
      <c r="R534" s="259">
        <v>3978</v>
      </c>
      <c r="S534" s="260">
        <v>3978</v>
      </c>
      <c r="T534" s="420">
        <v>3978</v>
      </c>
      <c r="U534" s="504"/>
      <c r="V534" s="505"/>
      <c r="W534" s="505"/>
    </row>
    <row r="535" spans="1:23" s="570" customFormat="1" x14ac:dyDescent="0.2">
      <c r="A535" s="310" t="s">
        <v>6</v>
      </c>
      <c r="B535" s="453">
        <v>4347.173913043478</v>
      </c>
      <c r="C535" s="264">
        <v>4204.090909090909</v>
      </c>
      <c r="D535" s="441">
        <v>4273.75</v>
      </c>
      <c r="E535" s="264">
        <v>4490</v>
      </c>
      <c r="F535" s="311">
        <v>4470.9523809523807</v>
      </c>
      <c r="G535" s="265">
        <v>4566.25</v>
      </c>
      <c r="H535" s="263">
        <v>4378.2222222222226</v>
      </c>
      <c r="I535" s="264">
        <v>4383.333333333333</v>
      </c>
      <c r="J535" s="264">
        <v>4681.5384615384619</v>
      </c>
      <c r="K535" s="264">
        <v>4590.8888888888887</v>
      </c>
      <c r="L535" s="264">
        <v>4262.3809523809523</v>
      </c>
      <c r="M535" s="264">
        <v>4505.1219512195121</v>
      </c>
      <c r="N535" s="263">
        <v>4385.9523809523807</v>
      </c>
      <c r="O535" s="264">
        <v>4357.6190476190477</v>
      </c>
      <c r="P535" s="264">
        <v>4483.333333333333</v>
      </c>
      <c r="Q535" s="264">
        <v>4435</v>
      </c>
      <c r="R535" s="264">
        <v>4408.4210526315792</v>
      </c>
      <c r="S535" s="265">
        <v>4440.666666666667</v>
      </c>
      <c r="T535" s="421">
        <v>4416.988636363636</v>
      </c>
      <c r="U535" s="504"/>
      <c r="V535" s="505"/>
      <c r="W535" s="505"/>
    </row>
    <row r="536" spans="1:23" s="570" customFormat="1" x14ac:dyDescent="0.2">
      <c r="A536" s="226" t="s">
        <v>7</v>
      </c>
      <c r="B536" s="454">
        <v>73.913043478260875</v>
      </c>
      <c r="C536" s="268">
        <v>79.545454545454547</v>
      </c>
      <c r="D536" s="442">
        <v>81.25</v>
      </c>
      <c r="E536" s="268">
        <v>72.093023255813947</v>
      </c>
      <c r="F536" s="314">
        <v>73.80952380952381</v>
      </c>
      <c r="G536" s="269">
        <v>77.5</v>
      </c>
      <c r="H536" s="267">
        <v>77.777777777777771</v>
      </c>
      <c r="I536" s="268">
        <v>82.222222222222229</v>
      </c>
      <c r="J536" s="268">
        <v>92.307692307692307</v>
      </c>
      <c r="K536" s="268">
        <v>80</v>
      </c>
      <c r="L536" s="268">
        <v>71.428571428571431</v>
      </c>
      <c r="M536" s="268">
        <v>85.365853658536579</v>
      </c>
      <c r="N536" s="267">
        <v>88.095238095238102</v>
      </c>
      <c r="O536" s="268">
        <v>90.476190476190482</v>
      </c>
      <c r="P536" s="268">
        <v>66.666666666666671</v>
      </c>
      <c r="Q536" s="268">
        <v>75</v>
      </c>
      <c r="R536" s="268">
        <v>75.438596491228068</v>
      </c>
      <c r="S536" s="269">
        <v>77.777777777777771</v>
      </c>
      <c r="T536" s="422">
        <v>75.568181818181813</v>
      </c>
      <c r="U536" s="504"/>
      <c r="V536" s="505"/>
      <c r="W536" s="505"/>
    </row>
    <row r="537" spans="1:23" s="570" customFormat="1" x14ac:dyDescent="0.2">
      <c r="A537" s="226" t="s">
        <v>8</v>
      </c>
      <c r="B537" s="455">
        <v>8.9561591673731109E-2</v>
      </c>
      <c r="C537" s="272">
        <v>8.6840660380212584E-2</v>
      </c>
      <c r="D537" s="443">
        <v>6.6864879601131244E-2</v>
      </c>
      <c r="E537" s="272">
        <v>9.6787403349250262E-2</v>
      </c>
      <c r="F537" s="317">
        <v>8.3970633618715568E-2</v>
      </c>
      <c r="G537" s="273">
        <v>7.7167988277259889E-2</v>
      </c>
      <c r="H537" s="271">
        <v>7.4909890159598688E-2</v>
      </c>
      <c r="I537" s="272">
        <v>7.6194531023237241E-2</v>
      </c>
      <c r="J537" s="272">
        <v>6.8265461137016425E-2</v>
      </c>
      <c r="K537" s="272">
        <v>8.5286957035527591E-2</v>
      </c>
      <c r="L537" s="272">
        <v>7.6385085139787701E-2</v>
      </c>
      <c r="M537" s="272">
        <v>7.3073585491128634E-2</v>
      </c>
      <c r="N537" s="271">
        <v>6.5569532904453331E-2</v>
      </c>
      <c r="O537" s="272">
        <v>8.8896498321085093E-2</v>
      </c>
      <c r="P537" s="272">
        <v>0.10206881437734015</v>
      </c>
      <c r="Q537" s="272">
        <v>7.6307134364089452E-2</v>
      </c>
      <c r="R537" s="272">
        <v>9.2037173613658499E-2</v>
      </c>
      <c r="S537" s="273">
        <v>7.2631979017230883E-2</v>
      </c>
      <c r="T537" s="423">
        <v>8.5033496354545185E-2</v>
      </c>
      <c r="U537" s="504"/>
      <c r="V537" s="505"/>
      <c r="W537" s="505"/>
    </row>
    <row r="538" spans="1:23" s="570" customFormat="1" x14ac:dyDescent="0.2">
      <c r="A538" s="310" t="s">
        <v>1</v>
      </c>
      <c r="B538" s="456">
        <f>B535/B534*100-100</f>
        <v>9.2803899709270326</v>
      </c>
      <c r="C538" s="276">
        <f>C535/C534*100-100</f>
        <v>5.6835321541203854</v>
      </c>
      <c r="D538" s="276">
        <f t="shared" ref="D538:H538" si="201">D535/D534*100-100</f>
        <v>7.4346405228758101</v>
      </c>
      <c r="E538" s="276">
        <f t="shared" si="201"/>
        <v>12.870789341377574</v>
      </c>
      <c r="F538" s="276">
        <f t="shared" si="201"/>
        <v>12.391965333141798</v>
      </c>
      <c r="G538" s="277">
        <f t="shared" si="201"/>
        <v>14.78758169934639</v>
      </c>
      <c r="H538" s="275">
        <f t="shared" si="201"/>
        <v>10.060890453047321</v>
      </c>
      <c r="I538" s="276">
        <f>I535/I534*100-100</f>
        <v>10.189374895257245</v>
      </c>
      <c r="J538" s="276">
        <f t="shared" ref="J538:P538" si="202">J535/J534*100-100</f>
        <v>17.685733070348462</v>
      </c>
      <c r="K538" s="276">
        <f t="shared" si="202"/>
        <v>15.406960504999716</v>
      </c>
      <c r="L538" s="276">
        <f t="shared" si="202"/>
        <v>7.1488424429600741</v>
      </c>
      <c r="M538" s="276">
        <f t="shared" si="202"/>
        <v>13.250928889379395</v>
      </c>
      <c r="N538" s="275">
        <f t="shared" si="202"/>
        <v>10.255213196389661</v>
      </c>
      <c r="O538" s="276">
        <f t="shared" si="202"/>
        <v>9.542962484138954</v>
      </c>
      <c r="P538" s="276">
        <f t="shared" si="202"/>
        <v>12.703200938495044</v>
      </c>
      <c r="Q538" s="276">
        <f>Q535/Q534*100-100</f>
        <v>11.488185017596791</v>
      </c>
      <c r="R538" s="276">
        <f t="shared" ref="R538:T538" si="203">R535/R534*100-100</f>
        <v>10.82003651663095</v>
      </c>
      <c r="S538" s="277">
        <f t="shared" si="203"/>
        <v>11.63063516004695</v>
      </c>
      <c r="T538" s="424">
        <f t="shared" si="203"/>
        <v>11.035410667763585</v>
      </c>
      <c r="U538" s="504"/>
      <c r="V538" s="227"/>
    </row>
    <row r="539" spans="1:23" s="570" customFormat="1" ht="13.5" thickBot="1" x14ac:dyDescent="0.25">
      <c r="A539" s="429" t="s">
        <v>27</v>
      </c>
      <c r="B539" s="457">
        <f t="shared" ref="B539:T539" si="204">B535-B522</f>
        <v>-15.226086956521613</v>
      </c>
      <c r="C539" s="281">
        <f t="shared" si="204"/>
        <v>-130.7928118393238</v>
      </c>
      <c r="D539" s="281">
        <f t="shared" si="204"/>
        <v>-77.678571428571558</v>
      </c>
      <c r="E539" s="281">
        <f t="shared" si="204"/>
        <v>80.526315789473301</v>
      </c>
      <c r="F539" s="281">
        <f t="shared" si="204"/>
        <v>106.84981684981631</v>
      </c>
      <c r="G539" s="282">
        <f t="shared" si="204"/>
        <v>123.88157894736833</v>
      </c>
      <c r="H539" s="280">
        <f t="shared" si="204"/>
        <v>34.075880758808125</v>
      </c>
      <c r="I539" s="281">
        <f t="shared" si="204"/>
        <v>42.807017543859729</v>
      </c>
      <c r="J539" s="281">
        <f t="shared" si="204"/>
        <v>140.82417582417656</v>
      </c>
      <c r="K539" s="281">
        <f t="shared" si="204"/>
        <v>189.83625730994117</v>
      </c>
      <c r="L539" s="281">
        <f t="shared" si="204"/>
        <v>-99.082462253193626</v>
      </c>
      <c r="M539" s="281">
        <f t="shared" si="204"/>
        <v>115.12195121951208</v>
      </c>
      <c r="N539" s="280">
        <f t="shared" si="204"/>
        <v>-58.214285714286234</v>
      </c>
      <c r="O539" s="281">
        <f t="shared" si="204"/>
        <v>-71.405342624854711</v>
      </c>
      <c r="P539" s="281">
        <f t="shared" si="204"/>
        <v>239.76190476190459</v>
      </c>
      <c r="Q539" s="281">
        <f t="shared" si="204"/>
        <v>47.79069767441888</v>
      </c>
      <c r="R539" s="281">
        <f t="shared" si="204"/>
        <v>-3.8289473684208133</v>
      </c>
      <c r="S539" s="282">
        <f t="shared" si="204"/>
        <v>39.934959349593555</v>
      </c>
      <c r="T539" s="425">
        <f t="shared" si="204"/>
        <v>30.487088376019528</v>
      </c>
      <c r="U539" s="504"/>
      <c r="V539" s="227"/>
    </row>
    <row r="540" spans="1:23" s="570" customFormat="1" x14ac:dyDescent="0.2">
      <c r="A540" s="430" t="s">
        <v>51</v>
      </c>
      <c r="B540" s="486">
        <v>749</v>
      </c>
      <c r="C540" s="286">
        <v>734</v>
      </c>
      <c r="D540" s="444">
        <v>199</v>
      </c>
      <c r="E540" s="286">
        <v>752</v>
      </c>
      <c r="F540" s="391">
        <v>751</v>
      </c>
      <c r="G540" s="287">
        <v>744</v>
      </c>
      <c r="H540" s="285">
        <v>756</v>
      </c>
      <c r="I540" s="286">
        <v>754</v>
      </c>
      <c r="J540" s="286">
        <v>200</v>
      </c>
      <c r="K540" s="286">
        <v>756</v>
      </c>
      <c r="L540" s="286">
        <v>755</v>
      </c>
      <c r="M540" s="286">
        <v>754</v>
      </c>
      <c r="N540" s="285">
        <v>753</v>
      </c>
      <c r="O540" s="286">
        <v>760</v>
      </c>
      <c r="P540" s="286">
        <v>206</v>
      </c>
      <c r="Q540" s="286">
        <v>754</v>
      </c>
      <c r="R540" s="286">
        <v>751</v>
      </c>
      <c r="S540" s="287">
        <v>752</v>
      </c>
      <c r="T540" s="426">
        <f>SUM(B540:S540)</f>
        <v>11880</v>
      </c>
      <c r="U540" s="227" t="s">
        <v>56</v>
      </c>
      <c r="V540" s="289">
        <f>T527-T540</f>
        <v>11</v>
      </c>
      <c r="W540" s="290">
        <f>V540/T527</f>
        <v>9.2506938020351531E-4</v>
      </c>
    </row>
    <row r="541" spans="1:23" s="570" customFormat="1" x14ac:dyDescent="0.2">
      <c r="A541" s="324" t="s">
        <v>28</v>
      </c>
      <c r="B541" s="458"/>
      <c r="C541" s="572"/>
      <c r="D541" s="445"/>
      <c r="E541" s="572"/>
      <c r="F541" s="392"/>
      <c r="G541" s="573"/>
      <c r="H541" s="571"/>
      <c r="I541" s="572"/>
      <c r="J541" s="572"/>
      <c r="K541" s="572"/>
      <c r="L541" s="572"/>
      <c r="M541" s="572"/>
      <c r="N541" s="571"/>
      <c r="O541" s="572"/>
      <c r="P541" s="572"/>
      <c r="Q541" s="572"/>
      <c r="R541" s="572"/>
      <c r="S541" s="573"/>
      <c r="T541" s="427"/>
      <c r="U541" s="227" t="s">
        <v>57</v>
      </c>
      <c r="V541" s="227">
        <v>159.75</v>
      </c>
    </row>
    <row r="542" spans="1:23" s="570" customFormat="1" ht="13.5" thickBot="1" x14ac:dyDescent="0.25">
      <c r="A542" s="327" t="s">
        <v>26</v>
      </c>
      <c r="B542" s="487">
        <f t="shared" ref="B542:S542" si="205">B541-B528</f>
        <v>0</v>
      </c>
      <c r="C542" s="488">
        <f t="shared" si="205"/>
        <v>0</v>
      </c>
      <c r="D542" s="488">
        <f t="shared" si="205"/>
        <v>0</v>
      </c>
      <c r="E542" s="488">
        <f t="shared" si="205"/>
        <v>0</v>
      </c>
      <c r="F542" s="488">
        <f t="shared" si="205"/>
        <v>0</v>
      </c>
      <c r="G542" s="489">
        <f t="shared" si="205"/>
        <v>0</v>
      </c>
      <c r="H542" s="490">
        <f t="shared" si="205"/>
        <v>0</v>
      </c>
      <c r="I542" s="488">
        <f t="shared" si="205"/>
        <v>0</v>
      </c>
      <c r="J542" s="488">
        <f t="shared" si="205"/>
        <v>0</v>
      </c>
      <c r="K542" s="488">
        <f t="shared" si="205"/>
        <v>0</v>
      </c>
      <c r="L542" s="488">
        <f t="shared" si="205"/>
        <v>0</v>
      </c>
      <c r="M542" s="488">
        <f t="shared" si="205"/>
        <v>0</v>
      </c>
      <c r="N542" s="490">
        <f t="shared" si="205"/>
        <v>0</v>
      </c>
      <c r="O542" s="488">
        <f t="shared" si="205"/>
        <v>0</v>
      </c>
      <c r="P542" s="488">
        <f t="shared" si="205"/>
        <v>0</v>
      </c>
      <c r="Q542" s="488">
        <f t="shared" si="205"/>
        <v>0</v>
      </c>
      <c r="R542" s="488">
        <f t="shared" si="205"/>
        <v>0</v>
      </c>
      <c r="S542" s="489">
        <f t="shared" si="205"/>
        <v>0</v>
      </c>
      <c r="T542" s="428"/>
      <c r="U542" s="227" t="s">
        <v>26</v>
      </c>
      <c r="V542" s="362">
        <f>V541-V528</f>
        <v>-0.71000000000000796</v>
      </c>
    </row>
    <row r="544" spans="1:23" ht="13.5" thickBot="1" x14ac:dyDescent="0.25"/>
    <row r="545" spans="1:23" s="574" customFormat="1" ht="13.5" thickBot="1" x14ac:dyDescent="0.25">
      <c r="A545" s="300" t="s">
        <v>173</v>
      </c>
      <c r="B545" s="671" t="s">
        <v>110</v>
      </c>
      <c r="C545" s="672"/>
      <c r="D545" s="672"/>
      <c r="E545" s="672"/>
      <c r="F545" s="672"/>
      <c r="G545" s="673"/>
      <c r="H545" s="671" t="s">
        <v>111</v>
      </c>
      <c r="I545" s="672"/>
      <c r="J545" s="672"/>
      <c r="K545" s="672"/>
      <c r="L545" s="672"/>
      <c r="M545" s="673"/>
      <c r="N545" s="671" t="s">
        <v>53</v>
      </c>
      <c r="O545" s="672"/>
      <c r="P545" s="672"/>
      <c r="Q545" s="672"/>
      <c r="R545" s="672"/>
      <c r="S545" s="673"/>
      <c r="T545" s="329" t="s">
        <v>55</v>
      </c>
    </row>
    <row r="546" spans="1:23" s="574" customFormat="1" x14ac:dyDescent="0.2">
      <c r="A546" s="226" t="s">
        <v>54</v>
      </c>
      <c r="B546" s="451">
        <v>1</v>
      </c>
      <c r="C546" s="252">
        <v>2</v>
      </c>
      <c r="D546" s="439" t="s">
        <v>131</v>
      </c>
      <c r="E546" s="252">
        <v>4</v>
      </c>
      <c r="F546" s="484">
        <v>5</v>
      </c>
      <c r="G546" s="432">
        <v>6</v>
      </c>
      <c r="H546" s="251">
        <v>7</v>
      </c>
      <c r="I546" s="252">
        <v>8</v>
      </c>
      <c r="J546" s="252" t="s">
        <v>137</v>
      </c>
      <c r="K546" s="252">
        <v>10</v>
      </c>
      <c r="L546" s="252">
        <v>11</v>
      </c>
      <c r="M546" s="252">
        <v>12</v>
      </c>
      <c r="N546" s="330">
        <v>13</v>
      </c>
      <c r="O546" s="253">
        <v>14</v>
      </c>
      <c r="P546" s="253" t="s">
        <v>138</v>
      </c>
      <c r="Q546" s="253">
        <v>16</v>
      </c>
      <c r="R546" s="253">
        <v>17</v>
      </c>
      <c r="S546" s="331">
        <v>18</v>
      </c>
      <c r="T546" s="418"/>
    </row>
    <row r="547" spans="1:23" s="574" customFormat="1" x14ac:dyDescent="0.2">
      <c r="A547" s="307" t="s">
        <v>3</v>
      </c>
      <c r="B547" s="452">
        <v>3996</v>
      </c>
      <c r="C547" s="259">
        <v>3996</v>
      </c>
      <c r="D547" s="440">
        <v>3996</v>
      </c>
      <c r="E547" s="259">
        <v>3996</v>
      </c>
      <c r="F547" s="390">
        <v>3996</v>
      </c>
      <c r="G547" s="260">
        <v>3996</v>
      </c>
      <c r="H547" s="258">
        <v>3996</v>
      </c>
      <c r="I547" s="259">
        <v>3996</v>
      </c>
      <c r="J547" s="259">
        <v>3996</v>
      </c>
      <c r="K547" s="259">
        <v>3996</v>
      </c>
      <c r="L547" s="259">
        <v>3996</v>
      </c>
      <c r="M547" s="259">
        <v>3996</v>
      </c>
      <c r="N547" s="258">
        <v>3996</v>
      </c>
      <c r="O547" s="259">
        <v>3996</v>
      </c>
      <c r="P547" s="259">
        <v>3996</v>
      </c>
      <c r="Q547" s="259">
        <v>3996</v>
      </c>
      <c r="R547" s="259">
        <v>3996</v>
      </c>
      <c r="S547" s="260">
        <v>3996</v>
      </c>
      <c r="T547" s="420">
        <v>3996</v>
      </c>
      <c r="U547" s="504"/>
      <c r="V547" s="505"/>
      <c r="W547" s="505"/>
    </row>
    <row r="548" spans="1:23" s="574" customFormat="1" x14ac:dyDescent="0.2">
      <c r="A548" s="310" t="s">
        <v>6</v>
      </c>
      <c r="B548" s="453">
        <v>4327.6923076923076</v>
      </c>
      <c r="C548" s="264">
        <v>4409.7368421052633</v>
      </c>
      <c r="D548" s="441">
        <v>4357.272727272727</v>
      </c>
      <c r="E548" s="264">
        <v>4430.5128205128203</v>
      </c>
      <c r="F548" s="311">
        <v>4484.5238095238092</v>
      </c>
      <c r="G548" s="265">
        <v>4446.3414634146338</v>
      </c>
      <c r="H548" s="263">
        <v>4283.913043478261</v>
      </c>
      <c r="I548" s="264">
        <v>4228.292682926829</v>
      </c>
      <c r="J548" s="264">
        <v>4233.333333333333</v>
      </c>
      <c r="K548" s="264">
        <v>4382.1621621621625</v>
      </c>
      <c r="L548" s="264">
        <v>4370.25</v>
      </c>
      <c r="M548" s="264">
        <v>4368.409090909091</v>
      </c>
      <c r="N548" s="263">
        <v>4599.7619047619046</v>
      </c>
      <c r="O548" s="264">
        <v>4425</v>
      </c>
      <c r="P548" s="264">
        <v>4100</v>
      </c>
      <c r="Q548" s="264">
        <v>4449.1891891891892</v>
      </c>
      <c r="R548" s="264">
        <v>4209.4285714285716</v>
      </c>
      <c r="S548" s="265">
        <v>4338.2051282051279</v>
      </c>
      <c r="T548" s="421">
        <v>4375.0474683544307</v>
      </c>
      <c r="U548" s="504"/>
      <c r="V548" s="505"/>
      <c r="W548" s="505"/>
    </row>
    <row r="549" spans="1:23" s="574" customFormat="1" x14ac:dyDescent="0.2">
      <c r="A549" s="226" t="s">
        <v>7</v>
      </c>
      <c r="B549" s="454">
        <v>76.92307692307692</v>
      </c>
      <c r="C549" s="268">
        <v>71.05263157894737</v>
      </c>
      <c r="D549" s="442">
        <v>90.909090909090907</v>
      </c>
      <c r="E549" s="268">
        <v>87.179487179487182</v>
      </c>
      <c r="F549" s="314">
        <v>59.523809523809526</v>
      </c>
      <c r="G549" s="269">
        <v>65.853658536585371</v>
      </c>
      <c r="H549" s="267">
        <v>86.956521739130437</v>
      </c>
      <c r="I549" s="268">
        <v>78.048780487804876</v>
      </c>
      <c r="J549" s="268">
        <v>75</v>
      </c>
      <c r="K549" s="268">
        <v>78.378378378378372</v>
      </c>
      <c r="L549" s="268">
        <v>70</v>
      </c>
      <c r="M549" s="268">
        <v>61.363636363636367</v>
      </c>
      <c r="N549" s="267">
        <v>73.80952380952381</v>
      </c>
      <c r="O549" s="268">
        <v>58.333333333333336</v>
      </c>
      <c r="P549" s="268">
        <v>84.615384615384613</v>
      </c>
      <c r="Q549" s="268">
        <v>83.78378378378379</v>
      </c>
      <c r="R549" s="268">
        <v>97.142857142857139</v>
      </c>
      <c r="S549" s="269">
        <v>76.92307692307692</v>
      </c>
      <c r="T549" s="422">
        <v>71.835443037974684</v>
      </c>
      <c r="U549" s="504"/>
      <c r="V549" s="505"/>
      <c r="W549" s="505"/>
    </row>
    <row r="550" spans="1:23" s="574" customFormat="1" x14ac:dyDescent="0.2">
      <c r="A550" s="226" t="s">
        <v>8</v>
      </c>
      <c r="B550" s="455">
        <v>9.1225531289672659E-2</v>
      </c>
      <c r="C550" s="272">
        <v>8.7120184978015394E-2</v>
      </c>
      <c r="D550" s="443">
        <v>5.670875802530214E-2</v>
      </c>
      <c r="E550" s="272">
        <v>6.8675648788110902E-2</v>
      </c>
      <c r="F550" s="317">
        <v>9.6689697932602778E-2</v>
      </c>
      <c r="G550" s="273">
        <v>0.10005347123024737</v>
      </c>
      <c r="H550" s="271">
        <v>6.8846324335360046E-2</v>
      </c>
      <c r="I550" s="272">
        <v>7.9386069347711918E-2</v>
      </c>
      <c r="J550" s="272">
        <v>7.8240540918148319E-2</v>
      </c>
      <c r="K550" s="272">
        <v>8.2947661287184199E-2</v>
      </c>
      <c r="L550" s="272">
        <v>8.7664421087832359E-2</v>
      </c>
      <c r="M550" s="272">
        <v>9.3823877765965832E-2</v>
      </c>
      <c r="N550" s="271">
        <v>8.8261521592340256E-2</v>
      </c>
      <c r="O550" s="272">
        <v>0.11111877148096287</v>
      </c>
      <c r="P550" s="272">
        <v>8.2628311615223965E-2</v>
      </c>
      <c r="Q550" s="272">
        <v>7.0785440761218316E-2</v>
      </c>
      <c r="R550" s="272">
        <v>5.6634466139522908E-2</v>
      </c>
      <c r="S550" s="273">
        <v>7.342049009611866E-2</v>
      </c>
      <c r="T550" s="423">
        <v>8.8005713865803192E-2</v>
      </c>
      <c r="U550" s="504"/>
      <c r="V550" s="505"/>
      <c r="W550" s="505"/>
    </row>
    <row r="551" spans="1:23" s="574" customFormat="1" x14ac:dyDescent="0.2">
      <c r="A551" s="310" t="s">
        <v>1</v>
      </c>
      <c r="B551" s="456">
        <f>B548/B547*100-100</f>
        <v>8.3006083006083031</v>
      </c>
      <c r="C551" s="276">
        <f>C548/C547*100-100</f>
        <v>10.353774827459048</v>
      </c>
      <c r="D551" s="276">
        <f t="shared" ref="D551:H551" si="206">D548/D547*100-100</f>
        <v>9.0408590408590328</v>
      </c>
      <c r="E551" s="276">
        <f t="shared" si="206"/>
        <v>10.873694207027526</v>
      </c>
      <c r="F551" s="276">
        <f t="shared" si="206"/>
        <v>12.225320558653891</v>
      </c>
      <c r="G551" s="277">
        <f t="shared" si="206"/>
        <v>11.269806391757612</v>
      </c>
      <c r="H551" s="275">
        <f t="shared" si="206"/>
        <v>7.2050311180746007</v>
      </c>
      <c r="I551" s="276">
        <f>I548/I547*100-100</f>
        <v>5.8131302033741008</v>
      </c>
      <c r="J551" s="276">
        <f t="shared" ref="J551:P551" si="207">J548/J547*100-100</f>
        <v>5.9392726059392658</v>
      </c>
      <c r="K551" s="276">
        <f t="shared" si="207"/>
        <v>9.6637177718258869</v>
      </c>
      <c r="L551" s="276">
        <f t="shared" si="207"/>
        <v>9.3656156156156243</v>
      </c>
      <c r="M551" s="276">
        <f t="shared" si="207"/>
        <v>9.3195468195468294</v>
      </c>
      <c r="N551" s="275">
        <f t="shared" si="207"/>
        <v>15.109156775823436</v>
      </c>
      <c r="O551" s="276">
        <f t="shared" si="207"/>
        <v>10.735735735735744</v>
      </c>
      <c r="P551" s="276">
        <f t="shared" si="207"/>
        <v>2.6026026026026159</v>
      </c>
      <c r="Q551" s="276">
        <f>Q548/Q547*100-100</f>
        <v>11.341070800530261</v>
      </c>
      <c r="R551" s="276">
        <f t="shared" ref="R551:T551" si="208">R548/R547*100-100</f>
        <v>5.3410553410553376</v>
      </c>
      <c r="S551" s="277">
        <f t="shared" si="208"/>
        <v>8.5636918970252225</v>
      </c>
      <c r="T551" s="424">
        <f t="shared" si="208"/>
        <v>9.4856723812420114</v>
      </c>
      <c r="U551" s="504"/>
      <c r="V551" s="227"/>
    </row>
    <row r="552" spans="1:23" s="574" customFormat="1" ht="13.5" thickBot="1" x14ac:dyDescent="0.25">
      <c r="A552" s="429" t="s">
        <v>27</v>
      </c>
      <c r="B552" s="457">
        <f t="shared" ref="B552:T552" si="209">B548-B535</f>
        <v>-19.481605351170401</v>
      </c>
      <c r="C552" s="281">
        <f t="shared" si="209"/>
        <v>205.64593301435434</v>
      </c>
      <c r="D552" s="281">
        <f t="shared" si="209"/>
        <v>83.522727272727025</v>
      </c>
      <c r="E552" s="281">
        <f t="shared" si="209"/>
        <v>-59.487179487179674</v>
      </c>
      <c r="F552" s="281">
        <f t="shared" si="209"/>
        <v>13.571428571428442</v>
      </c>
      <c r="G552" s="282">
        <f t="shared" si="209"/>
        <v>-119.90853658536616</v>
      </c>
      <c r="H552" s="280">
        <f t="shared" si="209"/>
        <v>-94.309178743961638</v>
      </c>
      <c r="I552" s="281">
        <f t="shared" si="209"/>
        <v>-155.04065040650403</v>
      </c>
      <c r="J552" s="281">
        <f t="shared" si="209"/>
        <v>-448.20512820512886</v>
      </c>
      <c r="K552" s="281">
        <f t="shared" si="209"/>
        <v>-208.72672672672616</v>
      </c>
      <c r="L552" s="281">
        <f t="shared" si="209"/>
        <v>107.86904761904771</v>
      </c>
      <c r="M552" s="281">
        <f t="shared" si="209"/>
        <v>-136.71286031042109</v>
      </c>
      <c r="N552" s="280">
        <f t="shared" si="209"/>
        <v>213.80952380952385</v>
      </c>
      <c r="O552" s="281">
        <f t="shared" si="209"/>
        <v>67.380952380952294</v>
      </c>
      <c r="P552" s="281">
        <f t="shared" si="209"/>
        <v>-383.33333333333303</v>
      </c>
      <c r="Q552" s="281">
        <f t="shared" si="209"/>
        <v>14.189189189189165</v>
      </c>
      <c r="R552" s="281">
        <f t="shared" si="209"/>
        <v>-198.99248120300763</v>
      </c>
      <c r="S552" s="282">
        <f t="shared" si="209"/>
        <v>-102.46153846153902</v>
      </c>
      <c r="T552" s="425">
        <f t="shared" si="209"/>
        <v>-41.941168009205285</v>
      </c>
      <c r="U552" s="504"/>
      <c r="V552" s="227"/>
    </row>
    <row r="553" spans="1:23" s="574" customFormat="1" x14ac:dyDescent="0.2">
      <c r="A553" s="430" t="s">
        <v>51</v>
      </c>
      <c r="B553" s="486">
        <v>746</v>
      </c>
      <c r="C553" s="286">
        <v>733</v>
      </c>
      <c r="D553" s="444">
        <v>198</v>
      </c>
      <c r="E553" s="286">
        <v>752</v>
      </c>
      <c r="F553" s="391">
        <v>749</v>
      </c>
      <c r="G553" s="287">
        <v>743</v>
      </c>
      <c r="H553" s="285">
        <v>755</v>
      </c>
      <c r="I553" s="286">
        <v>754</v>
      </c>
      <c r="J553" s="286">
        <v>194</v>
      </c>
      <c r="K553" s="286">
        <v>756</v>
      </c>
      <c r="L553" s="286">
        <v>755</v>
      </c>
      <c r="M553" s="286">
        <v>754</v>
      </c>
      <c r="N553" s="285">
        <v>752</v>
      </c>
      <c r="O553" s="286">
        <v>760</v>
      </c>
      <c r="P553" s="286">
        <v>206</v>
      </c>
      <c r="Q553" s="286">
        <v>754</v>
      </c>
      <c r="R553" s="286">
        <v>751</v>
      </c>
      <c r="S553" s="287">
        <v>752</v>
      </c>
      <c r="T553" s="426">
        <f>SUM(B553:S553)</f>
        <v>11864</v>
      </c>
      <c r="U553" s="227" t="s">
        <v>56</v>
      </c>
      <c r="V553" s="289">
        <f>T540-T553</f>
        <v>16</v>
      </c>
      <c r="W553" s="290">
        <f>V553/T540</f>
        <v>1.3468013468013469E-3</v>
      </c>
    </row>
    <row r="554" spans="1:23" s="574" customFormat="1" x14ac:dyDescent="0.2">
      <c r="A554" s="324" t="s">
        <v>28</v>
      </c>
      <c r="B554" s="458"/>
      <c r="C554" s="576"/>
      <c r="D554" s="445"/>
      <c r="E554" s="576"/>
      <c r="F554" s="392"/>
      <c r="G554" s="575"/>
      <c r="H554" s="577"/>
      <c r="I554" s="576"/>
      <c r="J554" s="576"/>
      <c r="K554" s="576"/>
      <c r="L554" s="576"/>
      <c r="M554" s="576"/>
      <c r="N554" s="577"/>
      <c r="O554" s="576"/>
      <c r="P554" s="576"/>
      <c r="Q554" s="576"/>
      <c r="R554" s="576"/>
      <c r="S554" s="575"/>
      <c r="T554" s="427"/>
      <c r="U554" s="227" t="s">
        <v>57</v>
      </c>
      <c r="V554" s="227">
        <v>159.32</v>
      </c>
    </row>
    <row r="555" spans="1:23" s="574" customFormat="1" ht="13.5" thickBot="1" x14ac:dyDescent="0.25">
      <c r="A555" s="327" t="s">
        <v>26</v>
      </c>
      <c r="B555" s="487">
        <f t="shared" ref="B555:S555" si="210">B554-B541</f>
        <v>0</v>
      </c>
      <c r="C555" s="488">
        <f t="shared" si="210"/>
        <v>0</v>
      </c>
      <c r="D555" s="488">
        <f t="shared" si="210"/>
        <v>0</v>
      </c>
      <c r="E555" s="488">
        <f t="shared" si="210"/>
        <v>0</v>
      </c>
      <c r="F555" s="488">
        <f t="shared" si="210"/>
        <v>0</v>
      </c>
      <c r="G555" s="489">
        <f t="shared" si="210"/>
        <v>0</v>
      </c>
      <c r="H555" s="490">
        <f t="shared" si="210"/>
        <v>0</v>
      </c>
      <c r="I555" s="488">
        <f t="shared" si="210"/>
        <v>0</v>
      </c>
      <c r="J555" s="488">
        <f t="shared" si="210"/>
        <v>0</v>
      </c>
      <c r="K555" s="488">
        <f t="shared" si="210"/>
        <v>0</v>
      </c>
      <c r="L555" s="488">
        <f t="shared" si="210"/>
        <v>0</v>
      </c>
      <c r="M555" s="488">
        <f t="shared" si="210"/>
        <v>0</v>
      </c>
      <c r="N555" s="490">
        <f t="shared" si="210"/>
        <v>0</v>
      </c>
      <c r="O555" s="488">
        <f t="shared" si="210"/>
        <v>0</v>
      </c>
      <c r="P555" s="488">
        <f t="shared" si="210"/>
        <v>0</v>
      </c>
      <c r="Q555" s="488">
        <f t="shared" si="210"/>
        <v>0</v>
      </c>
      <c r="R555" s="488">
        <f t="shared" si="210"/>
        <v>0</v>
      </c>
      <c r="S555" s="489">
        <f t="shared" si="210"/>
        <v>0</v>
      </c>
      <c r="T555" s="428"/>
      <c r="U555" s="227" t="s">
        <v>26</v>
      </c>
      <c r="V555" s="362">
        <f>V554-V541</f>
        <v>-0.43000000000000682</v>
      </c>
    </row>
    <row r="557" spans="1:23" ht="13.5" thickBot="1" x14ac:dyDescent="0.25"/>
    <row r="558" spans="1:23" s="578" customFormat="1" ht="13.5" thickBot="1" x14ac:dyDescent="0.25">
      <c r="A558" s="300" t="s">
        <v>174</v>
      </c>
      <c r="B558" s="671" t="s">
        <v>110</v>
      </c>
      <c r="C558" s="672"/>
      <c r="D558" s="672"/>
      <c r="E558" s="672"/>
      <c r="F558" s="672"/>
      <c r="G558" s="673"/>
      <c r="H558" s="671" t="s">
        <v>111</v>
      </c>
      <c r="I558" s="672"/>
      <c r="J558" s="672"/>
      <c r="K558" s="672"/>
      <c r="L558" s="672"/>
      <c r="M558" s="673"/>
      <c r="N558" s="671" t="s">
        <v>53</v>
      </c>
      <c r="O558" s="672"/>
      <c r="P558" s="672"/>
      <c r="Q558" s="672"/>
      <c r="R558" s="672"/>
      <c r="S558" s="673"/>
      <c r="T558" s="329" t="s">
        <v>55</v>
      </c>
    </row>
    <row r="559" spans="1:23" s="578" customFormat="1" x14ac:dyDescent="0.2">
      <c r="A559" s="226" t="s">
        <v>54</v>
      </c>
      <c r="B559" s="451">
        <v>1</v>
      </c>
      <c r="C559" s="252">
        <v>2</v>
      </c>
      <c r="D559" s="439" t="s">
        <v>131</v>
      </c>
      <c r="E559" s="252">
        <v>4</v>
      </c>
      <c r="F559" s="484">
        <v>5</v>
      </c>
      <c r="G559" s="432">
        <v>6</v>
      </c>
      <c r="H559" s="251">
        <v>7</v>
      </c>
      <c r="I559" s="252">
        <v>8</v>
      </c>
      <c r="J559" s="252" t="s">
        <v>137</v>
      </c>
      <c r="K559" s="252">
        <v>10</v>
      </c>
      <c r="L559" s="252">
        <v>11</v>
      </c>
      <c r="M559" s="252">
        <v>12</v>
      </c>
      <c r="N559" s="330">
        <v>13</v>
      </c>
      <c r="O559" s="253">
        <v>14</v>
      </c>
      <c r="P559" s="253" t="s">
        <v>138</v>
      </c>
      <c r="Q559" s="253">
        <v>16</v>
      </c>
      <c r="R559" s="253">
        <v>17</v>
      </c>
      <c r="S559" s="331">
        <v>18</v>
      </c>
      <c r="T559" s="418"/>
    </row>
    <row r="560" spans="1:23" s="578" customFormat="1" x14ac:dyDescent="0.2">
      <c r="A560" s="307" t="s">
        <v>3</v>
      </c>
      <c r="B560" s="452">
        <v>4014</v>
      </c>
      <c r="C560" s="259">
        <v>4014</v>
      </c>
      <c r="D560" s="440">
        <v>4014</v>
      </c>
      <c r="E560" s="259">
        <v>4014</v>
      </c>
      <c r="F560" s="390">
        <v>4014</v>
      </c>
      <c r="G560" s="260">
        <v>4014</v>
      </c>
      <c r="H560" s="258">
        <v>4014</v>
      </c>
      <c r="I560" s="259">
        <v>4014</v>
      </c>
      <c r="J560" s="259">
        <v>4014</v>
      </c>
      <c r="K560" s="259">
        <v>4014</v>
      </c>
      <c r="L560" s="259">
        <v>4014</v>
      </c>
      <c r="M560" s="259">
        <v>4014</v>
      </c>
      <c r="N560" s="258">
        <v>4014</v>
      </c>
      <c r="O560" s="259">
        <v>4014</v>
      </c>
      <c r="P560" s="259">
        <v>4014</v>
      </c>
      <c r="Q560" s="259">
        <v>4014</v>
      </c>
      <c r="R560" s="259">
        <v>4014</v>
      </c>
      <c r="S560" s="260">
        <v>4014</v>
      </c>
      <c r="T560" s="420">
        <v>4014</v>
      </c>
      <c r="U560" s="504"/>
      <c r="V560" s="505"/>
      <c r="W560" s="505"/>
    </row>
    <row r="561" spans="1:23" s="578" customFormat="1" x14ac:dyDescent="0.2">
      <c r="A561" s="310" t="s">
        <v>6</v>
      </c>
      <c r="B561" s="453">
        <v>4265.25</v>
      </c>
      <c r="C561" s="264">
        <v>4252.6190476190477</v>
      </c>
      <c r="D561" s="441">
        <v>4006.6666666666665</v>
      </c>
      <c r="E561" s="264">
        <v>4548.8888888888887</v>
      </c>
      <c r="F561" s="311">
        <v>4500.2857142857147</v>
      </c>
      <c r="G561" s="265">
        <v>4460.5405405405409</v>
      </c>
      <c r="H561" s="263">
        <v>4356.8292682926831</v>
      </c>
      <c r="I561" s="264">
        <v>4266.666666666667</v>
      </c>
      <c r="J561" s="264">
        <v>4437.7777777777774</v>
      </c>
      <c r="K561" s="264">
        <v>4316.4285714285716</v>
      </c>
      <c r="L561" s="264">
        <v>4306.4102564102568</v>
      </c>
      <c r="M561" s="264">
        <v>4382.3809523809523</v>
      </c>
      <c r="N561" s="263">
        <v>4500.8571428571431</v>
      </c>
      <c r="O561" s="264">
        <v>4277.0270270270266</v>
      </c>
      <c r="P561" s="264">
        <v>4407.272727272727</v>
      </c>
      <c r="Q561" s="264">
        <v>4438.5714285714284</v>
      </c>
      <c r="R561" s="264">
        <v>4479.75</v>
      </c>
      <c r="S561" s="265">
        <v>4391.7647058823532</v>
      </c>
      <c r="T561" s="421">
        <v>4375.850340136054</v>
      </c>
      <c r="U561" s="504"/>
      <c r="V561" s="505"/>
      <c r="W561" s="505"/>
    </row>
    <row r="562" spans="1:23" s="578" customFormat="1" x14ac:dyDescent="0.2">
      <c r="A562" s="226" t="s">
        <v>7</v>
      </c>
      <c r="B562" s="454">
        <v>90</v>
      </c>
      <c r="C562" s="268">
        <v>76.19047619047619</v>
      </c>
      <c r="D562" s="442">
        <v>100</v>
      </c>
      <c r="E562" s="268">
        <v>88.888888888888886</v>
      </c>
      <c r="F562" s="314">
        <v>88.571428571428569</v>
      </c>
      <c r="G562" s="269">
        <v>97.297297297297291</v>
      </c>
      <c r="H562" s="267">
        <v>82.926829268292678</v>
      </c>
      <c r="I562" s="268">
        <v>82.051282051282058</v>
      </c>
      <c r="J562" s="268">
        <v>77.777777777777771</v>
      </c>
      <c r="K562" s="268">
        <v>92.857142857142861</v>
      </c>
      <c r="L562" s="268">
        <v>71.794871794871796</v>
      </c>
      <c r="M562" s="268">
        <v>88.095238095238102</v>
      </c>
      <c r="N562" s="267">
        <v>82.857142857142861</v>
      </c>
      <c r="O562" s="268">
        <v>81.081081081081081</v>
      </c>
      <c r="P562" s="268">
        <v>72.727272727272734</v>
      </c>
      <c r="Q562" s="268">
        <v>77.142857142857139</v>
      </c>
      <c r="R562" s="268">
        <v>75</v>
      </c>
      <c r="S562" s="269">
        <v>85.294117647058826</v>
      </c>
      <c r="T562" s="422">
        <v>83.503401360544217</v>
      </c>
      <c r="U562" s="504"/>
      <c r="V562" s="505"/>
      <c r="W562" s="505"/>
    </row>
    <row r="563" spans="1:23" s="578" customFormat="1" x14ac:dyDescent="0.2">
      <c r="A563" s="226" t="s">
        <v>8</v>
      </c>
      <c r="B563" s="455">
        <v>7.6400674184817538E-2</v>
      </c>
      <c r="C563" s="272">
        <v>8.3480822553631609E-2</v>
      </c>
      <c r="D563" s="443">
        <v>2.7365863899164664E-2</v>
      </c>
      <c r="E563" s="272">
        <v>7.027641944713503E-2</v>
      </c>
      <c r="F563" s="317">
        <v>8.1959189447711786E-2</v>
      </c>
      <c r="G563" s="273">
        <v>5.8214151767853065E-2</v>
      </c>
      <c r="H563" s="271">
        <v>6.583807167708719E-2</v>
      </c>
      <c r="I563" s="272">
        <v>7.4086103630855535E-2</v>
      </c>
      <c r="J563" s="272">
        <v>7.2589916876798055E-2</v>
      </c>
      <c r="K563" s="272">
        <v>5.6193234430080868E-2</v>
      </c>
      <c r="L563" s="272">
        <v>7.4885162652277446E-2</v>
      </c>
      <c r="M563" s="272">
        <v>6.7802322661664624E-2</v>
      </c>
      <c r="N563" s="271">
        <v>7.2030498011521796E-2</v>
      </c>
      <c r="O563" s="272">
        <v>7.3289806731801715E-2</v>
      </c>
      <c r="P563" s="272">
        <v>9.6371879777464142E-2</v>
      </c>
      <c r="Q563" s="272">
        <v>7.3580893135539047E-2</v>
      </c>
      <c r="R563" s="272">
        <v>9.0778781916878062E-2</v>
      </c>
      <c r="S563" s="273">
        <v>7.7262791281644733E-2</v>
      </c>
      <c r="T563" s="423">
        <v>7.7195893380866812E-2</v>
      </c>
      <c r="U563" s="504"/>
      <c r="V563" s="505"/>
      <c r="W563" s="505"/>
    </row>
    <row r="564" spans="1:23" s="578" customFormat="1" x14ac:dyDescent="0.2">
      <c r="A564" s="310" t="s">
        <v>1</v>
      </c>
      <c r="B564" s="456">
        <f>B561/B560*100-100</f>
        <v>6.2593423019432066</v>
      </c>
      <c r="C564" s="276">
        <f>C561/C560*100-100</f>
        <v>5.944669846015131</v>
      </c>
      <c r="D564" s="276">
        <f t="shared" ref="D564:H564" si="211">D561/D560*100-100</f>
        <v>-0.18269390466699065</v>
      </c>
      <c r="E564" s="276">
        <f t="shared" si="211"/>
        <v>13.325582682832305</v>
      </c>
      <c r="F564" s="276">
        <f t="shared" si="211"/>
        <v>12.114741262723342</v>
      </c>
      <c r="G564" s="277">
        <f t="shared" si="211"/>
        <v>11.124577492290499</v>
      </c>
      <c r="H564" s="275">
        <f t="shared" si="211"/>
        <v>8.5408387716164214</v>
      </c>
      <c r="I564" s="276">
        <f>I561/I560*100-100</f>
        <v>6.2946354426175049</v>
      </c>
      <c r="J564" s="276">
        <f t="shared" ref="J564:P564" si="212">J561/J560*100-100</f>
        <v>10.557493218180809</v>
      </c>
      <c r="K564" s="276">
        <f t="shared" si="212"/>
        <v>7.5343440814292819</v>
      </c>
      <c r="L564" s="276">
        <f t="shared" si="212"/>
        <v>7.2847597511274813</v>
      </c>
      <c r="M564" s="276">
        <f t="shared" si="212"/>
        <v>9.1774028993759913</v>
      </c>
      <c r="N564" s="275">
        <f t="shared" si="212"/>
        <v>12.128977151398686</v>
      </c>
      <c r="O564" s="276">
        <f t="shared" si="212"/>
        <v>6.552741081889053</v>
      </c>
      <c r="P564" s="276">
        <f t="shared" si="212"/>
        <v>9.7975268378855702</v>
      </c>
      <c r="Q564" s="276">
        <f>Q561/Q560*100-100</f>
        <v>10.577265285785458</v>
      </c>
      <c r="R564" s="276">
        <f t="shared" ref="R564:T564" si="213">R561/R560*100-100</f>
        <v>11.603139013452918</v>
      </c>
      <c r="S564" s="277">
        <f t="shared" si="213"/>
        <v>9.4111785222310118</v>
      </c>
      <c r="T564" s="424">
        <f t="shared" si="213"/>
        <v>9.0147070288005438</v>
      </c>
      <c r="U564" s="504"/>
      <c r="V564" s="227"/>
    </row>
    <row r="565" spans="1:23" s="578" customFormat="1" ht="13.5" thickBot="1" x14ac:dyDescent="0.25">
      <c r="A565" s="429" t="s">
        <v>27</v>
      </c>
      <c r="B565" s="457">
        <f t="shared" ref="B565:T565" si="214">B561-B548</f>
        <v>-62.442307692307622</v>
      </c>
      <c r="C565" s="281">
        <f t="shared" si="214"/>
        <v>-157.11779448621564</v>
      </c>
      <c r="D565" s="281">
        <f t="shared" si="214"/>
        <v>-350.60606060606051</v>
      </c>
      <c r="E565" s="281">
        <f t="shared" si="214"/>
        <v>118.37606837606836</v>
      </c>
      <c r="F565" s="281">
        <f t="shared" si="214"/>
        <v>15.761904761905498</v>
      </c>
      <c r="G565" s="282">
        <f t="shared" si="214"/>
        <v>14.199077125907024</v>
      </c>
      <c r="H565" s="280">
        <f t="shared" si="214"/>
        <v>72.916224814422094</v>
      </c>
      <c r="I565" s="281">
        <f t="shared" si="214"/>
        <v>38.373983739837968</v>
      </c>
      <c r="J565" s="281">
        <f t="shared" si="214"/>
        <v>204.44444444444434</v>
      </c>
      <c r="K565" s="281">
        <f t="shared" si="214"/>
        <v>-65.733590733590972</v>
      </c>
      <c r="L565" s="281">
        <f t="shared" si="214"/>
        <v>-63.839743589743193</v>
      </c>
      <c r="M565" s="281">
        <f t="shared" si="214"/>
        <v>13.971861471861303</v>
      </c>
      <c r="N565" s="280">
        <f t="shared" si="214"/>
        <v>-98.904761904761472</v>
      </c>
      <c r="O565" s="281">
        <f t="shared" si="214"/>
        <v>-147.97297297297337</v>
      </c>
      <c r="P565" s="281">
        <f t="shared" si="214"/>
        <v>307.27272727272702</v>
      </c>
      <c r="Q565" s="281">
        <f t="shared" si="214"/>
        <v>-10.617760617760723</v>
      </c>
      <c r="R565" s="281">
        <f t="shared" si="214"/>
        <v>270.32142857142844</v>
      </c>
      <c r="S565" s="282">
        <f t="shared" si="214"/>
        <v>53.559577677225207</v>
      </c>
      <c r="T565" s="425">
        <f t="shared" si="214"/>
        <v>0.8028717816232529</v>
      </c>
      <c r="U565" s="504"/>
      <c r="V565" s="227"/>
    </row>
    <row r="566" spans="1:23" s="578" customFormat="1" x14ac:dyDescent="0.2">
      <c r="A566" s="430" t="s">
        <v>51</v>
      </c>
      <c r="B566" s="486">
        <v>742</v>
      </c>
      <c r="C566" s="286">
        <v>733</v>
      </c>
      <c r="D566" s="444">
        <v>197</v>
      </c>
      <c r="E566" s="286">
        <v>752</v>
      </c>
      <c r="F566" s="391">
        <v>748</v>
      </c>
      <c r="G566" s="287">
        <v>743</v>
      </c>
      <c r="H566" s="285">
        <v>753</v>
      </c>
      <c r="I566" s="286">
        <v>754</v>
      </c>
      <c r="J566" s="286">
        <v>189</v>
      </c>
      <c r="K566" s="286">
        <v>756</v>
      </c>
      <c r="L566" s="286">
        <v>754</v>
      </c>
      <c r="M566" s="286">
        <v>754</v>
      </c>
      <c r="N566" s="285">
        <v>750</v>
      </c>
      <c r="O566" s="286">
        <v>760</v>
      </c>
      <c r="P566" s="286">
        <v>205</v>
      </c>
      <c r="Q566" s="286">
        <v>754</v>
      </c>
      <c r="R566" s="286">
        <v>751</v>
      </c>
      <c r="S566" s="287">
        <v>751</v>
      </c>
      <c r="T566" s="426">
        <f>SUM(B566:S566)</f>
        <v>11846</v>
      </c>
      <c r="U566" s="227" t="s">
        <v>56</v>
      </c>
      <c r="V566" s="289">
        <f>T553-T566</f>
        <v>18</v>
      </c>
      <c r="W566" s="290">
        <f>V566/T553</f>
        <v>1.5171948752528658E-3</v>
      </c>
    </row>
    <row r="567" spans="1:23" s="578" customFormat="1" x14ac:dyDescent="0.2">
      <c r="A567" s="324" t="s">
        <v>28</v>
      </c>
      <c r="B567" s="458"/>
      <c r="C567" s="580"/>
      <c r="D567" s="445"/>
      <c r="E567" s="580"/>
      <c r="F567" s="392"/>
      <c r="G567" s="581"/>
      <c r="H567" s="579"/>
      <c r="I567" s="580"/>
      <c r="J567" s="580"/>
      <c r="K567" s="580"/>
      <c r="L567" s="580"/>
      <c r="M567" s="580"/>
      <c r="N567" s="579"/>
      <c r="O567" s="580"/>
      <c r="P567" s="580"/>
      <c r="Q567" s="580"/>
      <c r="R567" s="580"/>
      <c r="S567" s="581"/>
      <c r="T567" s="427"/>
      <c r="U567" s="227" t="s">
        <v>57</v>
      </c>
      <c r="V567" s="227">
        <v>158.72999999999999</v>
      </c>
    </row>
    <row r="568" spans="1:23" s="578" customFormat="1" ht="13.5" thickBot="1" x14ac:dyDescent="0.25">
      <c r="A568" s="327" t="s">
        <v>26</v>
      </c>
      <c r="B568" s="487">
        <f t="shared" ref="B568:S568" si="215">B567-B554</f>
        <v>0</v>
      </c>
      <c r="C568" s="488">
        <f t="shared" si="215"/>
        <v>0</v>
      </c>
      <c r="D568" s="488">
        <f t="shared" si="215"/>
        <v>0</v>
      </c>
      <c r="E568" s="488">
        <f t="shared" si="215"/>
        <v>0</v>
      </c>
      <c r="F568" s="488">
        <f t="shared" si="215"/>
        <v>0</v>
      </c>
      <c r="G568" s="489">
        <f t="shared" si="215"/>
        <v>0</v>
      </c>
      <c r="H568" s="490">
        <f t="shared" si="215"/>
        <v>0</v>
      </c>
      <c r="I568" s="488">
        <f t="shared" si="215"/>
        <v>0</v>
      </c>
      <c r="J568" s="488">
        <f t="shared" si="215"/>
        <v>0</v>
      </c>
      <c r="K568" s="488">
        <f t="shared" si="215"/>
        <v>0</v>
      </c>
      <c r="L568" s="488">
        <f t="shared" si="215"/>
        <v>0</v>
      </c>
      <c r="M568" s="488">
        <f t="shared" si="215"/>
        <v>0</v>
      </c>
      <c r="N568" s="490">
        <f t="shared" si="215"/>
        <v>0</v>
      </c>
      <c r="O568" s="488">
        <f t="shared" si="215"/>
        <v>0</v>
      </c>
      <c r="P568" s="488">
        <f t="shared" si="215"/>
        <v>0</v>
      </c>
      <c r="Q568" s="488">
        <f t="shared" si="215"/>
        <v>0</v>
      </c>
      <c r="R568" s="488">
        <f t="shared" si="215"/>
        <v>0</v>
      </c>
      <c r="S568" s="489">
        <f t="shared" si="215"/>
        <v>0</v>
      </c>
      <c r="T568" s="428"/>
      <c r="U568" s="227" t="s">
        <v>26</v>
      </c>
      <c r="V568" s="362">
        <f>V567-V554</f>
        <v>-0.59000000000000341</v>
      </c>
    </row>
    <row r="570" spans="1:23" ht="13.5" thickBot="1" x14ac:dyDescent="0.25"/>
    <row r="571" spans="1:23" s="582" customFormat="1" ht="13.5" thickBot="1" x14ac:dyDescent="0.25">
      <c r="A571" s="300" t="s">
        <v>175</v>
      </c>
      <c r="B571" s="671" t="s">
        <v>110</v>
      </c>
      <c r="C571" s="672"/>
      <c r="D571" s="672"/>
      <c r="E571" s="672"/>
      <c r="F571" s="672"/>
      <c r="G571" s="673"/>
      <c r="H571" s="671" t="s">
        <v>111</v>
      </c>
      <c r="I571" s="672"/>
      <c r="J571" s="672"/>
      <c r="K571" s="672"/>
      <c r="L571" s="672"/>
      <c r="M571" s="673"/>
      <c r="N571" s="671" t="s">
        <v>53</v>
      </c>
      <c r="O571" s="672"/>
      <c r="P571" s="672"/>
      <c r="Q571" s="672"/>
      <c r="R571" s="672"/>
      <c r="S571" s="673"/>
      <c r="T571" s="329" t="s">
        <v>55</v>
      </c>
    </row>
    <row r="572" spans="1:23" s="582" customFormat="1" x14ac:dyDescent="0.2">
      <c r="A572" s="226" t="s">
        <v>54</v>
      </c>
      <c r="B572" s="451">
        <v>1</v>
      </c>
      <c r="C572" s="252">
        <v>2</v>
      </c>
      <c r="D572" s="439" t="s">
        <v>131</v>
      </c>
      <c r="E572" s="252">
        <v>4</v>
      </c>
      <c r="F572" s="484">
        <v>5</v>
      </c>
      <c r="G572" s="432">
        <v>6</v>
      </c>
      <c r="H572" s="251">
        <v>7</v>
      </c>
      <c r="I572" s="252">
        <v>8</v>
      </c>
      <c r="J572" s="252" t="s">
        <v>137</v>
      </c>
      <c r="K572" s="252">
        <v>10</v>
      </c>
      <c r="L572" s="252">
        <v>11</v>
      </c>
      <c r="M572" s="252">
        <v>12</v>
      </c>
      <c r="N572" s="330">
        <v>13</v>
      </c>
      <c r="O572" s="253">
        <v>14</v>
      </c>
      <c r="P572" s="253" t="s">
        <v>138</v>
      </c>
      <c r="Q572" s="253">
        <v>16</v>
      </c>
      <c r="R572" s="253">
        <v>17</v>
      </c>
      <c r="S572" s="331">
        <v>18</v>
      </c>
      <c r="T572" s="418"/>
    </row>
    <row r="573" spans="1:23" s="582" customFormat="1" x14ac:dyDescent="0.2">
      <c r="A573" s="307" t="s">
        <v>3</v>
      </c>
      <c r="B573" s="452">
        <v>4032</v>
      </c>
      <c r="C573" s="259">
        <v>4032</v>
      </c>
      <c r="D573" s="440">
        <v>4032</v>
      </c>
      <c r="E573" s="259">
        <v>4032</v>
      </c>
      <c r="F573" s="390">
        <v>4032</v>
      </c>
      <c r="G573" s="260">
        <v>4032</v>
      </c>
      <c r="H573" s="258">
        <v>4032</v>
      </c>
      <c r="I573" s="259">
        <v>4032</v>
      </c>
      <c r="J573" s="259">
        <v>4032</v>
      </c>
      <c r="K573" s="259">
        <v>4032</v>
      </c>
      <c r="L573" s="259">
        <v>4032</v>
      </c>
      <c r="M573" s="259">
        <v>4032</v>
      </c>
      <c r="N573" s="258">
        <v>4032</v>
      </c>
      <c r="O573" s="259">
        <v>4032</v>
      </c>
      <c r="P573" s="259">
        <v>4032</v>
      </c>
      <c r="Q573" s="259">
        <v>4032</v>
      </c>
      <c r="R573" s="259">
        <v>4032</v>
      </c>
      <c r="S573" s="260">
        <v>4032</v>
      </c>
      <c r="T573" s="420">
        <v>4032</v>
      </c>
      <c r="U573" s="504"/>
      <c r="V573" s="505"/>
      <c r="W573" s="505"/>
    </row>
    <row r="574" spans="1:23" s="582" customFormat="1" x14ac:dyDescent="0.2">
      <c r="A574" s="310" t="s">
        <v>6</v>
      </c>
      <c r="B574" s="453">
        <v>4358.7179487179483</v>
      </c>
      <c r="C574" s="264">
        <v>4248.636363636364</v>
      </c>
      <c r="D574" s="441">
        <v>4649.2307692307695</v>
      </c>
      <c r="E574" s="264">
        <v>4421.5384615384619</v>
      </c>
      <c r="F574" s="311">
        <v>4451.3157894736842</v>
      </c>
      <c r="G574" s="265">
        <v>4592.105263157895</v>
      </c>
      <c r="H574" s="263">
        <v>4467.3170731707314</v>
      </c>
      <c r="I574" s="264">
        <v>4402.3684210526317</v>
      </c>
      <c r="J574" s="264">
        <v>4510</v>
      </c>
      <c r="K574" s="264">
        <v>4542</v>
      </c>
      <c r="L574" s="264">
        <v>4361.3157894736842</v>
      </c>
      <c r="M574" s="264">
        <v>4414.8780487804879</v>
      </c>
      <c r="N574" s="263">
        <v>4416.0526315789475</v>
      </c>
      <c r="O574" s="264">
        <v>4386.2162162162158</v>
      </c>
      <c r="P574" s="264">
        <v>4492.5</v>
      </c>
      <c r="Q574" s="264">
        <v>4416.5789473684208</v>
      </c>
      <c r="R574" s="264">
        <v>4461.75</v>
      </c>
      <c r="S574" s="265">
        <v>4458.7179487179483</v>
      </c>
      <c r="T574" s="421">
        <v>4435.1290322580644</v>
      </c>
      <c r="U574" s="504"/>
      <c r="V574" s="505"/>
      <c r="W574" s="505"/>
    </row>
    <row r="575" spans="1:23" s="582" customFormat="1" x14ac:dyDescent="0.2">
      <c r="A575" s="226" t="s">
        <v>7</v>
      </c>
      <c r="B575" s="454">
        <v>76.92307692307692</v>
      </c>
      <c r="C575" s="268">
        <v>72.727272727272734</v>
      </c>
      <c r="D575" s="442">
        <v>46.153846153846153</v>
      </c>
      <c r="E575" s="268">
        <v>76.92307692307692</v>
      </c>
      <c r="F575" s="314">
        <v>71.05263157894737</v>
      </c>
      <c r="G575" s="269">
        <v>73.684210526315795</v>
      </c>
      <c r="H575" s="267">
        <v>80.487804878048777</v>
      </c>
      <c r="I575" s="268">
        <v>89.473684210526315</v>
      </c>
      <c r="J575" s="268">
        <v>84.615384615384613</v>
      </c>
      <c r="K575" s="268">
        <v>70</v>
      </c>
      <c r="L575" s="268">
        <v>78.94736842105263</v>
      </c>
      <c r="M575" s="268">
        <v>73.170731707317074</v>
      </c>
      <c r="N575" s="267">
        <v>73.684210526315795</v>
      </c>
      <c r="O575" s="268">
        <v>81.081081081081081</v>
      </c>
      <c r="P575" s="268">
        <v>100</v>
      </c>
      <c r="Q575" s="268">
        <v>81.578947368421055</v>
      </c>
      <c r="R575" s="268">
        <v>72.5</v>
      </c>
      <c r="S575" s="269">
        <v>82.051282051282058</v>
      </c>
      <c r="T575" s="422">
        <v>75.806451612903231</v>
      </c>
      <c r="U575" s="504"/>
      <c r="V575" s="505"/>
      <c r="W575" s="505"/>
    </row>
    <row r="576" spans="1:23" s="582" customFormat="1" x14ac:dyDescent="0.2">
      <c r="A576" s="226" t="s">
        <v>8</v>
      </c>
      <c r="B576" s="455">
        <v>7.6364729163718142E-2</v>
      </c>
      <c r="C576" s="272">
        <v>8.6157374840558285E-2</v>
      </c>
      <c r="D576" s="443">
        <v>0.10400002793072355</v>
      </c>
      <c r="E576" s="272">
        <v>7.9834466291040504E-2</v>
      </c>
      <c r="F576" s="317">
        <v>9.6417855707313593E-2</v>
      </c>
      <c r="G576" s="273">
        <v>8.3638963573308633E-2</v>
      </c>
      <c r="H576" s="271">
        <v>7.5726829935681875E-2</v>
      </c>
      <c r="I576" s="272">
        <v>6.4193797588196974E-2</v>
      </c>
      <c r="J576" s="272">
        <v>6.4790789402089641E-2</v>
      </c>
      <c r="K576" s="272">
        <v>8.9283484123631809E-2</v>
      </c>
      <c r="L576" s="272">
        <v>7.2349204651555477E-2</v>
      </c>
      <c r="M576" s="272">
        <v>7.8130435776372423E-2</v>
      </c>
      <c r="N576" s="271">
        <v>8.0770002774284255E-2</v>
      </c>
      <c r="O576" s="272">
        <v>7.3064247464968604E-2</v>
      </c>
      <c r="P576" s="272">
        <v>5.0572643565883403E-2</v>
      </c>
      <c r="Q576" s="272">
        <v>7.2963185279714543E-2</v>
      </c>
      <c r="R576" s="272">
        <v>7.6592677961242667E-2</v>
      </c>
      <c r="S576" s="273">
        <v>7.4762515603151225E-2</v>
      </c>
      <c r="T576" s="423">
        <v>8.154670566794972E-2</v>
      </c>
      <c r="U576" s="504"/>
      <c r="V576" s="505"/>
      <c r="W576" s="505"/>
    </row>
    <row r="577" spans="1:23" s="582" customFormat="1" x14ac:dyDescent="0.2">
      <c r="A577" s="310" t="s">
        <v>1</v>
      </c>
      <c r="B577" s="456">
        <f>B574/B573*100-100</f>
        <v>8.1031237281237196</v>
      </c>
      <c r="C577" s="276">
        <f>C574/C573*100-100</f>
        <v>5.3729256854256846</v>
      </c>
      <c r="D577" s="276">
        <f t="shared" ref="D577:H577" si="216">D574/D573*100-100</f>
        <v>15.308302808302827</v>
      </c>
      <c r="E577" s="276">
        <f t="shared" si="216"/>
        <v>9.6611721611721748</v>
      </c>
      <c r="F577" s="276">
        <f t="shared" si="216"/>
        <v>10.399697159565562</v>
      </c>
      <c r="G577" s="277">
        <f t="shared" si="216"/>
        <v>13.891499582289057</v>
      </c>
      <c r="H577" s="275">
        <f t="shared" si="216"/>
        <v>10.796554394115361</v>
      </c>
      <c r="I577" s="276">
        <f>I574/I573*100-100</f>
        <v>9.1857247284878838</v>
      </c>
      <c r="J577" s="276">
        <f t="shared" ref="J577:P577" si="217">J574/J573*100-100</f>
        <v>11.85515873015872</v>
      </c>
      <c r="K577" s="276">
        <f t="shared" si="217"/>
        <v>12.648809523809533</v>
      </c>
      <c r="L577" s="276">
        <f t="shared" si="217"/>
        <v>8.1675543024227295</v>
      </c>
      <c r="M577" s="276">
        <f t="shared" si="217"/>
        <v>9.4959833526906579</v>
      </c>
      <c r="N577" s="275">
        <f t="shared" si="217"/>
        <v>9.5251148705096256</v>
      </c>
      <c r="O577" s="276">
        <f t="shared" si="217"/>
        <v>8.7851244101243964</v>
      </c>
      <c r="P577" s="276">
        <f t="shared" si="217"/>
        <v>11.421130952380949</v>
      </c>
      <c r="Q577" s="276">
        <f>Q574/Q573*100-100</f>
        <v>9.5381683375104416</v>
      </c>
      <c r="R577" s="276">
        <f t="shared" ref="R577:T577" si="218">R574/R573*100-100</f>
        <v>10.658482142857139</v>
      </c>
      <c r="S577" s="277">
        <f t="shared" si="218"/>
        <v>10.58328245828244</v>
      </c>
      <c r="T577" s="424">
        <f t="shared" si="218"/>
        <v>9.9982398873527814</v>
      </c>
      <c r="U577" s="504"/>
      <c r="V577" s="227"/>
    </row>
    <row r="578" spans="1:23" s="582" customFormat="1" ht="13.5" thickBot="1" x14ac:dyDescent="0.25">
      <c r="A578" s="429" t="s">
        <v>27</v>
      </c>
      <c r="B578" s="457">
        <f t="shared" ref="B578:T578" si="219">B574-B561</f>
        <v>93.467948717948275</v>
      </c>
      <c r="C578" s="281">
        <f t="shared" si="219"/>
        <v>-3.9826839826837386</v>
      </c>
      <c r="D578" s="281">
        <f t="shared" si="219"/>
        <v>642.564102564103</v>
      </c>
      <c r="E578" s="281">
        <f t="shared" si="219"/>
        <v>-127.3504273504268</v>
      </c>
      <c r="F578" s="281">
        <f t="shared" si="219"/>
        <v>-48.969924812030513</v>
      </c>
      <c r="G578" s="282">
        <f t="shared" si="219"/>
        <v>131.56472261735416</v>
      </c>
      <c r="H578" s="280">
        <f t="shared" si="219"/>
        <v>110.48780487804834</v>
      </c>
      <c r="I578" s="281">
        <f t="shared" si="219"/>
        <v>135.7017543859647</v>
      </c>
      <c r="J578" s="281">
        <f t="shared" si="219"/>
        <v>72.222222222222626</v>
      </c>
      <c r="K578" s="281">
        <f t="shared" si="219"/>
        <v>225.57142857142844</v>
      </c>
      <c r="L578" s="281">
        <f t="shared" si="219"/>
        <v>54.905533063427356</v>
      </c>
      <c r="M578" s="281">
        <f t="shared" si="219"/>
        <v>32.497096399535621</v>
      </c>
      <c r="N578" s="280">
        <f t="shared" si="219"/>
        <v>-84.804511278195605</v>
      </c>
      <c r="O578" s="281">
        <f t="shared" si="219"/>
        <v>109.18918918918916</v>
      </c>
      <c r="P578" s="281">
        <f t="shared" si="219"/>
        <v>85.227272727272975</v>
      </c>
      <c r="Q578" s="281">
        <f t="shared" si="219"/>
        <v>-21.992481203007628</v>
      </c>
      <c r="R578" s="281">
        <f t="shared" si="219"/>
        <v>-18</v>
      </c>
      <c r="S578" s="282">
        <f t="shared" si="219"/>
        <v>66.95324283559512</v>
      </c>
      <c r="T578" s="425">
        <f t="shared" si="219"/>
        <v>59.278692122010398</v>
      </c>
      <c r="U578" s="504"/>
      <c r="V578" s="227"/>
    </row>
    <row r="579" spans="1:23" s="582" customFormat="1" x14ac:dyDescent="0.2">
      <c r="A579" s="430" t="s">
        <v>51</v>
      </c>
      <c r="B579" s="486">
        <v>740</v>
      </c>
      <c r="C579" s="286">
        <v>733</v>
      </c>
      <c r="D579" s="444">
        <v>196</v>
      </c>
      <c r="E579" s="286">
        <v>752</v>
      </c>
      <c r="F579" s="391">
        <v>748</v>
      </c>
      <c r="G579" s="287">
        <v>742</v>
      </c>
      <c r="H579" s="285">
        <v>753</v>
      </c>
      <c r="I579" s="286">
        <v>754</v>
      </c>
      <c r="J579" s="286">
        <v>187</v>
      </c>
      <c r="K579" s="286">
        <v>756</v>
      </c>
      <c r="L579" s="286">
        <v>754</v>
      </c>
      <c r="M579" s="286">
        <v>753</v>
      </c>
      <c r="N579" s="285">
        <v>748</v>
      </c>
      <c r="O579" s="286">
        <v>760</v>
      </c>
      <c r="P579" s="286">
        <v>204</v>
      </c>
      <c r="Q579" s="286">
        <v>753</v>
      </c>
      <c r="R579" s="286">
        <v>750</v>
      </c>
      <c r="S579" s="287">
        <v>750</v>
      </c>
      <c r="T579" s="426">
        <f>SUM(B579:S579)</f>
        <v>11833</v>
      </c>
      <c r="U579" s="227" t="s">
        <v>56</v>
      </c>
      <c r="V579" s="289">
        <f>T566-T579</f>
        <v>13</v>
      </c>
      <c r="W579" s="290">
        <f>V579/T566</f>
        <v>1.097416849569475E-3</v>
      </c>
    </row>
    <row r="580" spans="1:23" s="582" customFormat="1" x14ac:dyDescent="0.2">
      <c r="A580" s="324" t="s">
        <v>28</v>
      </c>
      <c r="B580" s="458"/>
      <c r="C580" s="584"/>
      <c r="D580" s="445"/>
      <c r="E580" s="584"/>
      <c r="F580" s="392"/>
      <c r="G580" s="583"/>
      <c r="H580" s="585"/>
      <c r="I580" s="584"/>
      <c r="J580" s="584"/>
      <c r="K580" s="584"/>
      <c r="L580" s="584"/>
      <c r="M580" s="584"/>
      <c r="N580" s="585"/>
      <c r="O580" s="584"/>
      <c r="P580" s="584"/>
      <c r="Q580" s="584"/>
      <c r="R580" s="584"/>
      <c r="S580" s="583"/>
      <c r="T580" s="427"/>
      <c r="U580" s="227" t="s">
        <v>57</v>
      </c>
      <c r="V580" s="227">
        <v>157.97</v>
      </c>
    </row>
    <row r="581" spans="1:23" s="582" customFormat="1" ht="13.5" thickBot="1" x14ac:dyDescent="0.25">
      <c r="A581" s="327" t="s">
        <v>26</v>
      </c>
      <c r="B581" s="487">
        <f t="shared" ref="B581:S581" si="220">B580-B567</f>
        <v>0</v>
      </c>
      <c r="C581" s="488">
        <f t="shared" si="220"/>
        <v>0</v>
      </c>
      <c r="D581" s="488">
        <f t="shared" si="220"/>
        <v>0</v>
      </c>
      <c r="E581" s="488">
        <f t="shared" si="220"/>
        <v>0</v>
      </c>
      <c r="F581" s="488">
        <f t="shared" si="220"/>
        <v>0</v>
      </c>
      <c r="G581" s="489">
        <f t="shared" si="220"/>
        <v>0</v>
      </c>
      <c r="H581" s="490">
        <f t="shared" si="220"/>
        <v>0</v>
      </c>
      <c r="I581" s="488">
        <f t="shared" si="220"/>
        <v>0</v>
      </c>
      <c r="J581" s="488">
        <f t="shared" si="220"/>
        <v>0</v>
      </c>
      <c r="K581" s="488">
        <f t="shared" si="220"/>
        <v>0</v>
      </c>
      <c r="L581" s="488">
        <f t="shared" si="220"/>
        <v>0</v>
      </c>
      <c r="M581" s="488">
        <f t="shared" si="220"/>
        <v>0</v>
      </c>
      <c r="N581" s="490">
        <f t="shared" si="220"/>
        <v>0</v>
      </c>
      <c r="O581" s="488">
        <f t="shared" si="220"/>
        <v>0</v>
      </c>
      <c r="P581" s="488">
        <f t="shared" si="220"/>
        <v>0</v>
      </c>
      <c r="Q581" s="488">
        <f t="shared" si="220"/>
        <v>0</v>
      </c>
      <c r="R581" s="488">
        <f t="shared" si="220"/>
        <v>0</v>
      </c>
      <c r="S581" s="489">
        <f t="shared" si="220"/>
        <v>0</v>
      </c>
      <c r="T581" s="428"/>
      <c r="U581" s="227" t="s">
        <v>26</v>
      </c>
      <c r="V581" s="362">
        <f>V580-V567</f>
        <v>-0.75999999999999091</v>
      </c>
    </row>
    <row r="583" spans="1:23" ht="13.5" thickBot="1" x14ac:dyDescent="0.25"/>
    <row r="584" spans="1:23" s="591" customFormat="1" ht="13.5" thickBot="1" x14ac:dyDescent="0.25">
      <c r="A584" s="300" t="s">
        <v>177</v>
      </c>
      <c r="B584" s="671" t="s">
        <v>110</v>
      </c>
      <c r="C584" s="672"/>
      <c r="D584" s="672"/>
      <c r="E584" s="672"/>
      <c r="F584" s="672"/>
      <c r="G584" s="673"/>
      <c r="H584" s="671" t="s">
        <v>111</v>
      </c>
      <c r="I584" s="672"/>
      <c r="J584" s="672"/>
      <c r="K584" s="672"/>
      <c r="L584" s="672"/>
      <c r="M584" s="673"/>
      <c r="N584" s="671" t="s">
        <v>53</v>
      </c>
      <c r="O584" s="672"/>
      <c r="P584" s="672"/>
      <c r="Q584" s="672"/>
      <c r="R584" s="672"/>
      <c r="S584" s="673"/>
      <c r="T584" s="329" t="s">
        <v>55</v>
      </c>
    </row>
    <row r="585" spans="1:23" s="591" customFormat="1" x14ac:dyDescent="0.2">
      <c r="A585" s="226" t="s">
        <v>54</v>
      </c>
      <c r="B585" s="451">
        <v>1</v>
      </c>
      <c r="C585" s="252">
        <v>2</v>
      </c>
      <c r="D585" s="439" t="s">
        <v>131</v>
      </c>
      <c r="E585" s="252">
        <v>4</v>
      </c>
      <c r="F585" s="484">
        <v>5</v>
      </c>
      <c r="G585" s="432">
        <v>6</v>
      </c>
      <c r="H585" s="251">
        <v>7</v>
      </c>
      <c r="I585" s="252">
        <v>8</v>
      </c>
      <c r="J585" s="252" t="s">
        <v>137</v>
      </c>
      <c r="K585" s="252">
        <v>10</v>
      </c>
      <c r="L585" s="252">
        <v>11</v>
      </c>
      <c r="M585" s="252">
        <v>12</v>
      </c>
      <c r="N585" s="330">
        <v>13</v>
      </c>
      <c r="O585" s="253">
        <v>14</v>
      </c>
      <c r="P585" s="253" t="s">
        <v>138</v>
      </c>
      <c r="Q585" s="253">
        <v>16</v>
      </c>
      <c r="R585" s="253">
        <v>17</v>
      </c>
      <c r="S585" s="331">
        <v>18</v>
      </c>
      <c r="T585" s="418"/>
    </row>
    <row r="586" spans="1:23" s="591" customFormat="1" x14ac:dyDescent="0.2">
      <c r="A586" s="307" t="s">
        <v>3</v>
      </c>
      <c r="B586" s="452">
        <v>4068</v>
      </c>
      <c r="C586" s="259">
        <v>4068</v>
      </c>
      <c r="D586" s="440">
        <v>4068</v>
      </c>
      <c r="E586" s="259">
        <v>4068</v>
      </c>
      <c r="F586" s="390">
        <v>4068</v>
      </c>
      <c r="G586" s="260">
        <v>4068</v>
      </c>
      <c r="H586" s="258">
        <v>4068</v>
      </c>
      <c r="I586" s="259">
        <v>4068</v>
      </c>
      <c r="J586" s="259">
        <v>4068</v>
      </c>
      <c r="K586" s="259">
        <v>4068</v>
      </c>
      <c r="L586" s="259">
        <v>4068</v>
      </c>
      <c r="M586" s="259">
        <v>4068</v>
      </c>
      <c r="N586" s="258">
        <v>4068</v>
      </c>
      <c r="O586" s="259">
        <v>4068</v>
      </c>
      <c r="P586" s="259">
        <v>4068</v>
      </c>
      <c r="Q586" s="259">
        <v>4068</v>
      </c>
      <c r="R586" s="259">
        <v>4068</v>
      </c>
      <c r="S586" s="260">
        <v>4068</v>
      </c>
      <c r="T586" s="420">
        <v>4068</v>
      </c>
      <c r="U586" s="504"/>
      <c r="V586" s="505"/>
      <c r="W586" s="505"/>
    </row>
    <row r="587" spans="1:23" s="591" customFormat="1" x14ac:dyDescent="0.2">
      <c r="A587" s="310" t="s">
        <v>6</v>
      </c>
      <c r="B587" s="453">
        <v>4506.1702127659573</v>
      </c>
      <c r="C587" s="264">
        <v>4414.1463414634145</v>
      </c>
      <c r="D587" s="441">
        <v>4442.727272727273</v>
      </c>
      <c r="E587" s="264">
        <v>4491.75</v>
      </c>
      <c r="F587" s="311">
        <v>4521.2195121951218</v>
      </c>
      <c r="G587" s="265">
        <v>4592.6829268292686</v>
      </c>
      <c r="H587" s="263">
        <v>4465</v>
      </c>
      <c r="I587" s="264">
        <v>4447.6744186046508</v>
      </c>
      <c r="J587" s="264">
        <v>4428.4615384615381</v>
      </c>
      <c r="K587" s="264">
        <v>4460.2439024390242</v>
      </c>
      <c r="L587" s="264">
        <v>4484.75</v>
      </c>
      <c r="M587" s="264">
        <v>4546.5853658536589</v>
      </c>
      <c r="N587" s="263">
        <v>4440</v>
      </c>
      <c r="O587" s="264">
        <v>4304.75</v>
      </c>
      <c r="P587" s="264">
        <v>4365.833333333333</v>
      </c>
      <c r="Q587" s="264">
        <v>4362.9268292682927</v>
      </c>
      <c r="R587" s="264">
        <v>4477.5</v>
      </c>
      <c r="S587" s="265">
        <v>4545.744680851064</v>
      </c>
      <c r="T587" s="421">
        <v>4469.4036697247702</v>
      </c>
      <c r="U587" s="504"/>
      <c r="V587" s="505"/>
      <c r="W587" s="505"/>
    </row>
    <row r="588" spans="1:23" s="591" customFormat="1" x14ac:dyDescent="0.2">
      <c r="A588" s="226" t="s">
        <v>7</v>
      </c>
      <c r="B588" s="454">
        <v>87.234042553191486</v>
      </c>
      <c r="C588" s="268">
        <v>85.365853658536579</v>
      </c>
      <c r="D588" s="442">
        <v>90.909090909090907</v>
      </c>
      <c r="E588" s="268">
        <v>85</v>
      </c>
      <c r="F588" s="314">
        <v>82.926829268292678</v>
      </c>
      <c r="G588" s="269">
        <v>82.926829268292678</v>
      </c>
      <c r="H588" s="267">
        <v>85.714285714285708</v>
      </c>
      <c r="I588" s="268">
        <v>86.04651162790698</v>
      </c>
      <c r="J588" s="268">
        <v>92.307692307692307</v>
      </c>
      <c r="K588" s="268">
        <v>70.731707317073173</v>
      </c>
      <c r="L588" s="268">
        <v>90</v>
      </c>
      <c r="M588" s="268">
        <v>75.609756097560975</v>
      </c>
      <c r="N588" s="267">
        <v>90</v>
      </c>
      <c r="O588" s="268">
        <v>95</v>
      </c>
      <c r="P588" s="268">
        <v>100</v>
      </c>
      <c r="Q588" s="268">
        <v>97.560975609756099</v>
      </c>
      <c r="R588" s="268">
        <v>77.272727272727266</v>
      </c>
      <c r="S588" s="269">
        <v>82.978723404255319</v>
      </c>
      <c r="T588" s="422">
        <v>81.651376146788991</v>
      </c>
      <c r="U588" s="504"/>
      <c r="V588" s="505"/>
      <c r="W588" s="505"/>
    </row>
    <row r="589" spans="1:23" s="591" customFormat="1" x14ac:dyDescent="0.2">
      <c r="A589" s="226" t="s">
        <v>8</v>
      </c>
      <c r="B589" s="455">
        <v>7.7587664101631718E-2</v>
      </c>
      <c r="C589" s="272">
        <v>8.2694523839069195E-2</v>
      </c>
      <c r="D589" s="443">
        <v>5.8072999468195052E-2</v>
      </c>
      <c r="E589" s="272">
        <v>7.2977082441483876E-2</v>
      </c>
      <c r="F589" s="317">
        <v>7.1588975412575612E-2</v>
      </c>
      <c r="G589" s="273">
        <v>8.1471423596064671E-2</v>
      </c>
      <c r="H589" s="271">
        <v>6.3822302612574947E-2</v>
      </c>
      <c r="I589" s="272">
        <v>6.1853756049457045E-2</v>
      </c>
      <c r="J589" s="272">
        <v>5.1086576910785692E-2</v>
      </c>
      <c r="K589" s="272">
        <v>9.5074198503431809E-2</v>
      </c>
      <c r="L589" s="272">
        <v>7.3099660858019985E-2</v>
      </c>
      <c r="M589" s="272">
        <v>8.1871384230628924E-2</v>
      </c>
      <c r="N589" s="271">
        <v>8.8812734960028505E-2</v>
      </c>
      <c r="O589" s="272">
        <v>7.1760095397060616E-2</v>
      </c>
      <c r="P589" s="272">
        <v>5.5158575592977759E-2</v>
      </c>
      <c r="Q589" s="272">
        <v>6.3855337774167548E-2</v>
      </c>
      <c r="R589" s="272">
        <v>8.652778243008491E-2</v>
      </c>
      <c r="S589" s="273">
        <v>7.7087630759293632E-2</v>
      </c>
      <c r="T589" s="423">
        <v>7.848327334702343E-2</v>
      </c>
      <c r="U589" s="504"/>
      <c r="V589" s="505"/>
      <c r="W589" s="505"/>
    </row>
    <row r="590" spans="1:23" s="591" customFormat="1" x14ac:dyDescent="0.2">
      <c r="A590" s="310" t="s">
        <v>1</v>
      </c>
      <c r="B590" s="456">
        <f>B587/B586*100-100</f>
        <v>10.771145839871139</v>
      </c>
      <c r="C590" s="276">
        <f>C587/C586*100-100</f>
        <v>8.5090054440367453</v>
      </c>
      <c r="D590" s="276">
        <f t="shared" ref="D590:H590" si="221">D587/D586*100-100</f>
        <v>9.2115848753016962</v>
      </c>
      <c r="E590" s="276">
        <f t="shared" si="221"/>
        <v>10.416666666666671</v>
      </c>
      <c r="F590" s="276">
        <f t="shared" si="221"/>
        <v>11.141089286999062</v>
      </c>
      <c r="G590" s="277">
        <f t="shared" si="221"/>
        <v>12.897810394033144</v>
      </c>
      <c r="H590" s="275">
        <f t="shared" si="221"/>
        <v>9.7590953785644103</v>
      </c>
      <c r="I590" s="276">
        <f>I587/I586*100-100</f>
        <v>9.3331961308911247</v>
      </c>
      <c r="J590" s="276">
        <f t="shared" ref="J590:P590" si="222">J587/J586*100-100</f>
        <v>8.8609031086907208</v>
      </c>
      <c r="K590" s="276">
        <f t="shared" si="222"/>
        <v>9.6421804926013692</v>
      </c>
      <c r="L590" s="276">
        <f t="shared" si="222"/>
        <v>10.244591937069814</v>
      </c>
      <c r="M590" s="276">
        <f t="shared" si="222"/>
        <v>11.764635345468506</v>
      </c>
      <c r="N590" s="275">
        <f t="shared" si="222"/>
        <v>9.1445427728613708</v>
      </c>
      <c r="O590" s="276">
        <f t="shared" si="222"/>
        <v>5.8198131760078553</v>
      </c>
      <c r="P590" s="276">
        <f t="shared" si="222"/>
        <v>7.3213700426089758</v>
      </c>
      <c r="Q590" s="276">
        <f>Q587/Q586*100-100</f>
        <v>7.2499220567426903</v>
      </c>
      <c r="R590" s="276">
        <f t="shared" ref="R590:T590" si="223">R587/R586*100-100</f>
        <v>10.06637168141593</v>
      </c>
      <c r="S590" s="277">
        <f t="shared" si="223"/>
        <v>11.743969539111703</v>
      </c>
      <c r="T590" s="424">
        <f t="shared" si="223"/>
        <v>9.8673468467249279</v>
      </c>
      <c r="U590" s="504"/>
      <c r="V590" s="227"/>
    </row>
    <row r="591" spans="1:23" s="591" customFormat="1" ht="13.5" thickBot="1" x14ac:dyDescent="0.25">
      <c r="A591" s="429" t="s">
        <v>27</v>
      </c>
      <c r="B591" s="457">
        <f t="shared" ref="B591:T591" si="224">B587-B574</f>
        <v>147.45226404800906</v>
      </c>
      <c r="C591" s="281">
        <f t="shared" si="224"/>
        <v>165.50997782705053</v>
      </c>
      <c r="D591" s="281">
        <f t="shared" si="224"/>
        <v>-206.50349650349654</v>
      </c>
      <c r="E591" s="281">
        <f t="shared" si="224"/>
        <v>70.211538461538112</v>
      </c>
      <c r="F591" s="281">
        <f t="shared" si="224"/>
        <v>69.903722721437589</v>
      </c>
      <c r="G591" s="282">
        <f t="shared" si="224"/>
        <v>0.57766367137355701</v>
      </c>
      <c r="H591" s="280">
        <f t="shared" si="224"/>
        <v>-2.3170731707314189</v>
      </c>
      <c r="I591" s="281">
        <f t="shared" si="224"/>
        <v>45.305997552019107</v>
      </c>
      <c r="J591" s="281">
        <f t="shared" si="224"/>
        <v>-81.538461538461888</v>
      </c>
      <c r="K591" s="281">
        <f t="shared" si="224"/>
        <v>-81.756097560975832</v>
      </c>
      <c r="L591" s="281">
        <f t="shared" si="224"/>
        <v>123.43421052631584</v>
      </c>
      <c r="M591" s="281">
        <f t="shared" si="224"/>
        <v>131.707317073171</v>
      </c>
      <c r="N591" s="280">
        <f t="shared" si="224"/>
        <v>23.947368421052488</v>
      </c>
      <c r="O591" s="281">
        <f t="shared" si="224"/>
        <v>-81.466216216215798</v>
      </c>
      <c r="P591" s="281">
        <f t="shared" si="224"/>
        <v>-126.66666666666697</v>
      </c>
      <c r="Q591" s="281">
        <f t="shared" si="224"/>
        <v>-53.652118100128064</v>
      </c>
      <c r="R591" s="281">
        <f t="shared" si="224"/>
        <v>15.75</v>
      </c>
      <c r="S591" s="282">
        <f t="shared" si="224"/>
        <v>87.026732133115729</v>
      </c>
      <c r="T591" s="425">
        <f t="shared" si="224"/>
        <v>34.274637466705826</v>
      </c>
      <c r="U591" s="504"/>
      <c r="V591" s="227"/>
    </row>
    <row r="592" spans="1:23" s="591" customFormat="1" x14ac:dyDescent="0.2">
      <c r="A592" s="430" t="s">
        <v>51</v>
      </c>
      <c r="B592" s="486">
        <v>740</v>
      </c>
      <c r="C592" s="286">
        <v>731</v>
      </c>
      <c r="D592" s="444">
        <v>191</v>
      </c>
      <c r="E592" s="286">
        <v>749</v>
      </c>
      <c r="F592" s="391">
        <v>743</v>
      </c>
      <c r="G592" s="287">
        <v>742</v>
      </c>
      <c r="H592" s="285">
        <v>752</v>
      </c>
      <c r="I592" s="286">
        <v>753</v>
      </c>
      <c r="J592" s="286">
        <v>183</v>
      </c>
      <c r="K592" s="286">
        <v>755</v>
      </c>
      <c r="L592" s="286">
        <v>753</v>
      </c>
      <c r="M592" s="286">
        <v>751</v>
      </c>
      <c r="N592" s="285">
        <v>746</v>
      </c>
      <c r="O592" s="286">
        <v>760</v>
      </c>
      <c r="P592" s="286">
        <v>198</v>
      </c>
      <c r="Q592" s="286">
        <v>750</v>
      </c>
      <c r="R592" s="286">
        <v>748</v>
      </c>
      <c r="S592" s="287">
        <v>749</v>
      </c>
      <c r="T592" s="426">
        <f>SUM(B592:S592)</f>
        <v>11794</v>
      </c>
      <c r="U592" s="227" t="s">
        <v>56</v>
      </c>
      <c r="V592" s="289"/>
      <c r="W592" s="290">
        <f>V592/T579</f>
        <v>0</v>
      </c>
    </row>
    <row r="593" spans="1:23" s="591" customFormat="1" x14ac:dyDescent="0.2">
      <c r="A593" s="324" t="s">
        <v>28</v>
      </c>
      <c r="B593" s="458"/>
      <c r="C593" s="593"/>
      <c r="D593" s="445"/>
      <c r="E593" s="593"/>
      <c r="F593" s="392"/>
      <c r="G593" s="592"/>
      <c r="H593" s="594"/>
      <c r="I593" s="593"/>
      <c r="J593" s="593"/>
      <c r="K593" s="593"/>
      <c r="L593" s="593"/>
      <c r="M593" s="593"/>
      <c r="N593" s="594"/>
      <c r="O593" s="593"/>
      <c r="P593" s="593"/>
      <c r="Q593" s="593"/>
      <c r="R593" s="593"/>
      <c r="S593" s="592"/>
      <c r="T593" s="427"/>
      <c r="U593" s="227" t="s">
        <v>57</v>
      </c>
      <c r="V593" s="227">
        <v>156.65</v>
      </c>
    </row>
    <row r="594" spans="1:23" s="591" customFormat="1" ht="13.5" thickBot="1" x14ac:dyDescent="0.25">
      <c r="A594" s="327" t="s">
        <v>26</v>
      </c>
      <c r="B594" s="487">
        <f t="shared" ref="B594:S594" si="225">B593-B580</f>
        <v>0</v>
      </c>
      <c r="C594" s="488">
        <f t="shared" si="225"/>
        <v>0</v>
      </c>
      <c r="D594" s="488">
        <f t="shared" si="225"/>
        <v>0</v>
      </c>
      <c r="E594" s="488">
        <f t="shared" si="225"/>
        <v>0</v>
      </c>
      <c r="F594" s="488">
        <f t="shared" si="225"/>
        <v>0</v>
      </c>
      <c r="G594" s="489">
        <f t="shared" si="225"/>
        <v>0</v>
      </c>
      <c r="H594" s="490">
        <f t="shared" si="225"/>
        <v>0</v>
      </c>
      <c r="I594" s="488">
        <f t="shared" si="225"/>
        <v>0</v>
      </c>
      <c r="J594" s="488">
        <f t="shared" si="225"/>
        <v>0</v>
      </c>
      <c r="K594" s="488">
        <f t="shared" si="225"/>
        <v>0</v>
      </c>
      <c r="L594" s="488">
        <f t="shared" si="225"/>
        <v>0</v>
      </c>
      <c r="M594" s="488">
        <f t="shared" si="225"/>
        <v>0</v>
      </c>
      <c r="N594" s="490">
        <f t="shared" si="225"/>
        <v>0</v>
      </c>
      <c r="O594" s="488">
        <f t="shared" si="225"/>
        <v>0</v>
      </c>
      <c r="P594" s="488">
        <f t="shared" si="225"/>
        <v>0</v>
      </c>
      <c r="Q594" s="488">
        <f t="shared" si="225"/>
        <v>0</v>
      </c>
      <c r="R594" s="488">
        <f t="shared" si="225"/>
        <v>0</v>
      </c>
      <c r="S594" s="489">
        <f t="shared" si="225"/>
        <v>0</v>
      </c>
      <c r="T594" s="428"/>
      <c r="U594" s="227" t="s">
        <v>26</v>
      </c>
      <c r="V594" s="362">
        <f>V593-V580</f>
        <v>-1.3199999999999932</v>
      </c>
    </row>
    <row r="596" spans="1:23" ht="13.5" thickBot="1" x14ac:dyDescent="0.25"/>
    <row r="597" spans="1:23" s="599" customFormat="1" ht="12.75" customHeight="1" thickBot="1" x14ac:dyDescent="0.25">
      <c r="A597" s="300" t="s">
        <v>182</v>
      </c>
      <c r="B597" s="671" t="s">
        <v>110</v>
      </c>
      <c r="C597" s="672"/>
      <c r="D597" s="672"/>
      <c r="E597" s="672"/>
      <c r="F597" s="672"/>
      <c r="G597" s="673"/>
      <c r="H597" s="671" t="s">
        <v>111</v>
      </c>
      <c r="I597" s="672"/>
      <c r="J597" s="672"/>
      <c r="K597" s="672"/>
      <c r="L597" s="672"/>
      <c r="M597" s="673"/>
      <c r="N597" s="671" t="s">
        <v>53</v>
      </c>
      <c r="O597" s="672"/>
      <c r="P597" s="672"/>
      <c r="Q597" s="672"/>
      <c r="R597" s="672"/>
      <c r="S597" s="673"/>
      <c r="T597" s="329" t="s">
        <v>55</v>
      </c>
    </row>
    <row r="598" spans="1:23" s="599" customFormat="1" ht="12.75" customHeight="1" x14ac:dyDescent="0.2">
      <c r="A598" s="226" t="s">
        <v>54</v>
      </c>
      <c r="B598" s="451">
        <v>1</v>
      </c>
      <c r="C598" s="252">
        <v>2</v>
      </c>
      <c r="D598" s="439" t="s">
        <v>131</v>
      </c>
      <c r="E598" s="252">
        <v>4</v>
      </c>
      <c r="F598" s="484">
        <v>5</v>
      </c>
      <c r="G598" s="432">
        <v>6</v>
      </c>
      <c r="H598" s="251">
        <v>7</v>
      </c>
      <c r="I598" s="252">
        <v>8</v>
      </c>
      <c r="J598" s="252" t="s">
        <v>137</v>
      </c>
      <c r="K598" s="252">
        <v>10</v>
      </c>
      <c r="L598" s="252">
        <v>11</v>
      </c>
      <c r="M598" s="252">
        <v>12</v>
      </c>
      <c r="N598" s="330">
        <v>13</v>
      </c>
      <c r="O598" s="253">
        <v>14</v>
      </c>
      <c r="P598" s="253" t="s">
        <v>138</v>
      </c>
      <c r="Q598" s="253">
        <v>16</v>
      </c>
      <c r="R598" s="253">
        <v>17</v>
      </c>
      <c r="S598" s="331">
        <v>18</v>
      </c>
      <c r="T598" s="418"/>
    </row>
    <row r="599" spans="1:23" s="599" customFormat="1" ht="12.75" customHeight="1" x14ac:dyDescent="0.2">
      <c r="A599" s="307" t="s">
        <v>3</v>
      </c>
      <c r="B599" s="452">
        <v>4104</v>
      </c>
      <c r="C599" s="259">
        <v>4104</v>
      </c>
      <c r="D599" s="440">
        <v>4104</v>
      </c>
      <c r="E599" s="259">
        <v>4104</v>
      </c>
      <c r="F599" s="390">
        <v>4104</v>
      </c>
      <c r="G599" s="260">
        <v>4104</v>
      </c>
      <c r="H599" s="258">
        <v>4104</v>
      </c>
      <c r="I599" s="259">
        <v>4104</v>
      </c>
      <c r="J599" s="259">
        <v>4104</v>
      </c>
      <c r="K599" s="259">
        <v>4104</v>
      </c>
      <c r="L599" s="259">
        <v>4104</v>
      </c>
      <c r="M599" s="259">
        <v>4104</v>
      </c>
      <c r="N599" s="258">
        <v>4104</v>
      </c>
      <c r="O599" s="259">
        <v>4104</v>
      </c>
      <c r="P599" s="259">
        <v>4104</v>
      </c>
      <c r="Q599" s="259">
        <v>4104</v>
      </c>
      <c r="R599" s="259">
        <v>4104</v>
      </c>
      <c r="S599" s="260">
        <v>4104</v>
      </c>
      <c r="T599" s="420">
        <v>4104</v>
      </c>
      <c r="U599" s="504"/>
      <c r="V599" s="505"/>
      <c r="W599" s="505"/>
    </row>
    <row r="600" spans="1:23" s="599" customFormat="1" ht="12.75" customHeight="1" x14ac:dyDescent="0.2">
      <c r="A600" s="310" t="s">
        <v>6</v>
      </c>
      <c r="B600" s="453">
        <v>4498.3783783783783</v>
      </c>
      <c r="C600" s="264">
        <v>4510</v>
      </c>
      <c r="D600" s="441">
        <v>4446.1538461538457</v>
      </c>
      <c r="E600" s="264">
        <v>4621.5384615384619</v>
      </c>
      <c r="F600" s="311">
        <v>4583.9024390243903</v>
      </c>
      <c r="G600" s="265">
        <v>4796.9230769230771</v>
      </c>
      <c r="H600" s="263">
        <v>4482.3076923076924</v>
      </c>
      <c r="I600" s="264">
        <v>4575</v>
      </c>
      <c r="J600" s="264">
        <v>4455.454545454545</v>
      </c>
      <c r="K600" s="264">
        <v>4678.7179487179483</v>
      </c>
      <c r="L600" s="264">
        <v>4389.4871794871797</v>
      </c>
      <c r="M600" s="264">
        <v>4514.3589743589746</v>
      </c>
      <c r="N600" s="263">
        <v>4511.75</v>
      </c>
      <c r="O600" s="264">
        <v>4472.1951219512193</v>
      </c>
      <c r="P600" s="264">
        <v>4678.666666666667</v>
      </c>
      <c r="Q600" s="264">
        <v>4594</v>
      </c>
      <c r="R600" s="264">
        <v>4605.4285714285716</v>
      </c>
      <c r="S600" s="265">
        <v>4520.5555555555557</v>
      </c>
      <c r="T600" s="421">
        <v>4556.9168026101142</v>
      </c>
      <c r="U600" s="504"/>
      <c r="V600" s="505"/>
      <c r="W600" s="505"/>
    </row>
    <row r="601" spans="1:23" s="599" customFormat="1" ht="12.75" customHeight="1" x14ac:dyDescent="0.2">
      <c r="A601" s="226" t="s">
        <v>7</v>
      </c>
      <c r="B601" s="454">
        <v>75.675675675675677</v>
      </c>
      <c r="C601" s="268">
        <v>86.84210526315789</v>
      </c>
      <c r="D601" s="442">
        <v>92.307692307692307</v>
      </c>
      <c r="E601" s="268">
        <v>74.358974358974365</v>
      </c>
      <c r="F601" s="314">
        <v>70.731707317073173</v>
      </c>
      <c r="G601" s="269">
        <v>71.794871794871796</v>
      </c>
      <c r="H601" s="267">
        <v>84.615384615384613</v>
      </c>
      <c r="I601" s="268">
        <v>81.578947368421055</v>
      </c>
      <c r="J601" s="268">
        <v>90.909090909090907</v>
      </c>
      <c r="K601" s="268">
        <v>84.615384615384613</v>
      </c>
      <c r="L601" s="268">
        <v>92.307692307692307</v>
      </c>
      <c r="M601" s="268">
        <v>76.92307692307692</v>
      </c>
      <c r="N601" s="267">
        <v>82.5</v>
      </c>
      <c r="O601" s="268">
        <v>80.487804878048777</v>
      </c>
      <c r="P601" s="268">
        <v>60</v>
      </c>
      <c r="Q601" s="268">
        <v>72.5</v>
      </c>
      <c r="R601" s="268">
        <v>74.285714285714292</v>
      </c>
      <c r="S601" s="269">
        <v>72.222222222222229</v>
      </c>
      <c r="T601" s="422">
        <v>77.650897226753671</v>
      </c>
      <c r="U601" s="504"/>
      <c r="V601" s="505"/>
      <c r="W601" s="505"/>
    </row>
    <row r="602" spans="1:23" s="599" customFormat="1" ht="12.75" customHeight="1" x14ac:dyDescent="0.2">
      <c r="A602" s="226" t="s">
        <v>8</v>
      </c>
      <c r="B602" s="455">
        <v>8.5389365666822203E-2</v>
      </c>
      <c r="C602" s="272">
        <v>8.0697927681075574E-2</v>
      </c>
      <c r="D602" s="443">
        <v>5.5173767194124076E-2</v>
      </c>
      <c r="E602" s="272">
        <v>8.0568195077807617E-2</v>
      </c>
      <c r="F602" s="317">
        <v>9.5681495504614938E-2</v>
      </c>
      <c r="G602" s="273">
        <v>8.4863913236329386E-2</v>
      </c>
      <c r="H602" s="271">
        <v>6.668234391210999E-2</v>
      </c>
      <c r="I602" s="272">
        <v>7.0720734620075332E-2</v>
      </c>
      <c r="J602" s="272">
        <v>6.4002242610428833E-2</v>
      </c>
      <c r="K602" s="272">
        <v>7.4872051487413757E-2</v>
      </c>
      <c r="L602" s="272">
        <v>7.6572998265010433E-2</v>
      </c>
      <c r="M602" s="272">
        <v>7.9549335906426419E-2</v>
      </c>
      <c r="N602" s="271">
        <v>6.7599242203406601E-2</v>
      </c>
      <c r="O602" s="272">
        <v>7.5163073598887464E-2</v>
      </c>
      <c r="P602" s="272">
        <v>0.10490028395797156</v>
      </c>
      <c r="Q602" s="272">
        <v>8.6996322690235717E-2</v>
      </c>
      <c r="R602" s="272">
        <v>8.7751033385715591E-2</v>
      </c>
      <c r="S602" s="273">
        <v>8.2382930887281616E-2</v>
      </c>
      <c r="T602" s="423">
        <v>8.3266530703840089E-2</v>
      </c>
      <c r="U602" s="504"/>
      <c r="V602" s="505"/>
      <c r="W602" s="505"/>
    </row>
    <row r="603" spans="1:23" s="599" customFormat="1" ht="12.75" customHeight="1" x14ac:dyDescent="0.2">
      <c r="A603" s="310" t="s">
        <v>1</v>
      </c>
      <c r="B603" s="456">
        <f>B600/B599*100-100</f>
        <v>9.6096096096096204</v>
      </c>
      <c r="C603" s="276">
        <f>C600/C599*100-100</f>
        <v>9.8927875243664687</v>
      </c>
      <c r="D603" s="276">
        <f t="shared" ref="D603:H603" si="226">D600/D599*100-100</f>
        <v>8.337082021292531</v>
      </c>
      <c r="E603" s="276">
        <f t="shared" si="226"/>
        <v>12.610586294796832</v>
      </c>
      <c r="F603" s="276">
        <f t="shared" si="226"/>
        <v>11.693529215993919</v>
      </c>
      <c r="G603" s="277">
        <f t="shared" si="226"/>
        <v>16.88409056830109</v>
      </c>
      <c r="H603" s="275">
        <f t="shared" si="226"/>
        <v>9.2180236917078986</v>
      </c>
      <c r="I603" s="276">
        <f>I600/I599*100-100</f>
        <v>11.476608187134502</v>
      </c>
      <c r="J603" s="276">
        <f t="shared" ref="J603:P603" si="227">J600/J599*100-100</f>
        <v>8.563707247917776</v>
      </c>
      <c r="K603" s="276">
        <f t="shared" si="227"/>
        <v>14.003848652971442</v>
      </c>
      <c r="L603" s="276">
        <f t="shared" si="227"/>
        <v>6.9563152896486145</v>
      </c>
      <c r="M603" s="276">
        <f t="shared" si="227"/>
        <v>9.9990003498775479</v>
      </c>
      <c r="N603" s="275">
        <f t="shared" si="227"/>
        <v>9.9354288499025216</v>
      </c>
      <c r="O603" s="276">
        <f t="shared" si="227"/>
        <v>8.9716160319497789</v>
      </c>
      <c r="P603" s="276">
        <f t="shared" si="227"/>
        <v>14.002599090318398</v>
      </c>
      <c r="Q603" s="276">
        <f>Q600/Q599*100-100</f>
        <v>11.939571150097478</v>
      </c>
      <c r="R603" s="276">
        <f t="shared" ref="R603:T603" si="228">R600/R599*100-100</f>
        <v>12.218045112781951</v>
      </c>
      <c r="S603" s="277">
        <f t="shared" si="228"/>
        <v>10.149989170457019</v>
      </c>
      <c r="T603" s="424">
        <f t="shared" si="228"/>
        <v>11.035984469057354</v>
      </c>
      <c r="U603" s="504"/>
      <c r="V603" s="227"/>
    </row>
    <row r="604" spans="1:23" s="599" customFormat="1" ht="12.75" customHeight="1" thickBot="1" x14ac:dyDescent="0.25">
      <c r="A604" s="429" t="s">
        <v>27</v>
      </c>
      <c r="B604" s="457">
        <f t="shared" ref="B604:T604" si="229">B600-B587</f>
        <v>-7.7918343875790015</v>
      </c>
      <c r="C604" s="281">
        <f t="shared" si="229"/>
        <v>95.853658536585499</v>
      </c>
      <c r="D604" s="281">
        <f t="shared" si="229"/>
        <v>3.4265734265727588</v>
      </c>
      <c r="E604" s="281">
        <f t="shared" si="229"/>
        <v>129.78846153846189</v>
      </c>
      <c r="F604" s="281">
        <f t="shared" si="229"/>
        <v>62.682926829268581</v>
      </c>
      <c r="G604" s="282">
        <f t="shared" si="229"/>
        <v>204.24015009380855</v>
      </c>
      <c r="H604" s="280">
        <f t="shared" si="229"/>
        <v>17.307692307692378</v>
      </c>
      <c r="I604" s="281">
        <f t="shared" si="229"/>
        <v>127.32558139534922</v>
      </c>
      <c r="J604" s="281">
        <f t="shared" si="229"/>
        <v>26.993006993006929</v>
      </c>
      <c r="K604" s="281">
        <f t="shared" si="229"/>
        <v>218.47404627892411</v>
      </c>
      <c r="L604" s="281">
        <f t="shared" si="229"/>
        <v>-95.262820512820326</v>
      </c>
      <c r="M604" s="281">
        <f t="shared" si="229"/>
        <v>-32.226391494684322</v>
      </c>
      <c r="N604" s="280">
        <f t="shared" si="229"/>
        <v>71.75</v>
      </c>
      <c r="O604" s="281">
        <f t="shared" si="229"/>
        <v>167.44512195121933</v>
      </c>
      <c r="P604" s="281">
        <f t="shared" si="229"/>
        <v>312.83333333333394</v>
      </c>
      <c r="Q604" s="281">
        <f t="shared" si="229"/>
        <v>231.07317073170725</v>
      </c>
      <c r="R604" s="281">
        <f t="shared" si="229"/>
        <v>127.92857142857156</v>
      </c>
      <c r="S604" s="282">
        <f t="shared" si="229"/>
        <v>-25.189125295508347</v>
      </c>
      <c r="T604" s="425">
        <f t="shared" si="229"/>
        <v>87.513132885344021</v>
      </c>
      <c r="U604" s="504"/>
      <c r="V604" s="227"/>
    </row>
    <row r="605" spans="1:23" s="599" customFormat="1" ht="12.75" customHeight="1" x14ac:dyDescent="0.2">
      <c r="A605" s="430" t="s">
        <v>51</v>
      </c>
      <c r="B605" s="486">
        <v>740</v>
      </c>
      <c r="C605" s="286">
        <v>731</v>
      </c>
      <c r="D605" s="444">
        <v>188</v>
      </c>
      <c r="E605" s="286">
        <v>747</v>
      </c>
      <c r="F605" s="391">
        <v>740</v>
      </c>
      <c r="G605" s="287">
        <v>738</v>
      </c>
      <c r="H605" s="285">
        <v>749</v>
      </c>
      <c r="I605" s="286">
        <v>749</v>
      </c>
      <c r="J605" s="286">
        <v>180</v>
      </c>
      <c r="K605" s="286">
        <v>753</v>
      </c>
      <c r="L605" s="286">
        <v>753</v>
      </c>
      <c r="M605" s="286">
        <v>750</v>
      </c>
      <c r="N605" s="285">
        <v>744</v>
      </c>
      <c r="O605" s="286">
        <v>759</v>
      </c>
      <c r="P605" s="286">
        <v>197</v>
      </c>
      <c r="Q605" s="286">
        <v>750</v>
      </c>
      <c r="R605" s="286">
        <v>745</v>
      </c>
      <c r="S605" s="287">
        <v>748</v>
      </c>
      <c r="T605" s="426">
        <f>SUM(B605:S605)</f>
        <v>11761</v>
      </c>
      <c r="U605" s="227" t="s">
        <v>56</v>
      </c>
      <c r="V605" s="289"/>
      <c r="W605" s="290">
        <f>V605/T592</f>
        <v>0</v>
      </c>
    </row>
    <row r="606" spans="1:23" s="599" customFormat="1" ht="12.75" customHeight="1" x14ac:dyDescent="0.2">
      <c r="A606" s="324" t="s">
        <v>28</v>
      </c>
      <c r="B606" s="458"/>
      <c r="C606" s="601"/>
      <c r="D606" s="445"/>
      <c r="E606" s="601"/>
      <c r="F606" s="392"/>
      <c r="G606" s="600"/>
      <c r="H606" s="602"/>
      <c r="I606" s="601"/>
      <c r="J606" s="601"/>
      <c r="K606" s="601"/>
      <c r="L606" s="601"/>
      <c r="M606" s="601"/>
      <c r="N606" s="602"/>
      <c r="O606" s="601"/>
      <c r="P606" s="601"/>
      <c r="Q606" s="601"/>
      <c r="R606" s="601"/>
      <c r="S606" s="600"/>
      <c r="T606" s="427"/>
      <c r="U606" s="227" t="s">
        <v>57</v>
      </c>
      <c r="V606" s="227">
        <v>154.88</v>
      </c>
    </row>
    <row r="607" spans="1:23" s="599" customFormat="1" ht="12.75" customHeight="1" thickBot="1" x14ac:dyDescent="0.25">
      <c r="A607" s="327" t="s">
        <v>26</v>
      </c>
      <c r="B607" s="487">
        <f t="shared" ref="B607:S607" si="230">B606-B593</f>
        <v>0</v>
      </c>
      <c r="C607" s="488">
        <f t="shared" si="230"/>
        <v>0</v>
      </c>
      <c r="D607" s="488">
        <f t="shared" si="230"/>
        <v>0</v>
      </c>
      <c r="E607" s="488">
        <f t="shared" si="230"/>
        <v>0</v>
      </c>
      <c r="F607" s="488">
        <f t="shared" si="230"/>
        <v>0</v>
      </c>
      <c r="G607" s="489">
        <f t="shared" si="230"/>
        <v>0</v>
      </c>
      <c r="H607" s="490">
        <f t="shared" si="230"/>
        <v>0</v>
      </c>
      <c r="I607" s="488">
        <f t="shared" si="230"/>
        <v>0</v>
      </c>
      <c r="J607" s="488">
        <f t="shared" si="230"/>
        <v>0</v>
      </c>
      <c r="K607" s="488">
        <f t="shared" si="230"/>
        <v>0</v>
      </c>
      <c r="L607" s="488">
        <f t="shared" si="230"/>
        <v>0</v>
      </c>
      <c r="M607" s="488">
        <f t="shared" si="230"/>
        <v>0</v>
      </c>
      <c r="N607" s="490">
        <f t="shared" si="230"/>
        <v>0</v>
      </c>
      <c r="O607" s="488">
        <f t="shared" si="230"/>
        <v>0</v>
      </c>
      <c r="P607" s="488">
        <f t="shared" si="230"/>
        <v>0</v>
      </c>
      <c r="Q607" s="488">
        <f t="shared" si="230"/>
        <v>0</v>
      </c>
      <c r="R607" s="488">
        <f t="shared" si="230"/>
        <v>0</v>
      </c>
      <c r="S607" s="489">
        <f t="shared" si="230"/>
        <v>0</v>
      </c>
      <c r="T607" s="428"/>
      <c r="U607" s="227" t="s">
        <v>26</v>
      </c>
      <c r="V607" s="362">
        <f>V606-V593</f>
        <v>-1.7700000000000102</v>
      </c>
    </row>
    <row r="609" spans="1:23" ht="13.5" thickBot="1" x14ac:dyDescent="0.25"/>
    <row r="610" spans="1:23" s="608" customFormat="1" ht="12.75" customHeight="1" thickBot="1" x14ac:dyDescent="0.25">
      <c r="A610" s="300" t="s">
        <v>184</v>
      </c>
      <c r="B610" s="671" t="s">
        <v>110</v>
      </c>
      <c r="C610" s="672"/>
      <c r="D610" s="672"/>
      <c r="E610" s="672"/>
      <c r="F610" s="672"/>
      <c r="G610" s="673"/>
      <c r="H610" s="671" t="s">
        <v>111</v>
      </c>
      <c r="I610" s="672"/>
      <c r="J610" s="672"/>
      <c r="K610" s="672"/>
      <c r="L610" s="672"/>
      <c r="M610" s="673"/>
      <c r="N610" s="671" t="s">
        <v>53</v>
      </c>
      <c r="O610" s="672"/>
      <c r="P610" s="672"/>
      <c r="Q610" s="672"/>
      <c r="R610" s="672"/>
      <c r="S610" s="673"/>
      <c r="T610" s="329" t="s">
        <v>55</v>
      </c>
    </row>
    <row r="611" spans="1:23" s="608" customFormat="1" ht="12.75" customHeight="1" x14ac:dyDescent="0.2">
      <c r="A611" s="226" t="s">
        <v>54</v>
      </c>
      <c r="B611" s="451">
        <v>1</v>
      </c>
      <c r="C611" s="252">
        <v>2</v>
      </c>
      <c r="D611" s="439" t="s">
        <v>131</v>
      </c>
      <c r="E611" s="252">
        <v>4</v>
      </c>
      <c r="F611" s="484">
        <v>5</v>
      </c>
      <c r="G611" s="432">
        <v>6</v>
      </c>
      <c r="H611" s="251">
        <v>7</v>
      </c>
      <c r="I611" s="252">
        <v>8</v>
      </c>
      <c r="J611" s="252" t="s">
        <v>137</v>
      </c>
      <c r="K611" s="252">
        <v>10</v>
      </c>
      <c r="L611" s="252">
        <v>11</v>
      </c>
      <c r="M611" s="252">
        <v>12</v>
      </c>
      <c r="N611" s="330">
        <v>13</v>
      </c>
      <c r="O611" s="253">
        <v>14</v>
      </c>
      <c r="P611" s="253" t="s">
        <v>138</v>
      </c>
      <c r="Q611" s="253">
        <v>16</v>
      </c>
      <c r="R611" s="253">
        <v>17</v>
      </c>
      <c r="S611" s="331">
        <v>18</v>
      </c>
      <c r="T611" s="418"/>
    </row>
    <row r="612" spans="1:23" s="608" customFormat="1" ht="12.75" customHeight="1" x14ac:dyDescent="0.2">
      <c r="A612" s="307" t="s">
        <v>3</v>
      </c>
      <c r="B612" s="452">
        <v>4140</v>
      </c>
      <c r="C612" s="259">
        <v>4140</v>
      </c>
      <c r="D612" s="440">
        <v>4140</v>
      </c>
      <c r="E612" s="259">
        <v>4140</v>
      </c>
      <c r="F612" s="390">
        <v>4140</v>
      </c>
      <c r="G612" s="260">
        <v>4140</v>
      </c>
      <c r="H612" s="258">
        <v>4140</v>
      </c>
      <c r="I612" s="259">
        <v>4140</v>
      </c>
      <c r="J612" s="259">
        <v>4140</v>
      </c>
      <c r="K612" s="259">
        <v>4140</v>
      </c>
      <c r="L612" s="259">
        <v>4140</v>
      </c>
      <c r="M612" s="259">
        <v>4140</v>
      </c>
      <c r="N612" s="258">
        <v>4140</v>
      </c>
      <c r="O612" s="259">
        <v>4140</v>
      </c>
      <c r="P612" s="259">
        <v>4140</v>
      </c>
      <c r="Q612" s="259">
        <v>4140</v>
      </c>
      <c r="R612" s="259">
        <v>4140</v>
      </c>
      <c r="S612" s="260">
        <v>4140</v>
      </c>
      <c r="T612" s="420">
        <v>4140</v>
      </c>
      <c r="U612" s="504"/>
      <c r="V612" s="505"/>
      <c r="W612" s="505"/>
    </row>
    <row r="613" spans="1:23" s="608" customFormat="1" ht="12.75" customHeight="1" x14ac:dyDescent="0.2">
      <c r="A613" s="310" t="s">
        <v>6</v>
      </c>
      <c r="B613" s="453">
        <v>4505.2631578947367</v>
      </c>
      <c r="C613" s="264">
        <v>4521.2820512820517</v>
      </c>
      <c r="D613" s="441">
        <v>4614.6153846153848</v>
      </c>
      <c r="E613" s="264">
        <v>4775.75</v>
      </c>
      <c r="F613" s="311">
        <v>4883.6111111111113</v>
      </c>
      <c r="G613" s="265">
        <v>4797.5</v>
      </c>
      <c r="H613" s="263">
        <v>4495.7894736842109</v>
      </c>
      <c r="I613" s="264">
        <v>4489.5121951219517</v>
      </c>
      <c r="J613" s="264">
        <v>4474.2857142857147</v>
      </c>
      <c r="K613" s="264">
        <v>4720.7142857142853</v>
      </c>
      <c r="L613" s="264">
        <v>4445.5263157894733</v>
      </c>
      <c r="M613" s="264">
        <v>4467.5</v>
      </c>
      <c r="N613" s="263">
        <v>4629.5</v>
      </c>
      <c r="O613" s="264">
        <v>4490.2777777777774</v>
      </c>
      <c r="P613" s="264">
        <v>4361.5384615384619</v>
      </c>
      <c r="Q613" s="264">
        <v>4455.5263157894733</v>
      </c>
      <c r="R613" s="264">
        <v>4722.9729729729734</v>
      </c>
      <c r="S613" s="265">
        <v>4369.4871794871797</v>
      </c>
      <c r="T613" s="421">
        <v>4578.3118971061094</v>
      </c>
      <c r="U613" s="504"/>
      <c r="V613" s="505"/>
      <c r="W613" s="505"/>
    </row>
    <row r="614" spans="1:23" s="608" customFormat="1" ht="12.75" customHeight="1" x14ac:dyDescent="0.2">
      <c r="A614" s="226" t="s">
        <v>7</v>
      </c>
      <c r="B614" s="454">
        <v>76.315789473684205</v>
      </c>
      <c r="C614" s="268">
        <v>87.179487179487182</v>
      </c>
      <c r="D614" s="442">
        <v>92.307692307692307</v>
      </c>
      <c r="E614" s="268">
        <v>77.5</v>
      </c>
      <c r="F614" s="314">
        <v>80.555555555555557</v>
      </c>
      <c r="G614" s="269">
        <v>85</v>
      </c>
      <c r="H614" s="267">
        <v>89.473684210526315</v>
      </c>
      <c r="I614" s="268">
        <v>87.804878048780495</v>
      </c>
      <c r="J614" s="268">
        <v>100</v>
      </c>
      <c r="K614" s="268">
        <v>83.333333333333329</v>
      </c>
      <c r="L614" s="268">
        <v>81.578947368421055</v>
      </c>
      <c r="M614" s="268">
        <v>82.5</v>
      </c>
      <c r="N614" s="267">
        <v>77.5</v>
      </c>
      <c r="O614" s="268">
        <v>75</v>
      </c>
      <c r="P614" s="268">
        <v>92.307692307692307</v>
      </c>
      <c r="Q614" s="268">
        <v>89.473684210526315</v>
      </c>
      <c r="R614" s="268">
        <v>72.972972972972968</v>
      </c>
      <c r="S614" s="269">
        <v>87.179487179487182</v>
      </c>
      <c r="T614" s="422">
        <v>80.385852090032159</v>
      </c>
      <c r="U614" s="504"/>
      <c r="V614" s="505"/>
      <c r="W614" s="505"/>
    </row>
    <row r="615" spans="1:23" s="608" customFormat="1" ht="12.75" customHeight="1" x14ac:dyDescent="0.2">
      <c r="A615" s="226" t="s">
        <v>8</v>
      </c>
      <c r="B615" s="455">
        <v>7.8016219358615746E-2</v>
      </c>
      <c r="C615" s="272">
        <v>6.7269383235898136E-2</v>
      </c>
      <c r="D615" s="443">
        <v>5.559803418930049E-2</v>
      </c>
      <c r="E615" s="272">
        <v>7.9569876725316985E-2</v>
      </c>
      <c r="F615" s="317">
        <v>8.1777317874472358E-2</v>
      </c>
      <c r="G615" s="273">
        <v>6.7879368532229881E-2</v>
      </c>
      <c r="H615" s="271">
        <v>6.0747325209928441E-2</v>
      </c>
      <c r="I615" s="272">
        <v>6.0747675004410091E-2</v>
      </c>
      <c r="J615" s="272">
        <v>5.3015700694788705E-2</v>
      </c>
      <c r="K615" s="272">
        <v>8.1043119671766889E-2</v>
      </c>
      <c r="L615" s="272">
        <v>6.364650742740012E-2</v>
      </c>
      <c r="M615" s="272">
        <v>7.1945559149010935E-2</v>
      </c>
      <c r="N615" s="271">
        <v>8.8782098963933645E-2</v>
      </c>
      <c r="O615" s="272">
        <v>7.7670824865743338E-2</v>
      </c>
      <c r="P615" s="272">
        <v>7.41517187754967E-2</v>
      </c>
      <c r="Q615" s="272">
        <v>6.0951592601309869E-2</v>
      </c>
      <c r="R615" s="272">
        <v>8.8020262575679104E-2</v>
      </c>
      <c r="S615" s="273">
        <v>6.821236931671594E-2</v>
      </c>
      <c r="T615" s="423">
        <v>8.0287120816375929E-2</v>
      </c>
      <c r="U615" s="504"/>
      <c r="V615" s="505"/>
      <c r="W615" s="505"/>
    </row>
    <row r="616" spans="1:23" s="608" customFormat="1" ht="12.75" customHeight="1" x14ac:dyDescent="0.2">
      <c r="A616" s="310" t="s">
        <v>1</v>
      </c>
      <c r="B616" s="456">
        <f>B613/B612*100-100</f>
        <v>8.8227815916603021</v>
      </c>
      <c r="C616" s="276">
        <f>C613/C612*100-100</f>
        <v>9.2097113836244375</v>
      </c>
      <c r="D616" s="276">
        <f t="shared" ref="D616:H616" si="231">D613/D612*100-100</f>
        <v>11.464139725009304</v>
      </c>
      <c r="E616" s="276">
        <f t="shared" si="231"/>
        <v>15.356280193236714</v>
      </c>
      <c r="F616" s="276">
        <f t="shared" si="231"/>
        <v>17.961621041331185</v>
      </c>
      <c r="G616" s="277">
        <f t="shared" si="231"/>
        <v>15.881642512077292</v>
      </c>
      <c r="H616" s="275">
        <f t="shared" si="231"/>
        <v>8.5939486397152365</v>
      </c>
      <c r="I616" s="276">
        <f>I613/I612*100-100</f>
        <v>8.4423235536703345</v>
      </c>
      <c r="J616" s="276">
        <f t="shared" ref="J616:P616" si="232">J613/J612*100-100</f>
        <v>8.0745341614906891</v>
      </c>
      <c r="K616" s="276">
        <f t="shared" si="232"/>
        <v>14.026915113871624</v>
      </c>
      <c r="L616" s="276">
        <f t="shared" si="232"/>
        <v>7.3798627002288413</v>
      </c>
      <c r="M616" s="276">
        <f t="shared" si="232"/>
        <v>7.9106280193236671</v>
      </c>
      <c r="N616" s="275">
        <f t="shared" si="232"/>
        <v>11.823671497584542</v>
      </c>
      <c r="O616" s="276">
        <f t="shared" si="232"/>
        <v>8.4608158883521014</v>
      </c>
      <c r="P616" s="276">
        <f t="shared" si="232"/>
        <v>5.3511705685618978</v>
      </c>
      <c r="Q616" s="276">
        <f>Q613/Q612*100-100</f>
        <v>7.6214085939486154</v>
      </c>
      <c r="R616" s="276">
        <f t="shared" ref="R616:T616" si="233">R613/R612*100-100</f>
        <v>14.081472777124972</v>
      </c>
      <c r="S616" s="277">
        <f t="shared" si="233"/>
        <v>5.543168586646857</v>
      </c>
      <c r="T616" s="424">
        <f t="shared" si="233"/>
        <v>10.587243891451919</v>
      </c>
      <c r="U616" s="504"/>
      <c r="V616" s="227"/>
    </row>
    <row r="617" spans="1:23" s="608" customFormat="1" ht="12.75" customHeight="1" thickBot="1" x14ac:dyDescent="0.25">
      <c r="A617" s="429" t="s">
        <v>27</v>
      </c>
      <c r="B617" s="457">
        <f t="shared" ref="B617:T617" si="234">B613-B600</f>
        <v>6.8847795163583214</v>
      </c>
      <c r="C617" s="281">
        <f t="shared" si="234"/>
        <v>11.282051282051725</v>
      </c>
      <c r="D617" s="281">
        <f t="shared" si="234"/>
        <v>168.46153846153902</v>
      </c>
      <c r="E617" s="281">
        <f t="shared" si="234"/>
        <v>154.21153846153811</v>
      </c>
      <c r="F617" s="281">
        <f t="shared" si="234"/>
        <v>299.70867208672098</v>
      </c>
      <c r="G617" s="282">
        <f t="shared" si="234"/>
        <v>0.57692307692286704</v>
      </c>
      <c r="H617" s="280">
        <f t="shared" si="234"/>
        <v>13.481781376518484</v>
      </c>
      <c r="I617" s="281">
        <f t="shared" si="234"/>
        <v>-85.487804878048337</v>
      </c>
      <c r="J617" s="281">
        <f t="shared" si="234"/>
        <v>18.831168831169634</v>
      </c>
      <c r="K617" s="281">
        <f t="shared" si="234"/>
        <v>41.99633699633705</v>
      </c>
      <c r="L617" s="281">
        <f t="shared" si="234"/>
        <v>56.039136302293628</v>
      </c>
      <c r="M617" s="281">
        <f t="shared" si="234"/>
        <v>-46.858974358974592</v>
      </c>
      <c r="N617" s="280">
        <f t="shared" si="234"/>
        <v>117.75</v>
      </c>
      <c r="O617" s="281">
        <f t="shared" si="234"/>
        <v>18.082655826558039</v>
      </c>
      <c r="P617" s="281">
        <f t="shared" si="234"/>
        <v>-317.12820512820508</v>
      </c>
      <c r="Q617" s="281">
        <f t="shared" si="234"/>
        <v>-138.4736842105267</v>
      </c>
      <c r="R617" s="281">
        <f t="shared" si="234"/>
        <v>117.54440154440181</v>
      </c>
      <c r="S617" s="282">
        <f t="shared" si="234"/>
        <v>-151.06837606837598</v>
      </c>
      <c r="T617" s="425">
        <f t="shared" si="234"/>
        <v>21.395094495995181</v>
      </c>
      <c r="U617" s="504"/>
      <c r="V617" s="227"/>
    </row>
    <row r="618" spans="1:23" s="608" customFormat="1" ht="12.75" customHeight="1" x14ac:dyDescent="0.2">
      <c r="A618" s="430" t="s">
        <v>51</v>
      </c>
      <c r="B618" s="486">
        <v>738</v>
      </c>
      <c r="C618" s="286">
        <v>728</v>
      </c>
      <c r="D618" s="444">
        <v>184</v>
      </c>
      <c r="E618" s="286">
        <v>745</v>
      </c>
      <c r="F618" s="391">
        <v>738</v>
      </c>
      <c r="G618" s="287">
        <v>734</v>
      </c>
      <c r="H618" s="285">
        <v>744</v>
      </c>
      <c r="I618" s="286">
        <v>747</v>
      </c>
      <c r="J618" s="286">
        <v>177</v>
      </c>
      <c r="K618" s="286">
        <v>750</v>
      </c>
      <c r="L618" s="286">
        <v>753</v>
      </c>
      <c r="M618" s="286">
        <v>748</v>
      </c>
      <c r="N618" s="285">
        <v>744</v>
      </c>
      <c r="O618" s="286">
        <v>758</v>
      </c>
      <c r="P618" s="286">
        <v>195</v>
      </c>
      <c r="Q618" s="286">
        <v>748</v>
      </c>
      <c r="R618" s="286">
        <v>745</v>
      </c>
      <c r="S618" s="287">
        <v>747</v>
      </c>
      <c r="T618" s="426">
        <f>SUM(B618:S618)</f>
        <v>11723</v>
      </c>
      <c r="U618" s="227" t="s">
        <v>56</v>
      </c>
      <c r="V618" s="289"/>
      <c r="W618" s="290">
        <f>V618/T605</f>
        <v>0</v>
      </c>
    </row>
    <row r="619" spans="1:23" s="608" customFormat="1" ht="12.75" customHeight="1" x14ac:dyDescent="0.2">
      <c r="A619" s="324" t="s">
        <v>28</v>
      </c>
      <c r="B619" s="458"/>
      <c r="C619" s="610"/>
      <c r="D619" s="445"/>
      <c r="E619" s="610"/>
      <c r="F619" s="392"/>
      <c r="G619" s="609"/>
      <c r="H619" s="611"/>
      <c r="I619" s="610"/>
      <c r="J619" s="610"/>
      <c r="K619" s="610"/>
      <c r="L619" s="610"/>
      <c r="M619" s="610"/>
      <c r="N619" s="611"/>
      <c r="O619" s="610"/>
      <c r="P619" s="610"/>
      <c r="Q619" s="610"/>
      <c r="R619" s="610"/>
      <c r="S619" s="609"/>
      <c r="T619" s="427"/>
      <c r="U619" s="227" t="s">
        <v>57</v>
      </c>
      <c r="V619" s="227">
        <v>153.49</v>
      </c>
    </row>
    <row r="620" spans="1:23" s="608" customFormat="1" ht="12.75" customHeight="1" thickBot="1" x14ac:dyDescent="0.25">
      <c r="A620" s="327" t="s">
        <v>26</v>
      </c>
      <c r="B620" s="487">
        <f t="shared" ref="B620:S620" si="235">B619-B606</f>
        <v>0</v>
      </c>
      <c r="C620" s="488">
        <f t="shared" si="235"/>
        <v>0</v>
      </c>
      <c r="D620" s="488">
        <f t="shared" si="235"/>
        <v>0</v>
      </c>
      <c r="E620" s="488">
        <f t="shared" si="235"/>
        <v>0</v>
      </c>
      <c r="F620" s="488">
        <f t="shared" si="235"/>
        <v>0</v>
      </c>
      <c r="G620" s="489">
        <f t="shared" si="235"/>
        <v>0</v>
      </c>
      <c r="H620" s="490">
        <f t="shared" si="235"/>
        <v>0</v>
      </c>
      <c r="I620" s="488">
        <f t="shared" si="235"/>
        <v>0</v>
      </c>
      <c r="J620" s="488">
        <f t="shared" si="235"/>
        <v>0</v>
      </c>
      <c r="K620" s="488">
        <f t="shared" si="235"/>
        <v>0</v>
      </c>
      <c r="L620" s="488">
        <f t="shared" si="235"/>
        <v>0</v>
      </c>
      <c r="M620" s="488">
        <f t="shared" si="235"/>
        <v>0</v>
      </c>
      <c r="N620" s="490">
        <f t="shared" si="235"/>
        <v>0</v>
      </c>
      <c r="O620" s="488">
        <f t="shared" si="235"/>
        <v>0</v>
      </c>
      <c r="P620" s="488">
        <f t="shared" si="235"/>
        <v>0</v>
      </c>
      <c r="Q620" s="488">
        <f t="shared" si="235"/>
        <v>0</v>
      </c>
      <c r="R620" s="488">
        <f t="shared" si="235"/>
        <v>0</v>
      </c>
      <c r="S620" s="489">
        <f t="shared" si="235"/>
        <v>0</v>
      </c>
      <c r="T620" s="428"/>
      <c r="U620" s="227" t="s">
        <v>26</v>
      </c>
      <c r="V620" s="362">
        <f>V619-V606</f>
        <v>-1.3899999999999864</v>
      </c>
    </row>
    <row r="622" spans="1:23" ht="13.5" thickBot="1" x14ac:dyDescent="0.25"/>
    <row r="623" spans="1:23" s="618" customFormat="1" ht="12.75" customHeight="1" thickBot="1" x14ac:dyDescent="0.25">
      <c r="A623" s="300" t="s">
        <v>188</v>
      </c>
      <c r="B623" s="671" t="s">
        <v>110</v>
      </c>
      <c r="C623" s="672"/>
      <c r="D623" s="672"/>
      <c r="E623" s="672"/>
      <c r="F623" s="672"/>
      <c r="G623" s="673"/>
      <c r="H623" s="671" t="s">
        <v>111</v>
      </c>
      <c r="I623" s="672"/>
      <c r="J623" s="672"/>
      <c r="K623" s="672"/>
      <c r="L623" s="672"/>
      <c r="M623" s="673"/>
      <c r="N623" s="671" t="s">
        <v>53</v>
      </c>
      <c r="O623" s="672"/>
      <c r="P623" s="672"/>
      <c r="Q623" s="672"/>
      <c r="R623" s="672"/>
      <c r="S623" s="673"/>
      <c r="T623" s="329" t="s">
        <v>55</v>
      </c>
    </row>
    <row r="624" spans="1:23" s="618" customFormat="1" ht="12.75" customHeight="1" x14ac:dyDescent="0.2">
      <c r="A624" s="226" t="s">
        <v>54</v>
      </c>
      <c r="B624" s="451">
        <v>1</v>
      </c>
      <c r="C624" s="252">
        <v>2</v>
      </c>
      <c r="D624" s="439" t="s">
        <v>131</v>
      </c>
      <c r="E624" s="252">
        <v>4</v>
      </c>
      <c r="F624" s="484">
        <v>5</v>
      </c>
      <c r="G624" s="432">
        <v>6</v>
      </c>
      <c r="H624" s="251">
        <v>7</v>
      </c>
      <c r="I624" s="252">
        <v>8</v>
      </c>
      <c r="J624" s="252" t="s">
        <v>137</v>
      </c>
      <c r="K624" s="252">
        <v>10</v>
      </c>
      <c r="L624" s="252">
        <v>11</v>
      </c>
      <c r="M624" s="252">
        <v>12</v>
      </c>
      <c r="N624" s="330">
        <v>13</v>
      </c>
      <c r="O624" s="253">
        <v>14</v>
      </c>
      <c r="P624" s="253" t="s">
        <v>138</v>
      </c>
      <c r="Q624" s="253">
        <v>16</v>
      </c>
      <c r="R624" s="253">
        <v>17</v>
      </c>
      <c r="S624" s="331">
        <v>18</v>
      </c>
      <c r="T624" s="418"/>
    </row>
    <row r="625" spans="1:23" s="618" customFormat="1" ht="12.75" customHeight="1" x14ac:dyDescent="0.2">
      <c r="A625" s="307" t="s">
        <v>3</v>
      </c>
      <c r="B625" s="452">
        <v>4176</v>
      </c>
      <c r="C625" s="259">
        <v>4176</v>
      </c>
      <c r="D625" s="440">
        <v>4176</v>
      </c>
      <c r="E625" s="259">
        <v>4176</v>
      </c>
      <c r="F625" s="390">
        <v>4176</v>
      </c>
      <c r="G625" s="260">
        <v>4176</v>
      </c>
      <c r="H625" s="258">
        <v>4176</v>
      </c>
      <c r="I625" s="259">
        <v>4176</v>
      </c>
      <c r="J625" s="259">
        <v>4176</v>
      </c>
      <c r="K625" s="259">
        <v>4176</v>
      </c>
      <c r="L625" s="259">
        <v>4176</v>
      </c>
      <c r="M625" s="259">
        <v>4176</v>
      </c>
      <c r="N625" s="258">
        <v>4176</v>
      </c>
      <c r="O625" s="259">
        <v>4176</v>
      </c>
      <c r="P625" s="259">
        <v>4176</v>
      </c>
      <c r="Q625" s="259">
        <v>4176</v>
      </c>
      <c r="R625" s="259">
        <v>4176</v>
      </c>
      <c r="S625" s="260">
        <v>4176</v>
      </c>
      <c r="T625" s="420">
        <v>4176</v>
      </c>
      <c r="U625" s="504"/>
      <c r="V625" s="505"/>
      <c r="W625" s="505"/>
    </row>
    <row r="626" spans="1:23" s="618" customFormat="1" ht="12.75" customHeight="1" x14ac:dyDescent="0.2">
      <c r="A626" s="310" t="s">
        <v>6</v>
      </c>
      <c r="B626" s="453">
        <v>4526.5714285714284</v>
      </c>
      <c r="C626" s="264">
        <v>4547.6190476190477</v>
      </c>
      <c r="D626" s="441">
        <v>4467.6923076923076</v>
      </c>
      <c r="E626" s="264">
        <v>4544.0540540540542</v>
      </c>
      <c r="F626" s="311">
        <v>4746.5853658536589</v>
      </c>
      <c r="G626" s="265">
        <v>4712.4390243902435</v>
      </c>
      <c r="H626" s="263">
        <v>4532.4324324324325</v>
      </c>
      <c r="I626" s="264">
        <v>4324.2857142857147</v>
      </c>
      <c r="J626" s="264">
        <v>4568.4615384615381</v>
      </c>
      <c r="K626" s="264">
        <v>4738.5</v>
      </c>
      <c r="L626" s="264">
        <v>4644.594594594595</v>
      </c>
      <c r="M626" s="264">
        <v>4607.4358974358975</v>
      </c>
      <c r="N626" s="263">
        <v>4475.5172413793107</v>
      </c>
      <c r="O626" s="264">
        <v>4696.2162162162158</v>
      </c>
      <c r="P626" s="264">
        <v>4228.333333333333</v>
      </c>
      <c r="Q626" s="264">
        <v>4568.3783783783783</v>
      </c>
      <c r="R626" s="264">
        <v>4815.5555555555557</v>
      </c>
      <c r="S626" s="265">
        <v>4702.7027027027025</v>
      </c>
      <c r="T626" s="421">
        <v>4603.2554257095162</v>
      </c>
      <c r="U626" s="504"/>
      <c r="V626" s="505"/>
      <c r="W626" s="505"/>
    </row>
    <row r="627" spans="1:23" s="618" customFormat="1" ht="12.75" customHeight="1" x14ac:dyDescent="0.2">
      <c r="A627" s="226" t="s">
        <v>7</v>
      </c>
      <c r="B627" s="454">
        <v>77.142857142857139</v>
      </c>
      <c r="C627" s="268">
        <v>71.428571428571431</v>
      </c>
      <c r="D627" s="442">
        <v>84.615384615384613</v>
      </c>
      <c r="E627" s="268">
        <v>89.189189189189193</v>
      </c>
      <c r="F627" s="314">
        <v>90.243902439024396</v>
      </c>
      <c r="G627" s="269">
        <v>82.926829268292678</v>
      </c>
      <c r="H627" s="267">
        <v>83.78378378378379</v>
      </c>
      <c r="I627" s="268">
        <v>95.238095238095241</v>
      </c>
      <c r="J627" s="268">
        <v>92.307692307692307</v>
      </c>
      <c r="K627" s="268">
        <v>72.5</v>
      </c>
      <c r="L627" s="268">
        <v>83.78378378378379</v>
      </c>
      <c r="M627" s="268">
        <v>74.358974358974365</v>
      </c>
      <c r="N627" s="267">
        <v>79.310344827586206</v>
      </c>
      <c r="O627" s="268">
        <v>75.675675675675677</v>
      </c>
      <c r="P627" s="268">
        <v>83.333333333333329</v>
      </c>
      <c r="Q627" s="268">
        <v>83.78378378378379</v>
      </c>
      <c r="R627" s="268">
        <v>72.222222222222229</v>
      </c>
      <c r="S627" s="269">
        <v>83.78378378378379</v>
      </c>
      <c r="T627" s="422">
        <v>76.293823038397335</v>
      </c>
      <c r="U627" s="504"/>
      <c r="V627" s="505"/>
      <c r="W627" s="505"/>
    </row>
    <row r="628" spans="1:23" s="618" customFormat="1" ht="12.75" customHeight="1" x14ac:dyDescent="0.2">
      <c r="A628" s="226" t="s">
        <v>8</v>
      </c>
      <c r="B628" s="455">
        <v>7.7431941811486257E-2</v>
      </c>
      <c r="C628" s="272">
        <v>7.366579592168257E-2</v>
      </c>
      <c r="D628" s="443">
        <v>5.9031620998394971E-2</v>
      </c>
      <c r="E628" s="272">
        <v>6.3760074604575334E-2</v>
      </c>
      <c r="F628" s="317">
        <v>6.407194729590214E-2</v>
      </c>
      <c r="G628" s="273">
        <v>7.6555534067119083E-2</v>
      </c>
      <c r="H628" s="271">
        <v>7.7625495004756712E-2</v>
      </c>
      <c r="I628" s="272">
        <v>6.4289069939781826E-2</v>
      </c>
      <c r="J628" s="272">
        <v>5.6807227840267739E-2</v>
      </c>
      <c r="K628" s="272">
        <v>8.9893631400372265E-2</v>
      </c>
      <c r="L628" s="272">
        <v>7.3291624901267047E-2</v>
      </c>
      <c r="M628" s="272">
        <v>8.0338380555987701E-2</v>
      </c>
      <c r="N628" s="271">
        <v>7.352192462369106E-2</v>
      </c>
      <c r="O628" s="272">
        <v>8.6781792259640098E-2</v>
      </c>
      <c r="P628" s="272">
        <v>9.015903403549845E-2</v>
      </c>
      <c r="Q628" s="272">
        <v>8.0447692083938163E-2</v>
      </c>
      <c r="R628" s="272">
        <v>9.1725728249360441E-2</v>
      </c>
      <c r="S628" s="273">
        <v>7.5360541773800943E-2</v>
      </c>
      <c r="T628" s="423">
        <v>8.2348916861921889E-2</v>
      </c>
      <c r="U628" s="504"/>
      <c r="V628" s="505"/>
      <c r="W628" s="505"/>
    </row>
    <row r="629" spans="1:23" s="618" customFormat="1" ht="12.75" customHeight="1" x14ac:dyDescent="0.2">
      <c r="A629" s="310" t="s">
        <v>1</v>
      </c>
      <c r="B629" s="456">
        <f t="shared" ref="B629:T629" si="236">B626/B625*100-100</f>
        <v>8.3949096880131293</v>
      </c>
      <c r="C629" s="276">
        <f t="shared" si="236"/>
        <v>8.8989235540959584</v>
      </c>
      <c r="D629" s="276">
        <f t="shared" si="236"/>
        <v>6.9849690539345772</v>
      </c>
      <c r="E629" s="276">
        <f t="shared" si="236"/>
        <v>8.8135549342445785</v>
      </c>
      <c r="F629" s="276">
        <f t="shared" si="236"/>
        <v>13.663442668909468</v>
      </c>
      <c r="G629" s="277">
        <f t="shared" si="236"/>
        <v>12.845762078310429</v>
      </c>
      <c r="H629" s="275">
        <f t="shared" si="236"/>
        <v>8.5352593973283604</v>
      </c>
      <c r="I629" s="276">
        <f t="shared" si="236"/>
        <v>3.55090311986865</v>
      </c>
      <c r="J629" s="276">
        <f t="shared" si="236"/>
        <v>9.3980253463012104</v>
      </c>
      <c r="K629" s="276">
        <f t="shared" si="236"/>
        <v>13.46982758620689</v>
      </c>
      <c r="L629" s="276">
        <f t="shared" si="236"/>
        <v>11.221134928031489</v>
      </c>
      <c r="M629" s="276">
        <f t="shared" si="236"/>
        <v>10.331319383043521</v>
      </c>
      <c r="N629" s="275">
        <f t="shared" si="236"/>
        <v>7.1723477341788993</v>
      </c>
      <c r="O629" s="276">
        <f t="shared" si="236"/>
        <v>12.45728487107796</v>
      </c>
      <c r="P629" s="276">
        <f t="shared" si="236"/>
        <v>1.2531928480204328</v>
      </c>
      <c r="Q629" s="276">
        <f t="shared" si="236"/>
        <v>9.3960339649994893</v>
      </c>
      <c r="R629" s="276">
        <f t="shared" si="236"/>
        <v>15.315027671349512</v>
      </c>
      <c r="S629" s="277">
        <f t="shared" si="236"/>
        <v>12.612612612612622</v>
      </c>
      <c r="T629" s="424">
        <f t="shared" si="236"/>
        <v>10.231212301473079</v>
      </c>
      <c r="U629" s="504"/>
      <c r="V629" s="227"/>
    </row>
    <row r="630" spans="1:23" s="618" customFormat="1" ht="12.75" customHeight="1" thickBot="1" x14ac:dyDescent="0.25">
      <c r="A630" s="429" t="s">
        <v>27</v>
      </c>
      <c r="B630" s="457">
        <f t="shared" ref="B630:T630" si="237">B626-B613</f>
        <v>21.308270676691791</v>
      </c>
      <c r="C630" s="281">
        <f t="shared" si="237"/>
        <v>26.336996336995981</v>
      </c>
      <c r="D630" s="281">
        <f t="shared" si="237"/>
        <v>-146.92307692307713</v>
      </c>
      <c r="E630" s="281">
        <f t="shared" si="237"/>
        <v>-231.69594594594582</v>
      </c>
      <c r="F630" s="281">
        <f t="shared" si="237"/>
        <v>-137.0257452574524</v>
      </c>
      <c r="G630" s="282">
        <f t="shared" si="237"/>
        <v>-85.060975609756497</v>
      </c>
      <c r="H630" s="280">
        <f t="shared" si="237"/>
        <v>36.642958748221645</v>
      </c>
      <c r="I630" s="281">
        <f t="shared" si="237"/>
        <v>-165.22648083623699</v>
      </c>
      <c r="J630" s="281">
        <f t="shared" si="237"/>
        <v>94.175824175823436</v>
      </c>
      <c r="K630" s="281">
        <f t="shared" si="237"/>
        <v>17.785714285714675</v>
      </c>
      <c r="L630" s="281">
        <f t="shared" si="237"/>
        <v>199.06827880512174</v>
      </c>
      <c r="M630" s="281">
        <f t="shared" si="237"/>
        <v>139.93589743589746</v>
      </c>
      <c r="N630" s="280">
        <f t="shared" si="237"/>
        <v>-153.98275862068931</v>
      </c>
      <c r="O630" s="281">
        <f t="shared" si="237"/>
        <v>205.93843843843842</v>
      </c>
      <c r="P630" s="281">
        <f t="shared" si="237"/>
        <v>-133.20512820512886</v>
      </c>
      <c r="Q630" s="281">
        <f t="shared" si="237"/>
        <v>112.85206258890503</v>
      </c>
      <c r="R630" s="281">
        <f t="shared" si="237"/>
        <v>92.58258258258229</v>
      </c>
      <c r="S630" s="282">
        <f t="shared" si="237"/>
        <v>333.21552321552281</v>
      </c>
      <c r="T630" s="425">
        <f t="shared" si="237"/>
        <v>24.943528603406776</v>
      </c>
      <c r="U630" s="504"/>
      <c r="V630" s="227"/>
    </row>
    <row r="631" spans="1:23" s="618" customFormat="1" ht="12.75" customHeight="1" x14ac:dyDescent="0.2">
      <c r="A631" s="430" t="s">
        <v>51</v>
      </c>
      <c r="B631" s="486">
        <v>734</v>
      </c>
      <c r="C631" s="286">
        <v>727</v>
      </c>
      <c r="D631" s="444">
        <v>182</v>
      </c>
      <c r="E631" s="286">
        <v>742</v>
      </c>
      <c r="F631" s="391">
        <v>736</v>
      </c>
      <c r="G631" s="287">
        <v>732</v>
      </c>
      <c r="H631" s="285">
        <v>742</v>
      </c>
      <c r="I631" s="286">
        <v>746</v>
      </c>
      <c r="J631" s="286">
        <v>175</v>
      </c>
      <c r="K631" s="286">
        <v>749</v>
      </c>
      <c r="L631" s="286">
        <v>751</v>
      </c>
      <c r="M631" s="286">
        <v>747</v>
      </c>
      <c r="N631" s="285">
        <v>743</v>
      </c>
      <c r="O631" s="286">
        <v>758</v>
      </c>
      <c r="P631" s="286">
        <v>186</v>
      </c>
      <c r="Q631" s="286">
        <v>747</v>
      </c>
      <c r="R631" s="286">
        <v>742</v>
      </c>
      <c r="S631" s="287">
        <v>747</v>
      </c>
      <c r="T631" s="426">
        <f>SUM(B631:S631)</f>
        <v>11686</v>
      </c>
      <c r="U631" s="227" t="s">
        <v>56</v>
      </c>
      <c r="V631" s="289"/>
      <c r="W631" s="290">
        <f>V631/T618</f>
        <v>0</v>
      </c>
    </row>
    <row r="632" spans="1:23" s="618" customFormat="1" ht="12.75" customHeight="1" x14ac:dyDescent="0.2">
      <c r="A632" s="324" t="s">
        <v>28</v>
      </c>
      <c r="B632" s="458"/>
      <c r="C632" s="620"/>
      <c r="D632" s="445"/>
      <c r="E632" s="620"/>
      <c r="F632" s="392"/>
      <c r="G632" s="621"/>
      <c r="H632" s="619"/>
      <c r="I632" s="620"/>
      <c r="J632" s="620"/>
      <c r="K632" s="620"/>
      <c r="L632" s="620"/>
      <c r="M632" s="620"/>
      <c r="N632" s="619"/>
      <c r="O632" s="620"/>
      <c r="P632" s="620"/>
      <c r="Q632" s="620"/>
      <c r="R632" s="620"/>
      <c r="S632" s="621"/>
      <c r="T632" s="427"/>
      <c r="U632" s="227" t="s">
        <v>57</v>
      </c>
      <c r="V632" s="227">
        <v>151.81</v>
      </c>
    </row>
    <row r="633" spans="1:23" s="618" customFormat="1" ht="12.75" customHeight="1" thickBot="1" x14ac:dyDescent="0.25">
      <c r="A633" s="327" t="s">
        <v>26</v>
      </c>
      <c r="B633" s="487">
        <f t="shared" ref="B633:S633" si="238">B632-B619</f>
        <v>0</v>
      </c>
      <c r="C633" s="488">
        <f t="shared" si="238"/>
        <v>0</v>
      </c>
      <c r="D633" s="488">
        <f t="shared" si="238"/>
        <v>0</v>
      </c>
      <c r="E633" s="488">
        <f t="shared" si="238"/>
        <v>0</v>
      </c>
      <c r="F633" s="488">
        <f t="shared" si="238"/>
        <v>0</v>
      </c>
      <c r="G633" s="489">
        <f t="shared" si="238"/>
        <v>0</v>
      </c>
      <c r="H633" s="490">
        <f t="shared" si="238"/>
        <v>0</v>
      </c>
      <c r="I633" s="488">
        <f t="shared" si="238"/>
        <v>0</v>
      </c>
      <c r="J633" s="488">
        <f t="shared" si="238"/>
        <v>0</v>
      </c>
      <c r="K633" s="488">
        <f t="shared" si="238"/>
        <v>0</v>
      </c>
      <c r="L633" s="488">
        <f t="shared" si="238"/>
        <v>0</v>
      </c>
      <c r="M633" s="488">
        <f t="shared" si="238"/>
        <v>0</v>
      </c>
      <c r="N633" s="490">
        <f t="shared" si="238"/>
        <v>0</v>
      </c>
      <c r="O633" s="488">
        <f t="shared" si="238"/>
        <v>0</v>
      </c>
      <c r="P633" s="488">
        <f t="shared" si="238"/>
        <v>0</v>
      </c>
      <c r="Q633" s="488">
        <f t="shared" si="238"/>
        <v>0</v>
      </c>
      <c r="R633" s="488">
        <f t="shared" si="238"/>
        <v>0</v>
      </c>
      <c r="S633" s="489">
        <f t="shared" si="238"/>
        <v>0</v>
      </c>
      <c r="T633" s="428"/>
      <c r="U633" s="227" t="s">
        <v>26</v>
      </c>
      <c r="V633" s="362">
        <f>V632-V619</f>
        <v>-1.6800000000000068</v>
      </c>
    </row>
    <row r="635" spans="1:23" ht="13.5" thickBot="1" x14ac:dyDescent="0.25"/>
    <row r="636" spans="1:23" s="626" customFormat="1" ht="12.75" customHeight="1" thickBot="1" x14ac:dyDescent="0.25">
      <c r="A636" s="300" t="s">
        <v>190</v>
      </c>
      <c r="B636" s="671" t="s">
        <v>110</v>
      </c>
      <c r="C636" s="672"/>
      <c r="D636" s="672"/>
      <c r="E636" s="672"/>
      <c r="F636" s="672"/>
      <c r="G636" s="673"/>
      <c r="H636" s="671" t="s">
        <v>111</v>
      </c>
      <c r="I636" s="672"/>
      <c r="J636" s="672"/>
      <c r="K636" s="672"/>
      <c r="L636" s="672"/>
      <c r="M636" s="673"/>
      <c r="N636" s="671" t="s">
        <v>53</v>
      </c>
      <c r="O636" s="672"/>
      <c r="P636" s="672"/>
      <c r="Q636" s="672"/>
      <c r="R636" s="672"/>
      <c r="S636" s="673"/>
      <c r="T636" s="329" t="s">
        <v>55</v>
      </c>
    </row>
    <row r="637" spans="1:23" s="626" customFormat="1" ht="12.75" customHeight="1" x14ac:dyDescent="0.2">
      <c r="A637" s="226" t="s">
        <v>54</v>
      </c>
      <c r="B637" s="451">
        <v>1</v>
      </c>
      <c r="C637" s="252">
        <v>2</v>
      </c>
      <c r="D637" s="439" t="s">
        <v>131</v>
      </c>
      <c r="E637" s="252">
        <v>4</v>
      </c>
      <c r="F637" s="484">
        <v>5</v>
      </c>
      <c r="G637" s="432">
        <v>6</v>
      </c>
      <c r="H637" s="251">
        <v>7</v>
      </c>
      <c r="I637" s="252">
        <v>8</v>
      </c>
      <c r="J637" s="252" t="s">
        <v>137</v>
      </c>
      <c r="K637" s="252">
        <v>10</v>
      </c>
      <c r="L637" s="252">
        <v>11</v>
      </c>
      <c r="M637" s="252">
        <v>12</v>
      </c>
      <c r="N637" s="330">
        <v>13</v>
      </c>
      <c r="O637" s="253">
        <v>14</v>
      </c>
      <c r="P637" s="253" t="s">
        <v>138</v>
      </c>
      <c r="Q637" s="253">
        <v>16</v>
      </c>
      <c r="R637" s="253">
        <v>17</v>
      </c>
      <c r="S637" s="331">
        <v>18</v>
      </c>
      <c r="T637" s="418"/>
    </row>
    <row r="638" spans="1:23" s="626" customFormat="1" ht="12.75" customHeight="1" x14ac:dyDescent="0.2">
      <c r="A638" s="307" t="s">
        <v>3</v>
      </c>
      <c r="B638" s="452">
        <v>4212</v>
      </c>
      <c r="C638" s="259">
        <v>4212</v>
      </c>
      <c r="D638" s="440">
        <v>4212</v>
      </c>
      <c r="E638" s="259">
        <v>4212</v>
      </c>
      <c r="F638" s="390">
        <v>4212</v>
      </c>
      <c r="G638" s="260">
        <v>4212</v>
      </c>
      <c r="H638" s="258">
        <v>4212</v>
      </c>
      <c r="I638" s="259">
        <v>4212</v>
      </c>
      <c r="J638" s="259">
        <v>4212</v>
      </c>
      <c r="K638" s="259">
        <v>4212</v>
      </c>
      <c r="L638" s="259">
        <v>4212</v>
      </c>
      <c r="M638" s="259">
        <v>4212</v>
      </c>
      <c r="N638" s="258">
        <v>4212</v>
      </c>
      <c r="O638" s="259">
        <v>4212</v>
      </c>
      <c r="P638" s="259">
        <v>4212</v>
      </c>
      <c r="Q638" s="259">
        <v>4212</v>
      </c>
      <c r="R638" s="259">
        <v>4212</v>
      </c>
      <c r="S638" s="260">
        <v>4212</v>
      </c>
      <c r="T638" s="420">
        <v>4212</v>
      </c>
      <c r="U638" s="504"/>
      <c r="V638" s="505"/>
      <c r="W638" s="505"/>
    </row>
    <row r="639" spans="1:23" s="626" customFormat="1" ht="12.75" customHeight="1" x14ac:dyDescent="0.2">
      <c r="A639" s="310" t="s">
        <v>6</v>
      </c>
      <c r="B639" s="453">
        <v>4774.5714285714284</v>
      </c>
      <c r="C639" s="264">
        <v>4570.833333333333</v>
      </c>
      <c r="D639" s="441">
        <v>4620.666666666667</v>
      </c>
      <c r="E639" s="264">
        <v>4751.7948717948721</v>
      </c>
      <c r="F639" s="311">
        <v>4584.1176470588234</v>
      </c>
      <c r="G639" s="265">
        <v>4776.1764705882351</v>
      </c>
      <c r="H639" s="263">
        <v>4668.8888888888887</v>
      </c>
      <c r="I639" s="264">
        <v>4473.75</v>
      </c>
      <c r="J639" s="264">
        <v>4641.7647058823532</v>
      </c>
      <c r="K639" s="264">
        <v>4630</v>
      </c>
      <c r="L639" s="264">
        <v>4608.333333333333</v>
      </c>
      <c r="M639" s="264">
        <v>4667.1794871794873</v>
      </c>
      <c r="N639" s="263">
        <v>4605</v>
      </c>
      <c r="O639" s="264">
        <v>4662.2222222222226</v>
      </c>
      <c r="P639" s="264">
        <v>4508.4615384615381</v>
      </c>
      <c r="Q639" s="264">
        <v>4661.3513513513517</v>
      </c>
      <c r="R639" s="264">
        <v>4852.6315789473683</v>
      </c>
      <c r="S639" s="265">
        <v>4533.333333333333</v>
      </c>
      <c r="T639" s="421">
        <v>4650.7872696817421</v>
      </c>
      <c r="U639" s="504"/>
      <c r="V639" s="505"/>
      <c r="W639" s="505"/>
    </row>
    <row r="640" spans="1:23" s="626" customFormat="1" ht="12.75" customHeight="1" x14ac:dyDescent="0.2">
      <c r="A640" s="226" t="s">
        <v>7</v>
      </c>
      <c r="B640" s="454">
        <v>71.428571428571431</v>
      </c>
      <c r="C640" s="268">
        <v>63.888888888888886</v>
      </c>
      <c r="D640" s="442">
        <v>86.666666666666671</v>
      </c>
      <c r="E640" s="268">
        <v>92.307692307692307</v>
      </c>
      <c r="F640" s="314">
        <v>88.235294117647058</v>
      </c>
      <c r="G640" s="269">
        <v>79.411764705882348</v>
      </c>
      <c r="H640" s="267">
        <v>77.777777777777771</v>
      </c>
      <c r="I640" s="268">
        <v>80</v>
      </c>
      <c r="J640" s="268">
        <v>94.117647058823536</v>
      </c>
      <c r="K640" s="268">
        <v>75</v>
      </c>
      <c r="L640" s="268">
        <v>80.952380952380949</v>
      </c>
      <c r="M640" s="268">
        <v>79.487179487179489</v>
      </c>
      <c r="N640" s="267">
        <v>78.94736842105263</v>
      </c>
      <c r="O640" s="268">
        <v>69.444444444444443</v>
      </c>
      <c r="P640" s="268">
        <v>84.615384615384613</v>
      </c>
      <c r="Q640" s="268">
        <v>83.78378378378379</v>
      </c>
      <c r="R640" s="268">
        <v>76.315789473684205</v>
      </c>
      <c r="S640" s="269">
        <v>77.777777777777771</v>
      </c>
      <c r="T640" s="422">
        <v>76.884422110552762</v>
      </c>
      <c r="U640" s="504"/>
      <c r="V640" s="505"/>
      <c r="W640" s="505"/>
    </row>
    <row r="641" spans="1:23" s="626" customFormat="1" ht="12.75" customHeight="1" x14ac:dyDescent="0.2">
      <c r="A641" s="226" t="s">
        <v>8</v>
      </c>
      <c r="B641" s="455">
        <v>8.3284023593626605E-2</v>
      </c>
      <c r="C641" s="272">
        <v>9.0609656106844114E-2</v>
      </c>
      <c r="D641" s="443">
        <v>6.8128874374764892E-2</v>
      </c>
      <c r="E641" s="272">
        <v>5.8538151240335956E-2</v>
      </c>
      <c r="F641" s="317">
        <v>6.7226483002982076E-2</v>
      </c>
      <c r="G641" s="273">
        <v>7.8226397192446118E-2</v>
      </c>
      <c r="H641" s="271">
        <v>6.9918907946295419E-2</v>
      </c>
      <c r="I641" s="272">
        <v>7.2528436709039343E-2</v>
      </c>
      <c r="J641" s="272">
        <v>5.4336923968990723E-2</v>
      </c>
      <c r="K641" s="272">
        <v>8.9303334401766937E-2</v>
      </c>
      <c r="L641" s="272">
        <v>7.5429325113705203E-2</v>
      </c>
      <c r="M641" s="272">
        <v>7.5114798083909126E-2</v>
      </c>
      <c r="N641" s="271">
        <v>7.9728426301595642E-2</v>
      </c>
      <c r="O641" s="272">
        <v>9.6557707993340042E-2</v>
      </c>
      <c r="P641" s="272">
        <v>7.2281815088726525E-2</v>
      </c>
      <c r="Q641" s="272">
        <v>8.5141407757480816E-2</v>
      </c>
      <c r="R641" s="272">
        <v>9.0961239246358044E-2</v>
      </c>
      <c r="S641" s="273">
        <v>7.7824899392147776E-2</v>
      </c>
      <c r="T641" s="423">
        <v>8.1743803539754717E-2</v>
      </c>
      <c r="U641" s="504"/>
      <c r="V641" s="505"/>
      <c r="W641" s="505"/>
    </row>
    <row r="642" spans="1:23" s="626" customFormat="1" ht="12.75" customHeight="1" x14ac:dyDescent="0.2">
      <c r="A642" s="310" t="s">
        <v>1</v>
      </c>
      <c r="B642" s="456">
        <f t="shared" ref="B642:T642" si="239">B639/B638*100-100</f>
        <v>13.356396689730005</v>
      </c>
      <c r="C642" s="276">
        <f t="shared" si="239"/>
        <v>8.5193099081987782</v>
      </c>
      <c r="D642" s="276">
        <f t="shared" si="239"/>
        <v>9.7024374802152664</v>
      </c>
      <c r="E642" s="276">
        <f t="shared" si="239"/>
        <v>12.815642730172655</v>
      </c>
      <c r="F642" s="276">
        <f t="shared" si="239"/>
        <v>8.8347019719568891</v>
      </c>
      <c r="G642" s="277">
        <f t="shared" si="239"/>
        <v>13.394503100385464</v>
      </c>
      <c r="H642" s="275">
        <f t="shared" si="239"/>
        <v>10.847314551018243</v>
      </c>
      <c r="I642" s="276">
        <f t="shared" si="239"/>
        <v>6.214387464387471</v>
      </c>
      <c r="J642" s="276">
        <f t="shared" si="239"/>
        <v>10.203340595497451</v>
      </c>
      <c r="K642" s="276">
        <f t="shared" si="239"/>
        <v>9.924026590693245</v>
      </c>
      <c r="L642" s="276">
        <f t="shared" si="239"/>
        <v>9.4096232985121873</v>
      </c>
      <c r="M642" s="276">
        <f t="shared" si="239"/>
        <v>10.806730464850119</v>
      </c>
      <c r="N642" s="275">
        <f t="shared" si="239"/>
        <v>9.3304843304843388</v>
      </c>
      <c r="O642" s="276">
        <f t="shared" si="239"/>
        <v>10.689036614962546</v>
      </c>
      <c r="P642" s="276">
        <f t="shared" si="239"/>
        <v>7.0384980641390769</v>
      </c>
      <c r="Q642" s="276">
        <f t="shared" si="239"/>
        <v>10.668360668360677</v>
      </c>
      <c r="R642" s="276">
        <f t="shared" si="239"/>
        <v>15.20967661318538</v>
      </c>
      <c r="S642" s="277">
        <f t="shared" si="239"/>
        <v>7.6289965178853976</v>
      </c>
      <c r="T642" s="424">
        <f t="shared" si="239"/>
        <v>10.417551511912222</v>
      </c>
      <c r="U642" s="504"/>
      <c r="V642" s="227"/>
    </row>
    <row r="643" spans="1:23" s="626" customFormat="1" ht="12.75" customHeight="1" thickBot="1" x14ac:dyDescent="0.25">
      <c r="A643" s="429" t="s">
        <v>27</v>
      </c>
      <c r="B643" s="457">
        <f t="shared" ref="B643:T643" si="240">B639-B626</f>
        <v>248</v>
      </c>
      <c r="C643" s="281">
        <f t="shared" si="240"/>
        <v>23.214285714285325</v>
      </c>
      <c r="D643" s="281">
        <f t="shared" si="240"/>
        <v>152.97435897435935</v>
      </c>
      <c r="E643" s="281">
        <f t="shared" si="240"/>
        <v>207.74081774081787</v>
      </c>
      <c r="F643" s="281">
        <f t="shared" si="240"/>
        <v>-162.46771879483549</v>
      </c>
      <c r="G643" s="282">
        <f t="shared" si="240"/>
        <v>63.73744619799163</v>
      </c>
      <c r="H643" s="280">
        <f t="shared" si="240"/>
        <v>136.45645645645618</v>
      </c>
      <c r="I643" s="281">
        <f t="shared" si="240"/>
        <v>149.46428571428532</v>
      </c>
      <c r="J643" s="281">
        <f t="shared" si="240"/>
        <v>73.303167420815043</v>
      </c>
      <c r="K643" s="281">
        <f t="shared" si="240"/>
        <v>-108.5</v>
      </c>
      <c r="L643" s="281">
        <f t="shared" si="240"/>
        <v>-36.261261261262007</v>
      </c>
      <c r="M643" s="281">
        <f t="shared" si="240"/>
        <v>59.743589743589837</v>
      </c>
      <c r="N643" s="280">
        <f t="shared" si="240"/>
        <v>129.48275862068931</v>
      </c>
      <c r="O643" s="281">
        <f t="shared" si="240"/>
        <v>-33.993993993993172</v>
      </c>
      <c r="P643" s="281">
        <f t="shared" si="240"/>
        <v>280.12820512820508</v>
      </c>
      <c r="Q643" s="281">
        <f t="shared" si="240"/>
        <v>92.972972972973366</v>
      </c>
      <c r="R643" s="281">
        <f t="shared" si="240"/>
        <v>37.076023391812669</v>
      </c>
      <c r="S643" s="282">
        <f t="shared" si="240"/>
        <v>-169.36936936936945</v>
      </c>
      <c r="T643" s="425">
        <f t="shared" si="240"/>
        <v>47.531843972225943</v>
      </c>
      <c r="U643" s="504"/>
      <c r="V643" s="227"/>
    </row>
    <row r="644" spans="1:23" s="626" customFormat="1" ht="12.75" customHeight="1" x14ac:dyDescent="0.2">
      <c r="A644" s="430" t="s">
        <v>51</v>
      </c>
      <c r="B644" s="486">
        <v>731</v>
      </c>
      <c r="C644" s="286">
        <v>725</v>
      </c>
      <c r="D644" s="444">
        <v>175</v>
      </c>
      <c r="E644" s="286">
        <v>740</v>
      </c>
      <c r="F644" s="391">
        <v>735</v>
      </c>
      <c r="G644" s="287">
        <v>731</v>
      </c>
      <c r="H644" s="285">
        <v>741</v>
      </c>
      <c r="I644" s="286">
        <v>745</v>
      </c>
      <c r="J644" s="286">
        <v>173</v>
      </c>
      <c r="K644" s="286">
        <v>748</v>
      </c>
      <c r="L644" s="286">
        <v>750</v>
      </c>
      <c r="M644" s="286">
        <v>747</v>
      </c>
      <c r="N644" s="285">
        <v>742</v>
      </c>
      <c r="O644" s="286">
        <v>758</v>
      </c>
      <c r="P644" s="286">
        <v>184</v>
      </c>
      <c r="Q644" s="286">
        <v>743</v>
      </c>
      <c r="R644" s="286">
        <v>739</v>
      </c>
      <c r="S644" s="287">
        <v>746</v>
      </c>
      <c r="T644" s="426">
        <f>SUM(B644:S644)</f>
        <v>11653</v>
      </c>
      <c r="U644" s="227" t="s">
        <v>56</v>
      </c>
      <c r="V644" s="289"/>
      <c r="W644" s="290">
        <f>V644/T631</f>
        <v>0</v>
      </c>
    </row>
    <row r="645" spans="1:23" s="626" customFormat="1" ht="12.75" customHeight="1" x14ac:dyDescent="0.2">
      <c r="A645" s="324" t="s">
        <v>28</v>
      </c>
      <c r="B645" s="458"/>
      <c r="C645" s="628"/>
      <c r="D645" s="445"/>
      <c r="E645" s="628"/>
      <c r="F645" s="392"/>
      <c r="G645" s="629"/>
      <c r="H645" s="627"/>
      <c r="I645" s="628"/>
      <c r="J645" s="628"/>
      <c r="K645" s="628"/>
      <c r="L645" s="628"/>
      <c r="M645" s="628"/>
      <c r="N645" s="627"/>
      <c r="O645" s="628"/>
      <c r="P645" s="628"/>
      <c r="Q645" s="628"/>
      <c r="R645" s="628"/>
      <c r="S645" s="629"/>
      <c r="T645" s="427"/>
      <c r="U645" s="227" t="s">
        <v>57</v>
      </c>
      <c r="V645" s="227">
        <v>150.04</v>
      </c>
    </row>
    <row r="646" spans="1:23" s="626" customFormat="1" ht="12.75" customHeight="1" thickBot="1" x14ac:dyDescent="0.25">
      <c r="A646" s="327" t="s">
        <v>26</v>
      </c>
      <c r="B646" s="487">
        <f t="shared" ref="B646:S646" si="241">B645-B632</f>
        <v>0</v>
      </c>
      <c r="C646" s="488">
        <f t="shared" si="241"/>
        <v>0</v>
      </c>
      <c r="D646" s="488">
        <f t="shared" si="241"/>
        <v>0</v>
      </c>
      <c r="E646" s="488">
        <f t="shared" si="241"/>
        <v>0</v>
      </c>
      <c r="F646" s="488">
        <f t="shared" si="241"/>
        <v>0</v>
      </c>
      <c r="G646" s="489">
        <f t="shared" si="241"/>
        <v>0</v>
      </c>
      <c r="H646" s="490">
        <f t="shared" si="241"/>
        <v>0</v>
      </c>
      <c r="I646" s="488">
        <f t="shared" si="241"/>
        <v>0</v>
      </c>
      <c r="J646" s="488">
        <f t="shared" si="241"/>
        <v>0</v>
      </c>
      <c r="K646" s="488">
        <f t="shared" si="241"/>
        <v>0</v>
      </c>
      <c r="L646" s="488">
        <f t="shared" si="241"/>
        <v>0</v>
      </c>
      <c r="M646" s="488">
        <f t="shared" si="241"/>
        <v>0</v>
      </c>
      <c r="N646" s="490">
        <f t="shared" si="241"/>
        <v>0</v>
      </c>
      <c r="O646" s="488">
        <f t="shared" si="241"/>
        <v>0</v>
      </c>
      <c r="P646" s="488">
        <f t="shared" si="241"/>
        <v>0</v>
      </c>
      <c r="Q646" s="488">
        <f t="shared" si="241"/>
        <v>0</v>
      </c>
      <c r="R646" s="488">
        <f t="shared" si="241"/>
        <v>0</v>
      </c>
      <c r="S646" s="489">
        <f t="shared" si="241"/>
        <v>0</v>
      </c>
      <c r="T646" s="428"/>
      <c r="U646" s="227" t="s">
        <v>26</v>
      </c>
      <c r="V646" s="362">
        <f>V645-V632</f>
        <v>-1.7700000000000102</v>
      </c>
    </row>
    <row r="648" spans="1:23" ht="13.5" thickBot="1" x14ac:dyDescent="0.25"/>
    <row r="649" spans="1:23" s="634" customFormat="1" ht="12.75" customHeight="1" thickBot="1" x14ac:dyDescent="0.25">
      <c r="A649" s="300" t="s">
        <v>192</v>
      </c>
      <c r="B649" s="671" t="s">
        <v>110</v>
      </c>
      <c r="C649" s="672"/>
      <c r="D649" s="672"/>
      <c r="E649" s="672"/>
      <c r="F649" s="672"/>
      <c r="G649" s="673"/>
      <c r="H649" s="671" t="s">
        <v>111</v>
      </c>
      <c r="I649" s="672"/>
      <c r="J649" s="672"/>
      <c r="K649" s="672"/>
      <c r="L649" s="672"/>
      <c r="M649" s="673"/>
      <c r="N649" s="671" t="s">
        <v>53</v>
      </c>
      <c r="O649" s="672"/>
      <c r="P649" s="672"/>
      <c r="Q649" s="672"/>
      <c r="R649" s="672"/>
      <c r="S649" s="673"/>
      <c r="T649" s="329" t="s">
        <v>55</v>
      </c>
    </row>
    <row r="650" spans="1:23" s="634" customFormat="1" ht="12.75" customHeight="1" x14ac:dyDescent="0.2">
      <c r="A650" s="226" t="s">
        <v>54</v>
      </c>
      <c r="B650" s="451">
        <v>1</v>
      </c>
      <c r="C650" s="252">
        <v>2</v>
      </c>
      <c r="D650" s="439" t="s">
        <v>131</v>
      </c>
      <c r="E650" s="252">
        <v>4</v>
      </c>
      <c r="F650" s="484">
        <v>5</v>
      </c>
      <c r="G650" s="432">
        <v>6</v>
      </c>
      <c r="H650" s="251">
        <v>7</v>
      </c>
      <c r="I650" s="252">
        <v>8</v>
      </c>
      <c r="J650" s="252" t="s">
        <v>137</v>
      </c>
      <c r="K650" s="252">
        <v>10</v>
      </c>
      <c r="L650" s="252">
        <v>11</v>
      </c>
      <c r="M650" s="252">
        <v>12</v>
      </c>
      <c r="N650" s="330">
        <v>13</v>
      </c>
      <c r="O650" s="253">
        <v>14</v>
      </c>
      <c r="P650" s="253" t="s">
        <v>138</v>
      </c>
      <c r="Q650" s="253">
        <v>16</v>
      </c>
      <c r="R650" s="253">
        <v>17</v>
      </c>
      <c r="S650" s="331">
        <v>18</v>
      </c>
      <c r="T650" s="418"/>
    </row>
    <row r="651" spans="1:23" s="634" customFormat="1" ht="12.75" customHeight="1" x14ac:dyDescent="0.2">
      <c r="A651" s="307" t="s">
        <v>3</v>
      </c>
      <c r="B651" s="452">
        <v>4248</v>
      </c>
      <c r="C651" s="259">
        <v>4248</v>
      </c>
      <c r="D651" s="440">
        <v>4248</v>
      </c>
      <c r="E651" s="259">
        <v>4248</v>
      </c>
      <c r="F651" s="390">
        <v>4248</v>
      </c>
      <c r="G651" s="260">
        <v>4248</v>
      </c>
      <c r="H651" s="258">
        <v>4248</v>
      </c>
      <c r="I651" s="259">
        <v>4248</v>
      </c>
      <c r="J651" s="259">
        <v>4248</v>
      </c>
      <c r="K651" s="259">
        <v>4248</v>
      </c>
      <c r="L651" s="259">
        <v>4248</v>
      </c>
      <c r="M651" s="259">
        <v>4248</v>
      </c>
      <c r="N651" s="258">
        <v>4248</v>
      </c>
      <c r="O651" s="259">
        <v>4248</v>
      </c>
      <c r="P651" s="259">
        <v>4248</v>
      </c>
      <c r="Q651" s="259">
        <v>4248</v>
      </c>
      <c r="R651" s="259">
        <v>4248</v>
      </c>
      <c r="S651" s="260">
        <v>4248</v>
      </c>
      <c r="T651" s="420">
        <v>4248</v>
      </c>
      <c r="U651" s="504"/>
      <c r="V651" s="505"/>
      <c r="W651" s="505"/>
    </row>
    <row r="652" spans="1:23" s="634" customFormat="1" ht="12.75" customHeight="1" x14ac:dyDescent="0.2">
      <c r="A652" s="310" t="s">
        <v>6</v>
      </c>
      <c r="B652" s="453">
        <v>4594.5</v>
      </c>
      <c r="C652" s="264">
        <v>4578.75</v>
      </c>
      <c r="D652" s="441">
        <v>4390</v>
      </c>
      <c r="E652" s="264">
        <v>4722.75</v>
      </c>
      <c r="F652" s="311">
        <v>4725.5</v>
      </c>
      <c r="G652" s="265">
        <v>5005.25</v>
      </c>
      <c r="H652" s="263">
        <v>4455.833333333333</v>
      </c>
      <c r="I652" s="264">
        <v>4459.4871794871797</v>
      </c>
      <c r="J652" s="264">
        <v>4318.333333333333</v>
      </c>
      <c r="K652" s="264">
        <v>4863.0769230769229</v>
      </c>
      <c r="L652" s="264">
        <v>4521.25</v>
      </c>
      <c r="M652" s="264">
        <v>4672.25</v>
      </c>
      <c r="N652" s="263">
        <v>4532.894736842105</v>
      </c>
      <c r="O652" s="264">
        <v>4810.25</v>
      </c>
      <c r="P652" s="264">
        <v>4402.5</v>
      </c>
      <c r="Q652" s="264">
        <v>4754.8717948717949</v>
      </c>
      <c r="R652" s="264">
        <v>4919.4871794871797</v>
      </c>
      <c r="S652" s="265">
        <v>4636.9230769230771</v>
      </c>
      <c r="T652" s="421">
        <v>4667.0879999999997</v>
      </c>
      <c r="U652" s="504"/>
      <c r="V652" s="505"/>
      <c r="W652" s="505"/>
    </row>
    <row r="653" spans="1:23" s="634" customFormat="1" ht="12.75" customHeight="1" x14ac:dyDescent="0.2">
      <c r="A653" s="226" t="s">
        <v>7</v>
      </c>
      <c r="B653" s="454">
        <v>90</v>
      </c>
      <c r="C653" s="268">
        <v>90</v>
      </c>
      <c r="D653" s="442">
        <v>100</v>
      </c>
      <c r="E653" s="268">
        <v>85</v>
      </c>
      <c r="F653" s="314">
        <v>75</v>
      </c>
      <c r="G653" s="269">
        <v>85</v>
      </c>
      <c r="H653" s="267">
        <v>91.666666666666671</v>
      </c>
      <c r="I653" s="268">
        <v>87.179487179487182</v>
      </c>
      <c r="J653" s="268">
        <v>100</v>
      </c>
      <c r="K653" s="268">
        <v>74.358974358974365</v>
      </c>
      <c r="L653" s="268">
        <v>92.5</v>
      </c>
      <c r="M653" s="268">
        <v>87.5</v>
      </c>
      <c r="N653" s="267">
        <v>94.736842105263165</v>
      </c>
      <c r="O653" s="268">
        <v>45</v>
      </c>
      <c r="P653" s="268">
        <v>91.666666666666671</v>
      </c>
      <c r="Q653" s="268">
        <v>74.358974358974365</v>
      </c>
      <c r="R653" s="268">
        <v>84.615384615384613</v>
      </c>
      <c r="S653" s="269">
        <v>97.435897435897431</v>
      </c>
      <c r="T653" s="422">
        <v>73.44</v>
      </c>
      <c r="U653" s="504"/>
      <c r="V653" s="505"/>
      <c r="W653" s="505"/>
    </row>
    <row r="654" spans="1:23" s="634" customFormat="1" ht="12.75" customHeight="1" x14ac:dyDescent="0.2">
      <c r="A654" s="226" t="s">
        <v>8</v>
      </c>
      <c r="B654" s="455">
        <v>9.0194112712321306E-2</v>
      </c>
      <c r="C654" s="272">
        <v>6.3680027528949426E-2</v>
      </c>
      <c r="D654" s="443">
        <v>5.074838211543492E-2</v>
      </c>
      <c r="E654" s="272">
        <v>6.0375884122698335E-2</v>
      </c>
      <c r="F654" s="317">
        <v>8.0431406261777458E-2</v>
      </c>
      <c r="G654" s="273">
        <v>6.6814801660903644E-2</v>
      </c>
      <c r="H654" s="271">
        <v>6.3179532167056102E-2</v>
      </c>
      <c r="I654" s="272">
        <v>7.5323128287597685E-2</v>
      </c>
      <c r="J654" s="272">
        <v>4.0285263097368566E-2</v>
      </c>
      <c r="K654" s="272">
        <v>9.0456309060942985E-2</v>
      </c>
      <c r="L654" s="272">
        <v>6.4817140345112573E-2</v>
      </c>
      <c r="M654" s="272">
        <v>6.1730927261758217E-2</v>
      </c>
      <c r="N654" s="271">
        <v>6.1254128574869532E-2</v>
      </c>
      <c r="O654" s="272">
        <v>0.10449052419699732</v>
      </c>
      <c r="P654" s="272">
        <v>5.3984465242052651E-2</v>
      </c>
      <c r="Q654" s="272">
        <v>8.3285388082975337E-2</v>
      </c>
      <c r="R654" s="272">
        <v>6.4947914464112536E-2</v>
      </c>
      <c r="S654" s="273">
        <v>6.2883105856954793E-2</v>
      </c>
      <c r="T654" s="423">
        <v>8.2189898089598132E-2</v>
      </c>
      <c r="U654" s="504"/>
      <c r="V654" s="505"/>
      <c r="W654" s="505"/>
    </row>
    <row r="655" spans="1:23" s="634" customFormat="1" ht="12.75" customHeight="1" x14ac:dyDescent="0.2">
      <c r="A655" s="310" t="s">
        <v>1</v>
      </c>
      <c r="B655" s="456">
        <f t="shared" ref="B655:T655" si="242">B652/B651*100-100</f>
        <v>8.1567796610169552</v>
      </c>
      <c r="C655" s="276">
        <f t="shared" si="242"/>
        <v>7.7860169491525539</v>
      </c>
      <c r="D655" s="276">
        <f t="shared" si="242"/>
        <v>3.3427495291902005</v>
      </c>
      <c r="E655" s="276">
        <f t="shared" si="242"/>
        <v>11.175847457627114</v>
      </c>
      <c r="F655" s="276">
        <f t="shared" si="242"/>
        <v>11.240583804143128</v>
      </c>
      <c r="G655" s="277">
        <f t="shared" si="242"/>
        <v>17.826035781544249</v>
      </c>
      <c r="H655" s="275">
        <f t="shared" si="242"/>
        <v>4.8924984306340207</v>
      </c>
      <c r="I655" s="276">
        <f t="shared" si="242"/>
        <v>4.978511758172786</v>
      </c>
      <c r="J655" s="276">
        <f t="shared" si="242"/>
        <v>1.6556811048336471</v>
      </c>
      <c r="K655" s="276">
        <f t="shared" si="242"/>
        <v>14.47921193683905</v>
      </c>
      <c r="L655" s="276">
        <f t="shared" si="242"/>
        <v>6.4324387947269202</v>
      </c>
      <c r="M655" s="276">
        <f t="shared" si="242"/>
        <v>9.9870527306968029</v>
      </c>
      <c r="N655" s="275">
        <f t="shared" si="242"/>
        <v>6.7065616017444825</v>
      </c>
      <c r="O655" s="276">
        <f t="shared" si="242"/>
        <v>13.23564030131827</v>
      </c>
      <c r="P655" s="276">
        <f t="shared" si="242"/>
        <v>3.6370056497175227</v>
      </c>
      <c r="Q655" s="276">
        <f t="shared" si="242"/>
        <v>11.932010237094985</v>
      </c>
      <c r="R655" s="276">
        <f t="shared" si="242"/>
        <v>15.807136993577672</v>
      </c>
      <c r="S655" s="277">
        <f t="shared" si="242"/>
        <v>9.155439663914251</v>
      </c>
      <c r="T655" s="424">
        <f t="shared" si="242"/>
        <v>9.8655367231638422</v>
      </c>
      <c r="U655" s="504"/>
      <c r="V655" s="227"/>
    </row>
    <row r="656" spans="1:23" s="634" customFormat="1" ht="12.75" customHeight="1" thickBot="1" x14ac:dyDescent="0.25">
      <c r="A656" s="429" t="s">
        <v>27</v>
      </c>
      <c r="B656" s="457">
        <f t="shared" ref="B656:T656" si="243">B652-B639</f>
        <v>-180.07142857142844</v>
      </c>
      <c r="C656" s="281">
        <f t="shared" si="243"/>
        <v>7.9166666666669698</v>
      </c>
      <c r="D656" s="281">
        <f t="shared" si="243"/>
        <v>-230.66666666666697</v>
      </c>
      <c r="E656" s="281">
        <f t="shared" si="243"/>
        <v>-29.044871794872051</v>
      </c>
      <c r="F656" s="281">
        <f t="shared" si="243"/>
        <v>141.38235294117658</v>
      </c>
      <c r="G656" s="282">
        <f t="shared" si="243"/>
        <v>229.07352941176487</v>
      </c>
      <c r="H656" s="280">
        <f t="shared" si="243"/>
        <v>-213.05555555555566</v>
      </c>
      <c r="I656" s="281">
        <f t="shared" si="243"/>
        <v>-14.262820512820326</v>
      </c>
      <c r="J656" s="281">
        <f t="shared" si="243"/>
        <v>-323.43137254902013</v>
      </c>
      <c r="K656" s="281">
        <f t="shared" si="243"/>
        <v>233.07692307692287</v>
      </c>
      <c r="L656" s="281">
        <f t="shared" si="243"/>
        <v>-87.08333333333303</v>
      </c>
      <c r="M656" s="281">
        <f t="shared" si="243"/>
        <v>5.0705128205127039</v>
      </c>
      <c r="N656" s="280">
        <f t="shared" si="243"/>
        <v>-72.105263157895024</v>
      </c>
      <c r="O656" s="281">
        <f t="shared" si="243"/>
        <v>148.02777777777737</v>
      </c>
      <c r="P656" s="281">
        <f t="shared" si="243"/>
        <v>-105.96153846153811</v>
      </c>
      <c r="Q656" s="281">
        <f t="shared" si="243"/>
        <v>93.520443520443223</v>
      </c>
      <c r="R656" s="281">
        <f t="shared" si="243"/>
        <v>66.855600539811348</v>
      </c>
      <c r="S656" s="282">
        <f t="shared" si="243"/>
        <v>103.5897435897441</v>
      </c>
      <c r="T656" s="425">
        <f t="shared" si="243"/>
        <v>16.300730318257592</v>
      </c>
      <c r="U656" s="504"/>
      <c r="V656" s="227"/>
    </row>
    <row r="657" spans="1:23" s="634" customFormat="1" ht="12.75" customHeight="1" x14ac:dyDescent="0.2">
      <c r="A657" s="430" t="s">
        <v>51</v>
      </c>
      <c r="B657" s="486">
        <v>731</v>
      </c>
      <c r="C657" s="286">
        <v>723</v>
      </c>
      <c r="D657" s="444">
        <v>171</v>
      </c>
      <c r="E657" s="286">
        <v>739</v>
      </c>
      <c r="F657" s="391">
        <v>731</v>
      </c>
      <c r="G657" s="287">
        <v>730</v>
      </c>
      <c r="H657" s="285">
        <v>737</v>
      </c>
      <c r="I657" s="286">
        <v>745</v>
      </c>
      <c r="J657" s="286">
        <v>172</v>
      </c>
      <c r="K657" s="286">
        <v>746</v>
      </c>
      <c r="L657" s="286">
        <v>747</v>
      </c>
      <c r="M657" s="286">
        <v>747</v>
      </c>
      <c r="N657" s="285">
        <v>740</v>
      </c>
      <c r="O657" s="286">
        <v>757</v>
      </c>
      <c r="P657" s="286">
        <v>179</v>
      </c>
      <c r="Q657" s="286">
        <v>741</v>
      </c>
      <c r="R657" s="286">
        <v>738</v>
      </c>
      <c r="S657" s="287">
        <v>744</v>
      </c>
      <c r="T657" s="426">
        <f>SUM(B657:S657)</f>
        <v>11618</v>
      </c>
      <c r="U657" s="227" t="s">
        <v>56</v>
      </c>
      <c r="V657" s="289"/>
      <c r="W657" s="290">
        <f>V657/T644</f>
        <v>0</v>
      </c>
    </row>
    <row r="658" spans="1:23" s="634" customFormat="1" ht="12.75" customHeight="1" x14ac:dyDescent="0.2">
      <c r="A658" s="324" t="s">
        <v>28</v>
      </c>
      <c r="B658" s="458"/>
      <c r="C658" s="636"/>
      <c r="D658" s="445"/>
      <c r="E658" s="636"/>
      <c r="F658" s="392"/>
      <c r="G658" s="635"/>
      <c r="H658" s="637"/>
      <c r="I658" s="636"/>
      <c r="J658" s="636"/>
      <c r="K658" s="636"/>
      <c r="L658" s="636"/>
      <c r="M658" s="636"/>
      <c r="N658" s="637"/>
      <c r="O658" s="636"/>
      <c r="P658" s="636"/>
      <c r="Q658" s="636"/>
      <c r="R658" s="636"/>
      <c r="S658" s="635"/>
      <c r="T658" s="427"/>
      <c r="U658" s="227" t="s">
        <v>57</v>
      </c>
      <c r="V658" s="227">
        <v>150.08000000000001</v>
      </c>
    </row>
    <row r="659" spans="1:23" s="634" customFormat="1" ht="12.75" customHeight="1" thickBot="1" x14ac:dyDescent="0.25">
      <c r="A659" s="327" t="s">
        <v>26</v>
      </c>
      <c r="B659" s="487">
        <f t="shared" ref="B659:S659" si="244">B658-B645</f>
        <v>0</v>
      </c>
      <c r="C659" s="488">
        <f t="shared" si="244"/>
        <v>0</v>
      </c>
      <c r="D659" s="488">
        <f t="shared" si="244"/>
        <v>0</v>
      </c>
      <c r="E659" s="488">
        <f t="shared" si="244"/>
        <v>0</v>
      </c>
      <c r="F659" s="488">
        <f t="shared" si="244"/>
        <v>0</v>
      </c>
      <c r="G659" s="489">
        <f t="shared" si="244"/>
        <v>0</v>
      </c>
      <c r="H659" s="490">
        <f t="shared" si="244"/>
        <v>0</v>
      </c>
      <c r="I659" s="488">
        <f t="shared" si="244"/>
        <v>0</v>
      </c>
      <c r="J659" s="488">
        <f t="shared" si="244"/>
        <v>0</v>
      </c>
      <c r="K659" s="488">
        <f t="shared" si="244"/>
        <v>0</v>
      </c>
      <c r="L659" s="488">
        <f t="shared" si="244"/>
        <v>0</v>
      </c>
      <c r="M659" s="488">
        <f t="shared" si="244"/>
        <v>0</v>
      </c>
      <c r="N659" s="490">
        <f t="shared" si="244"/>
        <v>0</v>
      </c>
      <c r="O659" s="488">
        <f t="shared" si="244"/>
        <v>0</v>
      </c>
      <c r="P659" s="488">
        <f t="shared" si="244"/>
        <v>0</v>
      </c>
      <c r="Q659" s="488">
        <f t="shared" si="244"/>
        <v>0</v>
      </c>
      <c r="R659" s="488">
        <f t="shared" si="244"/>
        <v>0</v>
      </c>
      <c r="S659" s="489">
        <f t="shared" si="244"/>
        <v>0</v>
      </c>
      <c r="T659" s="428"/>
      <c r="U659" s="227" t="s">
        <v>26</v>
      </c>
      <c r="V659" s="362">
        <f>V658-V645</f>
        <v>4.0000000000020464E-2</v>
      </c>
    </row>
    <row r="661" spans="1:23" ht="13.5" thickBot="1" x14ac:dyDescent="0.25"/>
    <row r="662" spans="1:23" s="642" customFormat="1" ht="12.75" customHeight="1" thickBot="1" x14ac:dyDescent="0.25">
      <c r="A662" s="300" t="s">
        <v>194</v>
      </c>
      <c r="B662" s="671" t="s">
        <v>110</v>
      </c>
      <c r="C662" s="672"/>
      <c r="D662" s="672"/>
      <c r="E662" s="672"/>
      <c r="F662" s="672"/>
      <c r="G662" s="673"/>
      <c r="H662" s="671" t="s">
        <v>111</v>
      </c>
      <c r="I662" s="672"/>
      <c r="J662" s="672"/>
      <c r="K662" s="672"/>
      <c r="L662" s="672"/>
      <c r="M662" s="673"/>
      <c r="N662" s="671" t="s">
        <v>53</v>
      </c>
      <c r="O662" s="672"/>
      <c r="P662" s="672"/>
      <c r="Q662" s="672"/>
      <c r="R662" s="672"/>
      <c r="S662" s="673"/>
      <c r="T662" s="329" t="s">
        <v>55</v>
      </c>
    </row>
    <row r="663" spans="1:23" s="642" customFormat="1" ht="12.75" customHeight="1" x14ac:dyDescent="0.2">
      <c r="A663" s="226" t="s">
        <v>54</v>
      </c>
      <c r="B663" s="451">
        <v>1</v>
      </c>
      <c r="C663" s="252">
        <v>2</v>
      </c>
      <c r="D663" s="439" t="s">
        <v>131</v>
      </c>
      <c r="E663" s="252">
        <v>4</v>
      </c>
      <c r="F663" s="484">
        <v>5</v>
      </c>
      <c r="G663" s="432">
        <v>6</v>
      </c>
      <c r="H663" s="251">
        <v>7</v>
      </c>
      <c r="I663" s="252">
        <v>8</v>
      </c>
      <c r="J663" s="252" t="s">
        <v>137</v>
      </c>
      <c r="K663" s="252">
        <v>10</v>
      </c>
      <c r="L663" s="252">
        <v>11</v>
      </c>
      <c r="M663" s="252">
        <v>12</v>
      </c>
      <c r="N663" s="330">
        <v>13</v>
      </c>
      <c r="O663" s="253">
        <v>14</v>
      </c>
      <c r="P663" s="253" t="s">
        <v>138</v>
      </c>
      <c r="Q663" s="253">
        <v>16</v>
      </c>
      <c r="R663" s="253">
        <v>17</v>
      </c>
      <c r="S663" s="331">
        <v>18</v>
      </c>
      <c r="T663" s="418"/>
    </row>
    <row r="664" spans="1:23" s="642" customFormat="1" ht="12.75" customHeight="1" x14ac:dyDescent="0.2">
      <c r="A664" s="307" t="s">
        <v>3</v>
      </c>
      <c r="B664" s="452">
        <v>4284</v>
      </c>
      <c r="C664" s="259">
        <v>4284</v>
      </c>
      <c r="D664" s="440">
        <v>4284</v>
      </c>
      <c r="E664" s="259">
        <v>4284</v>
      </c>
      <c r="F664" s="390">
        <v>4284</v>
      </c>
      <c r="G664" s="260">
        <v>4284</v>
      </c>
      <c r="H664" s="258">
        <v>4284</v>
      </c>
      <c r="I664" s="259">
        <v>4284</v>
      </c>
      <c r="J664" s="259">
        <v>4284</v>
      </c>
      <c r="K664" s="259">
        <v>4284</v>
      </c>
      <c r="L664" s="259">
        <v>4284</v>
      </c>
      <c r="M664" s="259">
        <v>4284</v>
      </c>
      <c r="N664" s="258">
        <v>4284</v>
      </c>
      <c r="O664" s="259">
        <v>4284</v>
      </c>
      <c r="P664" s="259">
        <v>4284</v>
      </c>
      <c r="Q664" s="259">
        <v>4284</v>
      </c>
      <c r="R664" s="259">
        <v>4284</v>
      </c>
      <c r="S664" s="260">
        <v>4284</v>
      </c>
      <c r="T664" s="420">
        <v>4284</v>
      </c>
      <c r="U664" s="504"/>
      <c r="V664" s="505"/>
      <c r="W664" s="505"/>
    </row>
    <row r="665" spans="1:23" s="642" customFormat="1" ht="12.75" customHeight="1" x14ac:dyDescent="0.2">
      <c r="A665" s="310" t="s">
        <v>6</v>
      </c>
      <c r="B665" s="453">
        <v>4624.55</v>
      </c>
      <c r="C665" s="264">
        <v>4558.8</v>
      </c>
      <c r="D665" s="441">
        <v>4700.2700000000004</v>
      </c>
      <c r="E665" s="264">
        <v>4497.5</v>
      </c>
      <c r="F665" s="311">
        <v>4724.47</v>
      </c>
      <c r="G665" s="265">
        <v>4666.97</v>
      </c>
      <c r="H665" s="263">
        <v>4633.25</v>
      </c>
      <c r="I665" s="264">
        <v>4660.79</v>
      </c>
      <c r="J665" s="264">
        <v>4650</v>
      </c>
      <c r="K665" s="264">
        <v>4808.95</v>
      </c>
      <c r="L665" s="264">
        <v>4609.05</v>
      </c>
      <c r="M665" s="264">
        <v>4726.8599999999997</v>
      </c>
      <c r="N665" s="263">
        <v>4690.71</v>
      </c>
      <c r="O665" s="264">
        <v>4725.8999999999996</v>
      </c>
      <c r="P665" s="264">
        <v>4609.29</v>
      </c>
      <c r="Q665" s="264">
        <v>4698.1000000000004</v>
      </c>
      <c r="R665" s="264">
        <v>4868.97</v>
      </c>
      <c r="S665" s="265">
        <v>4549.1099999999997</v>
      </c>
      <c r="T665" s="421">
        <v>4673.3900000000003</v>
      </c>
      <c r="U665" s="504"/>
      <c r="V665" s="505"/>
      <c r="W665" s="505"/>
    </row>
    <row r="666" spans="1:23" s="642" customFormat="1" ht="12.75" customHeight="1" x14ac:dyDescent="0.2">
      <c r="A666" s="226" t="s">
        <v>7</v>
      </c>
      <c r="B666" s="454">
        <v>93.9</v>
      </c>
      <c r="C666" s="268">
        <v>96</v>
      </c>
      <c r="D666" s="442">
        <v>86.5</v>
      </c>
      <c r="E666" s="268">
        <v>83.3</v>
      </c>
      <c r="F666" s="314">
        <v>65.790000000000006</v>
      </c>
      <c r="G666" s="269">
        <v>81.819999999999993</v>
      </c>
      <c r="H666" s="267">
        <v>90</v>
      </c>
      <c r="I666" s="268">
        <v>84.21</v>
      </c>
      <c r="J666" s="268">
        <v>92.86</v>
      </c>
      <c r="K666" s="268">
        <v>73.680000000000007</v>
      </c>
      <c r="L666" s="268">
        <v>90.48</v>
      </c>
      <c r="M666" s="268">
        <v>68.569999999999993</v>
      </c>
      <c r="N666" s="267">
        <v>83.33</v>
      </c>
      <c r="O666" s="268">
        <v>65.91</v>
      </c>
      <c r="P666" s="268">
        <v>78.569999999999993</v>
      </c>
      <c r="Q666" s="268">
        <v>42.31</v>
      </c>
      <c r="R666" s="268">
        <v>71.790000000000006</v>
      </c>
      <c r="S666" s="269">
        <v>86.67</v>
      </c>
      <c r="T666" s="422">
        <v>71.61</v>
      </c>
      <c r="U666" s="504"/>
      <c r="V666" s="505"/>
      <c r="W666" s="505"/>
    </row>
    <row r="667" spans="1:23" s="642" customFormat="1" ht="12.75" customHeight="1" x14ac:dyDescent="0.2">
      <c r="A667" s="226" t="s">
        <v>8</v>
      </c>
      <c r="B667" s="455">
        <v>7.1099999999999997E-2</v>
      </c>
      <c r="C667" s="272">
        <v>7.4700000000000003E-2</v>
      </c>
      <c r="D667" s="443">
        <v>7.2099999999999997E-2</v>
      </c>
      <c r="E667" s="272">
        <v>7.7100000000000002E-2</v>
      </c>
      <c r="F667" s="317">
        <v>9.1499999999999998E-2</v>
      </c>
      <c r="G667" s="273">
        <v>7.0999999999999994E-2</v>
      </c>
      <c r="H667" s="271">
        <v>0.08</v>
      </c>
      <c r="I667" s="272">
        <v>9.9900000000000003E-2</v>
      </c>
      <c r="J667" s="272">
        <v>6.7799999999999999E-2</v>
      </c>
      <c r="K667" s="272">
        <v>8.0600000000000005E-2</v>
      </c>
      <c r="L667" s="272">
        <v>6.5299999999999997E-2</v>
      </c>
      <c r="M667" s="272">
        <v>9.5799999999999996E-2</v>
      </c>
      <c r="N667" s="271">
        <v>7.9100000000000004E-2</v>
      </c>
      <c r="O667" s="272">
        <v>0.09</v>
      </c>
      <c r="P667" s="272">
        <v>9.1600000000000001E-2</v>
      </c>
      <c r="Q667" s="272">
        <v>0.1076</v>
      </c>
      <c r="R667" s="272">
        <v>7.9200000000000007E-2</v>
      </c>
      <c r="S667" s="273">
        <v>8.0799999999999997E-2</v>
      </c>
      <c r="T667" s="423">
        <v>8.4900000000000003E-2</v>
      </c>
      <c r="U667" s="504"/>
      <c r="V667" s="505"/>
      <c r="W667" s="505"/>
    </row>
    <row r="668" spans="1:23" s="642" customFormat="1" ht="12.75" customHeight="1" x14ac:dyDescent="0.2">
      <c r="A668" s="310" t="s">
        <v>1</v>
      </c>
      <c r="B668" s="456">
        <f t="shared" ref="B668:T668" si="245">B665/B664*100-100</f>
        <v>7.9493464052287521</v>
      </c>
      <c r="C668" s="276">
        <f t="shared" si="245"/>
        <v>6.4145658263305307</v>
      </c>
      <c r="D668" s="276">
        <f t="shared" si="245"/>
        <v>9.716853408029877</v>
      </c>
      <c r="E668" s="276">
        <f t="shared" si="245"/>
        <v>4.9836601307189596</v>
      </c>
      <c r="F668" s="276">
        <f t="shared" si="245"/>
        <v>10.281746031746025</v>
      </c>
      <c r="G668" s="277">
        <f t="shared" si="245"/>
        <v>8.9395424836601336</v>
      </c>
      <c r="H668" s="275">
        <f t="shared" si="245"/>
        <v>8.1524276377217433</v>
      </c>
      <c r="I668" s="276">
        <f t="shared" si="245"/>
        <v>8.7952847805788963</v>
      </c>
      <c r="J668" s="276">
        <f t="shared" si="245"/>
        <v>8.5434173669467697</v>
      </c>
      <c r="K668" s="276">
        <f t="shared" si="245"/>
        <v>12.253734827264239</v>
      </c>
      <c r="L668" s="276">
        <f t="shared" si="245"/>
        <v>7.5875350140055957</v>
      </c>
      <c r="M668" s="276">
        <f t="shared" si="245"/>
        <v>10.33753501400561</v>
      </c>
      <c r="N668" s="275">
        <f t="shared" si="245"/>
        <v>9.4936974789916064</v>
      </c>
      <c r="O668" s="276">
        <f t="shared" si="245"/>
        <v>10.315126050420147</v>
      </c>
      <c r="P668" s="276">
        <f t="shared" si="245"/>
        <v>7.5931372549019613</v>
      </c>
      <c r="Q668" s="276">
        <f t="shared" si="245"/>
        <v>9.6661998132586433</v>
      </c>
      <c r="R668" s="276">
        <f t="shared" si="245"/>
        <v>13.654761904761912</v>
      </c>
      <c r="S668" s="277">
        <f t="shared" si="245"/>
        <v>6.1883753501400491</v>
      </c>
      <c r="T668" s="424">
        <f t="shared" si="245"/>
        <v>9.0894024276377365</v>
      </c>
      <c r="U668" s="504"/>
      <c r="V668" s="227"/>
    </row>
    <row r="669" spans="1:23" s="642" customFormat="1" ht="12.75" customHeight="1" thickBot="1" x14ac:dyDescent="0.25">
      <c r="A669" s="429" t="s">
        <v>27</v>
      </c>
      <c r="B669" s="457">
        <f t="shared" ref="B669:T669" si="246">B665-B652</f>
        <v>30.050000000000182</v>
      </c>
      <c r="C669" s="281">
        <f t="shared" si="246"/>
        <v>-19.949999999999818</v>
      </c>
      <c r="D669" s="281">
        <f t="shared" si="246"/>
        <v>310.27000000000044</v>
      </c>
      <c r="E669" s="281">
        <f t="shared" si="246"/>
        <v>-225.25</v>
      </c>
      <c r="F669" s="281">
        <f t="shared" si="246"/>
        <v>-1.0299999999997453</v>
      </c>
      <c r="G669" s="282">
        <f t="shared" si="246"/>
        <v>-338.27999999999975</v>
      </c>
      <c r="H669" s="280">
        <f t="shared" si="246"/>
        <v>177.41666666666697</v>
      </c>
      <c r="I669" s="281">
        <f t="shared" si="246"/>
        <v>201.30282051282029</v>
      </c>
      <c r="J669" s="281">
        <f t="shared" si="246"/>
        <v>331.66666666666697</v>
      </c>
      <c r="K669" s="281">
        <f t="shared" si="246"/>
        <v>-54.126923076923049</v>
      </c>
      <c r="L669" s="281">
        <f t="shared" si="246"/>
        <v>87.800000000000182</v>
      </c>
      <c r="M669" s="281">
        <f t="shared" si="246"/>
        <v>54.609999999999673</v>
      </c>
      <c r="N669" s="280">
        <f t="shared" si="246"/>
        <v>157.81526315789506</v>
      </c>
      <c r="O669" s="281">
        <f t="shared" si="246"/>
        <v>-84.350000000000364</v>
      </c>
      <c r="P669" s="281">
        <f t="shared" si="246"/>
        <v>206.78999999999996</v>
      </c>
      <c r="Q669" s="281">
        <f t="shared" si="246"/>
        <v>-56.771794871794555</v>
      </c>
      <c r="R669" s="281">
        <f t="shared" si="246"/>
        <v>-50.517179487179419</v>
      </c>
      <c r="S669" s="282">
        <f t="shared" si="246"/>
        <v>-87.81307692307746</v>
      </c>
      <c r="T669" s="425">
        <f t="shared" si="246"/>
        <v>6.3020000000005894</v>
      </c>
      <c r="U669" s="504"/>
      <c r="V669" s="227"/>
    </row>
    <row r="670" spans="1:23" s="642" customFormat="1" ht="12.75" customHeight="1" x14ac:dyDescent="0.2">
      <c r="A670" s="430" t="s">
        <v>51</v>
      </c>
      <c r="B670" s="486">
        <v>731</v>
      </c>
      <c r="C670" s="286">
        <v>722</v>
      </c>
      <c r="D670" s="444">
        <v>171</v>
      </c>
      <c r="E670" s="286">
        <v>736</v>
      </c>
      <c r="F670" s="391">
        <v>729</v>
      </c>
      <c r="G670" s="287">
        <v>728</v>
      </c>
      <c r="H670" s="285">
        <v>737</v>
      </c>
      <c r="I670" s="286">
        <v>745</v>
      </c>
      <c r="J670" s="286">
        <v>171</v>
      </c>
      <c r="K670" s="286">
        <v>746</v>
      </c>
      <c r="L670" s="286">
        <v>745</v>
      </c>
      <c r="M670" s="286">
        <v>742</v>
      </c>
      <c r="N670" s="285">
        <v>739</v>
      </c>
      <c r="O670" s="286">
        <v>755</v>
      </c>
      <c r="P670" s="286">
        <v>172</v>
      </c>
      <c r="Q670" s="286">
        <v>741</v>
      </c>
      <c r="R670" s="286">
        <v>736</v>
      </c>
      <c r="S670" s="287">
        <v>744</v>
      </c>
      <c r="T670" s="426">
        <f>SUM(B670:S670)</f>
        <v>11590</v>
      </c>
      <c r="U670" s="227" t="s">
        <v>56</v>
      </c>
      <c r="V670" s="289"/>
      <c r="W670" s="290">
        <f>V670/T657</f>
        <v>0</v>
      </c>
    </row>
    <row r="671" spans="1:23" s="642" customFormat="1" ht="12.75" customHeight="1" x14ac:dyDescent="0.2">
      <c r="A671" s="324" t="s">
        <v>28</v>
      </c>
      <c r="B671" s="458"/>
      <c r="C671" s="644"/>
      <c r="D671" s="445"/>
      <c r="E671" s="644"/>
      <c r="F671" s="392"/>
      <c r="G671" s="643"/>
      <c r="H671" s="645"/>
      <c r="I671" s="644"/>
      <c r="J671" s="644"/>
      <c r="K671" s="644"/>
      <c r="L671" s="644"/>
      <c r="M671" s="644"/>
      <c r="N671" s="645"/>
      <c r="O671" s="644"/>
      <c r="P671" s="644"/>
      <c r="Q671" s="644"/>
      <c r="R671" s="644"/>
      <c r="S671" s="643"/>
      <c r="T671" s="427"/>
      <c r="U671" s="227" t="s">
        <v>57</v>
      </c>
      <c r="V671" s="227">
        <v>150.02000000000001</v>
      </c>
    </row>
    <row r="672" spans="1:23" s="642" customFormat="1" ht="12.75" customHeight="1" thickBot="1" x14ac:dyDescent="0.25">
      <c r="A672" s="327" t="s">
        <v>26</v>
      </c>
      <c r="B672" s="487">
        <f t="shared" ref="B672:S672" si="247">B671-B658</f>
        <v>0</v>
      </c>
      <c r="C672" s="488">
        <f t="shared" si="247"/>
        <v>0</v>
      </c>
      <c r="D672" s="488">
        <f t="shared" si="247"/>
        <v>0</v>
      </c>
      <c r="E672" s="488">
        <f t="shared" si="247"/>
        <v>0</v>
      </c>
      <c r="F672" s="488">
        <f t="shared" si="247"/>
        <v>0</v>
      </c>
      <c r="G672" s="489">
        <f t="shared" si="247"/>
        <v>0</v>
      </c>
      <c r="H672" s="490">
        <f t="shared" si="247"/>
        <v>0</v>
      </c>
      <c r="I672" s="488">
        <f t="shared" si="247"/>
        <v>0</v>
      </c>
      <c r="J672" s="488">
        <f t="shared" si="247"/>
        <v>0</v>
      </c>
      <c r="K672" s="488">
        <f t="shared" si="247"/>
        <v>0</v>
      </c>
      <c r="L672" s="488">
        <f t="shared" si="247"/>
        <v>0</v>
      </c>
      <c r="M672" s="488">
        <f t="shared" si="247"/>
        <v>0</v>
      </c>
      <c r="N672" s="490">
        <f t="shared" si="247"/>
        <v>0</v>
      </c>
      <c r="O672" s="488">
        <f t="shared" si="247"/>
        <v>0</v>
      </c>
      <c r="P672" s="488">
        <f t="shared" si="247"/>
        <v>0</v>
      </c>
      <c r="Q672" s="488">
        <f t="shared" si="247"/>
        <v>0</v>
      </c>
      <c r="R672" s="488">
        <f t="shared" si="247"/>
        <v>0</v>
      </c>
      <c r="S672" s="489">
        <f t="shared" si="247"/>
        <v>0</v>
      </c>
      <c r="T672" s="428"/>
      <c r="U672" s="227" t="s">
        <v>26</v>
      </c>
      <c r="V672" s="362">
        <f>V671-V658</f>
        <v>-6.0000000000002274E-2</v>
      </c>
    </row>
    <row r="674" spans="1:23" ht="13.5" thickBot="1" x14ac:dyDescent="0.25"/>
    <row r="675" spans="1:23" s="650" customFormat="1" ht="12.75" customHeight="1" thickBot="1" x14ac:dyDescent="0.25">
      <c r="A675" s="300" t="s">
        <v>196</v>
      </c>
      <c r="B675" s="671" t="s">
        <v>110</v>
      </c>
      <c r="C675" s="672"/>
      <c r="D675" s="672"/>
      <c r="E675" s="672"/>
      <c r="F675" s="672"/>
      <c r="G675" s="673"/>
      <c r="H675" s="671" t="s">
        <v>111</v>
      </c>
      <c r="I675" s="672"/>
      <c r="J675" s="672"/>
      <c r="K675" s="672"/>
      <c r="L675" s="672"/>
      <c r="M675" s="673"/>
      <c r="N675" s="671" t="s">
        <v>53</v>
      </c>
      <c r="O675" s="672"/>
      <c r="P675" s="672"/>
      <c r="Q675" s="672"/>
      <c r="R675" s="672"/>
      <c r="S675" s="673"/>
      <c r="T675" s="329" t="s">
        <v>55</v>
      </c>
    </row>
    <row r="676" spans="1:23" s="650" customFormat="1" ht="12.75" customHeight="1" x14ac:dyDescent="0.2">
      <c r="A676" s="226" t="s">
        <v>54</v>
      </c>
      <c r="B676" s="451">
        <v>1</v>
      </c>
      <c r="C676" s="252">
        <v>2</v>
      </c>
      <c r="D676" s="439" t="s">
        <v>131</v>
      </c>
      <c r="E676" s="252">
        <v>4</v>
      </c>
      <c r="F676" s="484">
        <v>5</v>
      </c>
      <c r="G676" s="432">
        <v>6</v>
      </c>
      <c r="H676" s="251">
        <v>7</v>
      </c>
      <c r="I676" s="252">
        <v>8</v>
      </c>
      <c r="J676" s="252" t="s">
        <v>137</v>
      </c>
      <c r="K676" s="252">
        <v>10</v>
      </c>
      <c r="L676" s="252">
        <v>11</v>
      </c>
      <c r="M676" s="252">
        <v>12</v>
      </c>
      <c r="N676" s="330">
        <v>13</v>
      </c>
      <c r="O676" s="253">
        <v>14</v>
      </c>
      <c r="P676" s="253" t="s">
        <v>138</v>
      </c>
      <c r="Q676" s="253">
        <v>16</v>
      </c>
      <c r="R676" s="253">
        <v>17</v>
      </c>
      <c r="S676" s="331">
        <v>18</v>
      </c>
      <c r="T676" s="418"/>
    </row>
    <row r="677" spans="1:23" s="650" customFormat="1" ht="12.75" customHeight="1" x14ac:dyDescent="0.2">
      <c r="A677" s="307" t="s">
        <v>3</v>
      </c>
      <c r="B677" s="452">
        <v>4302</v>
      </c>
      <c r="C677" s="259">
        <v>4302</v>
      </c>
      <c r="D677" s="440">
        <v>4302</v>
      </c>
      <c r="E677" s="259">
        <v>4302</v>
      </c>
      <c r="F677" s="390">
        <v>4302</v>
      </c>
      <c r="G677" s="260">
        <v>4302</v>
      </c>
      <c r="H677" s="258">
        <v>4302</v>
      </c>
      <c r="I677" s="259">
        <v>4302</v>
      </c>
      <c r="J677" s="259">
        <v>4302</v>
      </c>
      <c r="K677" s="259">
        <v>4302</v>
      </c>
      <c r="L677" s="259">
        <v>4302</v>
      </c>
      <c r="M677" s="259">
        <v>4302</v>
      </c>
      <c r="N677" s="258">
        <v>4302</v>
      </c>
      <c r="O677" s="259">
        <v>4302</v>
      </c>
      <c r="P677" s="259">
        <v>4302</v>
      </c>
      <c r="Q677" s="259">
        <v>4302</v>
      </c>
      <c r="R677" s="259">
        <v>4302</v>
      </c>
      <c r="S677" s="260">
        <v>4302</v>
      </c>
      <c r="T677" s="420">
        <v>4302</v>
      </c>
      <c r="U677" s="504"/>
      <c r="V677" s="505"/>
      <c r="W677" s="505"/>
    </row>
    <row r="678" spans="1:23" s="650" customFormat="1" ht="12.75" customHeight="1" x14ac:dyDescent="0.2">
      <c r="A678" s="310" t="s">
        <v>6</v>
      </c>
      <c r="B678" s="453">
        <v>4567.8378378378375</v>
      </c>
      <c r="C678" s="264">
        <v>4426.666666666667</v>
      </c>
      <c r="D678" s="441">
        <v>4652.3076923076924</v>
      </c>
      <c r="E678" s="264">
        <v>4629.7435897435898</v>
      </c>
      <c r="F678" s="311">
        <v>4692.4324324324325</v>
      </c>
      <c r="G678" s="265">
        <v>4728.8888888888887</v>
      </c>
      <c r="H678" s="263">
        <v>4688.2051282051279</v>
      </c>
      <c r="I678" s="264">
        <v>4513.9473684210525</v>
      </c>
      <c r="J678" s="264">
        <v>4678.4615384615381</v>
      </c>
      <c r="K678" s="264">
        <v>4829.7674418604647</v>
      </c>
      <c r="L678" s="264">
        <v>4466.3414634146338</v>
      </c>
      <c r="M678" s="264">
        <v>4821.8421052631575</v>
      </c>
      <c r="N678" s="263">
        <v>4504.166666666667</v>
      </c>
      <c r="O678" s="264">
        <v>4694.3589743589746</v>
      </c>
      <c r="P678" s="264">
        <v>4472.3529411764703</v>
      </c>
      <c r="Q678" s="264">
        <v>4505.3658536585363</v>
      </c>
      <c r="R678" s="264">
        <v>4736.25</v>
      </c>
      <c r="S678" s="265">
        <v>4686.2162162162158</v>
      </c>
      <c r="T678" s="421">
        <v>4628.7341772151894</v>
      </c>
      <c r="U678" s="504"/>
      <c r="V678" s="505"/>
      <c r="W678" s="505"/>
    </row>
    <row r="679" spans="1:23" s="650" customFormat="1" ht="12.75" customHeight="1" x14ac:dyDescent="0.2">
      <c r="A679" s="226" t="s">
        <v>7</v>
      </c>
      <c r="B679" s="454">
        <v>78.378378378378372</v>
      </c>
      <c r="C679" s="268">
        <v>88.888888888888886</v>
      </c>
      <c r="D679" s="442">
        <v>76.92307692307692</v>
      </c>
      <c r="E679" s="268">
        <v>74.358974358974365</v>
      </c>
      <c r="F679" s="314">
        <v>75.675675675675677</v>
      </c>
      <c r="G679" s="269">
        <v>83.333333333333329</v>
      </c>
      <c r="H679" s="267">
        <v>87.179487179487182</v>
      </c>
      <c r="I679" s="268">
        <v>63.157894736842103</v>
      </c>
      <c r="J679" s="268">
        <v>92.307692307692307</v>
      </c>
      <c r="K679" s="268">
        <v>74.418604651162795</v>
      </c>
      <c r="L679" s="268">
        <v>78.048780487804876</v>
      </c>
      <c r="M679" s="268">
        <v>78.94736842105263</v>
      </c>
      <c r="N679" s="267">
        <v>83.333333333333329</v>
      </c>
      <c r="O679" s="268">
        <v>74.358974358974365</v>
      </c>
      <c r="P679" s="268">
        <v>94.117647058823536</v>
      </c>
      <c r="Q679" s="268">
        <v>90.243902439024396</v>
      </c>
      <c r="R679" s="268">
        <v>77.5</v>
      </c>
      <c r="S679" s="269">
        <v>83.78378378378379</v>
      </c>
      <c r="T679" s="422">
        <v>78.164556962025316</v>
      </c>
      <c r="U679" s="504"/>
      <c r="V679" s="505"/>
      <c r="W679" s="505"/>
    </row>
    <row r="680" spans="1:23" s="650" customFormat="1" ht="12.75" customHeight="1" x14ac:dyDescent="0.2">
      <c r="A680" s="226" t="s">
        <v>8</v>
      </c>
      <c r="B680" s="455">
        <v>8.6446472230562038E-2</v>
      </c>
      <c r="C680" s="272">
        <v>7.0070593305327056E-2</v>
      </c>
      <c r="D680" s="443">
        <v>7.4698860266350323E-2</v>
      </c>
      <c r="E680" s="272">
        <v>0.10167408805542585</v>
      </c>
      <c r="F680" s="317">
        <v>9.0961883181345404E-2</v>
      </c>
      <c r="G680" s="273">
        <v>7.2961407684324658E-2</v>
      </c>
      <c r="H680" s="271">
        <v>6.7335576305895858E-2</v>
      </c>
      <c r="I680" s="272">
        <v>9.5437123933965209E-2</v>
      </c>
      <c r="J680" s="272">
        <v>6.6569838758615135E-2</v>
      </c>
      <c r="K680" s="272">
        <v>8.3365029188004494E-2</v>
      </c>
      <c r="L680" s="272">
        <v>7.2851516508177713E-2</v>
      </c>
      <c r="M680" s="272">
        <v>9.6433949271479441E-2</v>
      </c>
      <c r="N680" s="271">
        <v>6.780424110191198E-2</v>
      </c>
      <c r="O680" s="272">
        <v>9.6903134697605406E-2</v>
      </c>
      <c r="P680" s="272">
        <v>5.9596404750112408E-2</v>
      </c>
      <c r="Q680" s="272">
        <v>6.1276009856185809E-2</v>
      </c>
      <c r="R680" s="272">
        <v>8.5473780682294026E-2</v>
      </c>
      <c r="S680" s="273">
        <v>8.3562006902233574E-2</v>
      </c>
      <c r="T680" s="423">
        <v>8.6312898841542571E-2</v>
      </c>
      <c r="U680" s="504"/>
      <c r="V680" s="505"/>
      <c r="W680" s="505"/>
    </row>
    <row r="681" spans="1:23" s="650" customFormat="1" ht="12.75" customHeight="1" x14ac:dyDescent="0.2">
      <c r="A681" s="310" t="s">
        <v>1</v>
      </c>
      <c r="B681" s="456">
        <f t="shared" ref="B681:T681" si="248">B678/B677*100-100</f>
        <v>6.1794011584806583</v>
      </c>
      <c r="C681" s="276">
        <f t="shared" si="248"/>
        <v>2.8978769564543541</v>
      </c>
      <c r="D681" s="276">
        <f t="shared" si="248"/>
        <v>8.1429031219826271</v>
      </c>
      <c r="E681" s="276">
        <f t="shared" si="248"/>
        <v>7.6184005054297899</v>
      </c>
      <c r="F681" s="276">
        <f t="shared" si="248"/>
        <v>9.0756027994521702</v>
      </c>
      <c r="G681" s="277">
        <f t="shared" si="248"/>
        <v>9.923033214525546</v>
      </c>
      <c r="H681" s="275">
        <f t="shared" si="248"/>
        <v>8.9773391028621177</v>
      </c>
      <c r="I681" s="276">
        <f t="shared" si="248"/>
        <v>4.9267170716190662</v>
      </c>
      <c r="J681" s="276">
        <f t="shared" si="248"/>
        <v>8.7508493366233751</v>
      </c>
      <c r="K681" s="276">
        <f t="shared" si="248"/>
        <v>12.267955412842042</v>
      </c>
      <c r="L681" s="276">
        <f t="shared" si="248"/>
        <v>3.8201176990849177</v>
      </c>
      <c r="M681" s="276">
        <f t="shared" si="248"/>
        <v>12.083730945215194</v>
      </c>
      <c r="N681" s="275">
        <f t="shared" si="248"/>
        <v>4.6993646366031498</v>
      </c>
      <c r="O681" s="276">
        <f t="shared" si="248"/>
        <v>9.1203852710128928</v>
      </c>
      <c r="P681" s="276">
        <f t="shared" si="248"/>
        <v>3.959854513632493</v>
      </c>
      <c r="Q681" s="276">
        <f t="shared" si="248"/>
        <v>4.7272397410166604</v>
      </c>
      <c r="R681" s="276">
        <f t="shared" si="248"/>
        <v>10.094142259414227</v>
      </c>
      <c r="S681" s="277">
        <f t="shared" si="248"/>
        <v>8.9311068390566248</v>
      </c>
      <c r="T681" s="424">
        <f t="shared" si="248"/>
        <v>7.5949367088607573</v>
      </c>
      <c r="U681" s="504"/>
      <c r="V681" s="227"/>
    </row>
    <row r="682" spans="1:23" s="650" customFormat="1" ht="12.75" customHeight="1" thickBot="1" x14ac:dyDescent="0.25">
      <c r="A682" s="429" t="s">
        <v>27</v>
      </c>
      <c r="B682" s="457">
        <f t="shared" ref="B682:T682" si="249">B678-B665</f>
        <v>-56.712162162162713</v>
      </c>
      <c r="C682" s="281">
        <f t="shared" si="249"/>
        <v>-132.13333333333321</v>
      </c>
      <c r="D682" s="281">
        <f t="shared" si="249"/>
        <v>-47.962307692308059</v>
      </c>
      <c r="E682" s="281">
        <f t="shared" si="249"/>
        <v>132.24358974358984</v>
      </c>
      <c r="F682" s="281">
        <f t="shared" si="249"/>
        <v>-32.037567567567748</v>
      </c>
      <c r="G682" s="282">
        <f t="shared" si="249"/>
        <v>61.918888888888432</v>
      </c>
      <c r="H682" s="280">
        <f t="shared" si="249"/>
        <v>54.955128205127949</v>
      </c>
      <c r="I682" s="281">
        <f t="shared" si="249"/>
        <v>-146.84263157894748</v>
      </c>
      <c r="J682" s="281">
        <f t="shared" si="249"/>
        <v>28.461538461538112</v>
      </c>
      <c r="K682" s="281">
        <f t="shared" si="249"/>
        <v>20.817441860464896</v>
      </c>
      <c r="L682" s="281">
        <f t="shared" si="249"/>
        <v>-142.70853658536635</v>
      </c>
      <c r="M682" s="281">
        <f t="shared" si="249"/>
        <v>94.982105263157791</v>
      </c>
      <c r="N682" s="280">
        <f t="shared" si="249"/>
        <v>-186.54333333333307</v>
      </c>
      <c r="O682" s="281">
        <f t="shared" si="249"/>
        <v>-31.541025641025044</v>
      </c>
      <c r="P682" s="281">
        <f t="shared" si="249"/>
        <v>-136.9370588235297</v>
      </c>
      <c r="Q682" s="281">
        <f t="shared" si="249"/>
        <v>-192.73414634146411</v>
      </c>
      <c r="R682" s="281">
        <f t="shared" si="249"/>
        <v>-132.72000000000025</v>
      </c>
      <c r="S682" s="282">
        <f t="shared" si="249"/>
        <v>137.10621621621613</v>
      </c>
      <c r="T682" s="425">
        <f t="shared" si="249"/>
        <v>-44.65582278481088</v>
      </c>
      <c r="U682" s="504"/>
      <c r="V682" s="227"/>
    </row>
    <row r="683" spans="1:23" s="650" customFormat="1" ht="12.75" customHeight="1" x14ac:dyDescent="0.2">
      <c r="A683" s="430" t="s">
        <v>51</v>
      </c>
      <c r="B683" s="486">
        <v>731</v>
      </c>
      <c r="C683" s="286">
        <v>721</v>
      </c>
      <c r="D683" s="444">
        <v>167</v>
      </c>
      <c r="E683" s="286">
        <v>735</v>
      </c>
      <c r="F683" s="391">
        <v>727</v>
      </c>
      <c r="G683" s="287">
        <v>722</v>
      </c>
      <c r="H683" s="285">
        <v>734</v>
      </c>
      <c r="I683" s="286">
        <v>745</v>
      </c>
      <c r="J683" s="286">
        <v>167</v>
      </c>
      <c r="K683" s="286">
        <v>746</v>
      </c>
      <c r="L683" s="286">
        <v>743</v>
      </c>
      <c r="M683" s="286">
        <v>742</v>
      </c>
      <c r="N683" s="285">
        <v>738</v>
      </c>
      <c r="O683" s="286">
        <v>754</v>
      </c>
      <c r="P683" s="286">
        <v>164</v>
      </c>
      <c r="Q683" s="286">
        <v>738</v>
      </c>
      <c r="R683" s="286">
        <v>733</v>
      </c>
      <c r="S683" s="287">
        <v>743</v>
      </c>
      <c r="T683" s="426">
        <f>SUM(B683:S683)</f>
        <v>11550</v>
      </c>
      <c r="U683" s="227" t="s">
        <v>56</v>
      </c>
      <c r="V683" s="289"/>
      <c r="W683" s="290">
        <f>V683/T670</f>
        <v>0</v>
      </c>
    </row>
    <row r="684" spans="1:23" s="650" customFormat="1" ht="12.75" customHeight="1" x14ac:dyDescent="0.2">
      <c r="A684" s="324" t="s">
        <v>28</v>
      </c>
      <c r="B684" s="458"/>
      <c r="C684" s="652"/>
      <c r="D684" s="445"/>
      <c r="E684" s="652"/>
      <c r="F684" s="392"/>
      <c r="G684" s="653"/>
      <c r="H684" s="651"/>
      <c r="I684" s="652"/>
      <c r="J684" s="652"/>
      <c r="K684" s="652"/>
      <c r="L684" s="652"/>
      <c r="M684" s="652"/>
      <c r="N684" s="651"/>
      <c r="O684" s="652"/>
      <c r="P684" s="652"/>
      <c r="Q684" s="652"/>
      <c r="R684" s="652"/>
      <c r="S684" s="653"/>
      <c r="T684" s="427"/>
      <c r="U684" s="227" t="s">
        <v>57</v>
      </c>
      <c r="V684" s="227">
        <v>150.16999999999999</v>
      </c>
    </row>
    <row r="685" spans="1:23" s="650" customFormat="1" ht="12.75" customHeight="1" thickBot="1" x14ac:dyDescent="0.25">
      <c r="A685" s="327" t="s">
        <v>26</v>
      </c>
      <c r="B685" s="487">
        <f t="shared" ref="B685:S685" si="250">B684-B671</f>
        <v>0</v>
      </c>
      <c r="C685" s="488">
        <f t="shared" si="250"/>
        <v>0</v>
      </c>
      <c r="D685" s="488">
        <f t="shared" si="250"/>
        <v>0</v>
      </c>
      <c r="E685" s="488">
        <f t="shared" si="250"/>
        <v>0</v>
      </c>
      <c r="F685" s="488">
        <f t="shared" si="250"/>
        <v>0</v>
      </c>
      <c r="G685" s="489">
        <f t="shared" si="250"/>
        <v>0</v>
      </c>
      <c r="H685" s="490">
        <f t="shared" si="250"/>
        <v>0</v>
      </c>
      <c r="I685" s="488">
        <f t="shared" si="250"/>
        <v>0</v>
      </c>
      <c r="J685" s="488">
        <f t="shared" si="250"/>
        <v>0</v>
      </c>
      <c r="K685" s="488">
        <f t="shared" si="250"/>
        <v>0</v>
      </c>
      <c r="L685" s="488">
        <f t="shared" si="250"/>
        <v>0</v>
      </c>
      <c r="M685" s="488">
        <f t="shared" si="250"/>
        <v>0</v>
      </c>
      <c r="N685" s="490">
        <f t="shared" si="250"/>
        <v>0</v>
      </c>
      <c r="O685" s="488">
        <f t="shared" si="250"/>
        <v>0</v>
      </c>
      <c r="P685" s="488">
        <f t="shared" si="250"/>
        <v>0</v>
      </c>
      <c r="Q685" s="488">
        <f t="shared" si="250"/>
        <v>0</v>
      </c>
      <c r="R685" s="488">
        <f t="shared" si="250"/>
        <v>0</v>
      </c>
      <c r="S685" s="489">
        <f t="shared" si="250"/>
        <v>0</v>
      </c>
      <c r="T685" s="428"/>
      <c r="U685" s="227" t="s">
        <v>26</v>
      </c>
      <c r="V685" s="362">
        <f>V684-V671</f>
        <v>0.14999999999997726</v>
      </c>
    </row>
  </sheetData>
  <mergeCells count="208">
    <mergeCell ref="B675:G675"/>
    <mergeCell ref="H675:M675"/>
    <mergeCell ref="N675:S675"/>
    <mergeCell ref="B636:G636"/>
    <mergeCell ref="H636:M636"/>
    <mergeCell ref="N636:S636"/>
    <mergeCell ref="B623:G623"/>
    <mergeCell ref="H623:M623"/>
    <mergeCell ref="N623:S623"/>
    <mergeCell ref="B662:G662"/>
    <mergeCell ref="H662:M662"/>
    <mergeCell ref="N662:S662"/>
    <mergeCell ref="B649:G649"/>
    <mergeCell ref="H649:M649"/>
    <mergeCell ref="N649:S649"/>
    <mergeCell ref="B545:G545"/>
    <mergeCell ref="H545:M545"/>
    <mergeCell ref="N545:S545"/>
    <mergeCell ref="B571:G571"/>
    <mergeCell ref="H571:M571"/>
    <mergeCell ref="N571:S571"/>
    <mergeCell ref="B558:G558"/>
    <mergeCell ref="H558:M558"/>
    <mergeCell ref="N558:S558"/>
    <mergeCell ref="B610:G610"/>
    <mergeCell ref="H610:M610"/>
    <mergeCell ref="N610:S610"/>
    <mergeCell ref="B597:G597"/>
    <mergeCell ref="H597:M597"/>
    <mergeCell ref="N597:S597"/>
    <mergeCell ref="B584:G584"/>
    <mergeCell ref="H584:M584"/>
    <mergeCell ref="N584:S584"/>
    <mergeCell ref="B428:G428"/>
    <mergeCell ref="H428:M428"/>
    <mergeCell ref="N428:S428"/>
    <mergeCell ref="B467:G467"/>
    <mergeCell ref="H467:M467"/>
    <mergeCell ref="N467:S467"/>
    <mergeCell ref="B532:G532"/>
    <mergeCell ref="H532:M532"/>
    <mergeCell ref="N532:S532"/>
    <mergeCell ref="B519:G519"/>
    <mergeCell ref="H519:M519"/>
    <mergeCell ref="N519:S519"/>
    <mergeCell ref="B493:G493"/>
    <mergeCell ref="H493:M493"/>
    <mergeCell ref="N493:S493"/>
    <mergeCell ref="B480:G480"/>
    <mergeCell ref="H480:M480"/>
    <mergeCell ref="N480:S480"/>
    <mergeCell ref="B506:G506"/>
    <mergeCell ref="H506:M506"/>
    <mergeCell ref="N506:S506"/>
    <mergeCell ref="B454:G454"/>
    <mergeCell ref="H454:M454"/>
    <mergeCell ref="N454:S454"/>
    <mergeCell ref="B415:G415"/>
    <mergeCell ref="H415:M415"/>
    <mergeCell ref="N415:S415"/>
    <mergeCell ref="B441:G441"/>
    <mergeCell ref="H441:M441"/>
    <mergeCell ref="N441:S441"/>
    <mergeCell ref="U364:Z367"/>
    <mergeCell ref="Q333:Q334"/>
    <mergeCell ref="R333:R334"/>
    <mergeCell ref="S333:S334"/>
    <mergeCell ref="U332:U333"/>
    <mergeCell ref="B389:G389"/>
    <mergeCell ref="H389:M389"/>
    <mergeCell ref="N389:S389"/>
    <mergeCell ref="B402:G402"/>
    <mergeCell ref="H402:M402"/>
    <mergeCell ref="N402:S402"/>
    <mergeCell ref="B348:G348"/>
    <mergeCell ref="H340:H341"/>
    <mergeCell ref="H342:H344"/>
    <mergeCell ref="H376:M376"/>
    <mergeCell ref="N376:S376"/>
    <mergeCell ref="B362:G362"/>
    <mergeCell ref="H362:M362"/>
    <mergeCell ref="AC342:AC344"/>
    <mergeCell ref="B376:G376"/>
    <mergeCell ref="E270:L270"/>
    <mergeCell ref="AC336:AC337"/>
    <mergeCell ref="A338:A339"/>
    <mergeCell ref="F338:F339"/>
    <mergeCell ref="G338:G339"/>
    <mergeCell ref="H338:H339"/>
    <mergeCell ref="I338:I339"/>
    <mergeCell ref="AC338:AC339"/>
    <mergeCell ref="K339:K340"/>
    <mergeCell ref="P339:P340"/>
    <mergeCell ref="Q339:Q340"/>
    <mergeCell ref="R339:R340"/>
    <mergeCell ref="S339:S340"/>
    <mergeCell ref="AC340:AC341"/>
    <mergeCell ref="K341:K342"/>
    <mergeCell ref="M270:T270"/>
    <mergeCell ref="N299:U299"/>
    <mergeCell ref="N285:U285"/>
    <mergeCell ref="U334:U335"/>
    <mergeCell ref="Z334:Z335"/>
    <mergeCell ref="G313:M313"/>
    <mergeCell ref="N313:U313"/>
    <mergeCell ref="F2:I2"/>
    <mergeCell ref="B9:J9"/>
    <mergeCell ref="K9:Q9"/>
    <mergeCell ref="B23:J23"/>
    <mergeCell ref="K23:Q23"/>
    <mergeCell ref="B37:J37"/>
    <mergeCell ref="K37:Q37"/>
    <mergeCell ref="M68:U68"/>
    <mergeCell ref="B82:L82"/>
    <mergeCell ref="M82:U82"/>
    <mergeCell ref="B68:L68"/>
    <mergeCell ref="M53:S53"/>
    <mergeCell ref="B53:L53"/>
    <mergeCell ref="B313:F313"/>
    <mergeCell ref="K330:T330"/>
    <mergeCell ref="A330:J330"/>
    <mergeCell ref="A332:A334"/>
    <mergeCell ref="F332:F334"/>
    <mergeCell ref="G332:G334"/>
    <mergeCell ref="H332:H334"/>
    <mergeCell ref="I332:I334"/>
    <mergeCell ref="AC334:AC335"/>
    <mergeCell ref="Z332:Z333"/>
    <mergeCell ref="AA334:AA335"/>
    <mergeCell ref="U330:AD330"/>
    <mergeCell ref="AA332:AA333"/>
    <mergeCell ref="AB332:AB333"/>
    <mergeCell ref="AC332:AC333"/>
    <mergeCell ref="K333:K334"/>
    <mergeCell ref="P333:P334"/>
    <mergeCell ref="AB334:AB335"/>
    <mergeCell ref="AC110:AD110"/>
    <mergeCell ref="B154:M154"/>
    <mergeCell ref="N154:V154"/>
    <mergeCell ref="B140:M140"/>
    <mergeCell ref="N140:V140"/>
    <mergeCell ref="N126:V126"/>
    <mergeCell ref="B110:L110"/>
    <mergeCell ref="M110:U110"/>
    <mergeCell ref="B126:M126"/>
    <mergeCell ref="Z110:AA110"/>
    <mergeCell ref="G285:M285"/>
    <mergeCell ref="G299:M299"/>
    <mergeCell ref="B285:F285"/>
    <mergeCell ref="B299:F299"/>
    <mergeCell ref="B96:L96"/>
    <mergeCell ref="M96:U96"/>
    <mergeCell ref="B168:M168"/>
    <mergeCell ref="N168:V168"/>
    <mergeCell ref="P184:X184"/>
    <mergeCell ref="B184:O184"/>
    <mergeCell ref="B254:O254"/>
    <mergeCell ref="P254:X254"/>
    <mergeCell ref="B198:O198"/>
    <mergeCell ref="P198:X198"/>
    <mergeCell ref="B240:O240"/>
    <mergeCell ref="P240:X240"/>
    <mergeCell ref="B226:O226"/>
    <mergeCell ref="P226:X226"/>
    <mergeCell ref="B212:O212"/>
    <mergeCell ref="P212:X212"/>
    <mergeCell ref="B270:D270"/>
    <mergeCell ref="N348:S348"/>
    <mergeCell ref="N362:S362"/>
    <mergeCell ref="H348:M348"/>
    <mergeCell ref="A342:A344"/>
    <mergeCell ref="R336:R338"/>
    <mergeCell ref="S336:S338"/>
    <mergeCell ref="A335:A336"/>
    <mergeCell ref="F335:F336"/>
    <mergeCell ref="G335:G336"/>
    <mergeCell ref="H335:H336"/>
    <mergeCell ref="R341:R342"/>
    <mergeCell ref="S341:S342"/>
    <mergeCell ref="F340:F341"/>
    <mergeCell ref="A340:A341"/>
    <mergeCell ref="F342:F344"/>
    <mergeCell ref="G340:G341"/>
    <mergeCell ref="I335:I336"/>
    <mergeCell ref="K336:K338"/>
    <mergeCell ref="P336:P338"/>
    <mergeCell ref="Q336:Q338"/>
    <mergeCell ref="P341:P342"/>
    <mergeCell ref="Q341:Q342"/>
    <mergeCell ref="G342:G344"/>
    <mergeCell ref="AB336:AB337"/>
    <mergeCell ref="AB338:AB339"/>
    <mergeCell ref="AB340:AB341"/>
    <mergeCell ref="I342:I344"/>
    <mergeCell ref="AA340:AA341"/>
    <mergeCell ref="I340:I341"/>
    <mergeCell ref="AA336:AA337"/>
    <mergeCell ref="AA338:AA339"/>
    <mergeCell ref="Z336:Z337"/>
    <mergeCell ref="Z338:Z339"/>
    <mergeCell ref="Z340:Z341"/>
    <mergeCell ref="U336:U337"/>
    <mergeCell ref="U338:U339"/>
    <mergeCell ref="U342:U344"/>
    <mergeCell ref="Z342:Z344"/>
    <mergeCell ref="AA342:AA344"/>
    <mergeCell ref="AB342:AB344"/>
    <mergeCell ref="U340:U341"/>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Semana 1</vt:lpstr>
      <vt:lpstr>Semana 2</vt:lpstr>
      <vt:lpstr>Semana 3</vt:lpstr>
      <vt:lpstr>Semana 4</vt:lpstr>
      <vt:lpstr>Resumen 8</vt:lpstr>
      <vt:lpstr>Resumen 7</vt:lpstr>
      <vt:lpstr>Resumen 4</vt:lpstr>
      <vt:lpstr>Resumen 1</vt:lpstr>
      <vt:lpstr>CEPA 9 MODULO 1</vt:lpstr>
      <vt:lpstr>CEPA 7 MODULO 1</vt:lpstr>
      <vt:lpstr>CEPA 4 MODULO 1</vt:lpstr>
      <vt:lpstr>CEPA 1 MODULO 1</vt:lpstr>
      <vt:lpstr>Hoja1</vt:lpstr>
      <vt:lpstr>Hoja1!Área_de_impresión</vt:lpstr>
    </vt:vector>
  </TitlesOfParts>
  <Company>Me&amp;Ta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RESUMEN SEMANAS</dc:title>
  <dc:subject>Abuelas</dc:subject>
  <dc:creator>D.M.A.R.</dc:creator>
  <cp:lastModifiedBy>Jbarbosa</cp:lastModifiedBy>
  <cp:lastPrinted>2021-09-21T20:02:26Z</cp:lastPrinted>
  <dcterms:created xsi:type="dcterms:W3CDTF">1996-11-27T10:00:04Z</dcterms:created>
  <dcterms:modified xsi:type="dcterms:W3CDTF">2022-05-21T01:05:18Z</dcterms:modified>
</cp:coreProperties>
</file>