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12DDC62A-996E-49D9-8C88-102769E61161}" xr6:coauthVersionLast="36" xr6:coauthVersionMax="36" xr10:uidLastSave="{00000000-0000-0000-0000-000000000000}"/>
  <bookViews>
    <workbookView xWindow="0" yWindow="0" windowWidth="20490" windowHeight="7545" tabRatio="745" firstSheet="51" activeTab="61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SEM 53" sheetId="62" r:id="rId53"/>
    <sheet name="SEM 54" sheetId="63" r:id="rId54"/>
    <sheet name="SEM 55" sheetId="64" r:id="rId55"/>
    <sheet name="SEM 56" sheetId="65" r:id="rId56"/>
    <sheet name="SEM 57" sheetId="66" r:id="rId57"/>
    <sheet name="SEM 58" sheetId="67" r:id="rId58"/>
    <sheet name="SEM 59" sheetId="68" r:id="rId59"/>
    <sheet name="SEM 60" sheetId="69" r:id="rId60"/>
    <sheet name="SEM 61" sheetId="70" r:id="rId61"/>
    <sheet name="IMPRIMIR" sheetId="2" r:id="rId62"/>
    <sheet name="Calcio_Imprimir" sheetId="40" r:id="rId63"/>
    <sheet name="Calcio" sheetId="32" r:id="rId64"/>
    <sheet name="CARBONATO DE CALCIO" sheetId="33" r:id="rId65"/>
  </sheets>
  <definedNames>
    <definedName name="_xlnm.Print_Area" localSheetId="62">Calcio_Imprimir!$A$1:$D$14</definedName>
    <definedName name="_xlnm.Print_Area" localSheetId="64">'CARBONATO DE CALCIO'!$A$1:$D$10</definedName>
    <definedName name="_xlnm.Print_Area" localSheetId="61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  <definedName name="_xlnm.Print_Area" localSheetId="52">'SEM 53'!$A$1:$Z$70</definedName>
    <definedName name="_xlnm.Print_Area" localSheetId="53">'SEM 54'!$A$1:$Z$70</definedName>
    <definedName name="_xlnm.Print_Area" localSheetId="54">'SEM 55'!$A$1:$Z$70</definedName>
    <definedName name="_xlnm.Print_Area" localSheetId="55">'SEM 56'!$A$1:$Z$70</definedName>
    <definedName name="_xlnm.Print_Area" localSheetId="56">'SEM 57'!$A$1:$Z$70</definedName>
    <definedName name="_xlnm.Print_Area" localSheetId="57">'SEM 58'!$A$1:$Z$70</definedName>
    <definedName name="_xlnm.Print_Area" localSheetId="58">'SEM 59'!$A$1:$Z$70</definedName>
    <definedName name="_xlnm.Print_Area" localSheetId="59">'SEM 60'!$A$1:$Z$70</definedName>
    <definedName name="_xlnm.Print_Area" localSheetId="60">'SEM 61'!$A$1:$Z$70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70" l="1"/>
  <c r="R69" i="70"/>
  <c r="Q69" i="70"/>
  <c r="P69" i="70"/>
  <c r="O69" i="70"/>
  <c r="N69" i="70"/>
  <c r="M69" i="70"/>
  <c r="L69" i="70"/>
  <c r="K69" i="70"/>
  <c r="J69" i="70"/>
  <c r="I69" i="70"/>
  <c r="H69" i="70"/>
  <c r="G69" i="70"/>
  <c r="F69" i="70"/>
  <c r="E69" i="70"/>
  <c r="D69" i="70"/>
  <c r="C69" i="70"/>
  <c r="B69" i="70"/>
  <c r="S68" i="70"/>
  <c r="R68" i="70"/>
  <c r="Q68" i="70"/>
  <c r="P68" i="70"/>
  <c r="O68" i="70"/>
  <c r="N68" i="70"/>
  <c r="M68" i="70"/>
  <c r="L68" i="70"/>
  <c r="K68" i="70"/>
  <c r="J68" i="70"/>
  <c r="I68" i="70"/>
  <c r="H68" i="70"/>
  <c r="G68" i="70"/>
  <c r="F68" i="70"/>
  <c r="E68" i="70"/>
  <c r="D68" i="70"/>
  <c r="C68" i="70"/>
  <c r="B68" i="70"/>
  <c r="T67" i="70"/>
  <c r="S65" i="70"/>
  <c r="S70" i="70" s="1"/>
  <c r="R65" i="70"/>
  <c r="R70" i="70" s="1"/>
  <c r="Q65" i="70"/>
  <c r="Q70" i="70" s="1"/>
  <c r="P65" i="70"/>
  <c r="P70" i="70" s="1"/>
  <c r="O65" i="70"/>
  <c r="O70" i="70" s="1"/>
  <c r="N65" i="70"/>
  <c r="N70" i="70" s="1"/>
  <c r="M65" i="70"/>
  <c r="M70" i="70" s="1"/>
  <c r="L65" i="70"/>
  <c r="L70" i="70" s="1"/>
  <c r="K65" i="70"/>
  <c r="K70" i="70" s="1"/>
  <c r="J65" i="70"/>
  <c r="J70" i="70" s="1"/>
  <c r="I65" i="70"/>
  <c r="I70" i="70" s="1"/>
  <c r="H65" i="70"/>
  <c r="H70" i="70" s="1"/>
  <c r="G65" i="70"/>
  <c r="G70" i="70" s="1"/>
  <c r="F65" i="70"/>
  <c r="F70" i="70" s="1"/>
  <c r="E65" i="70"/>
  <c r="E70" i="70" s="1"/>
  <c r="D65" i="70"/>
  <c r="D70" i="70" s="1"/>
  <c r="C65" i="70"/>
  <c r="C70" i="70" s="1"/>
  <c r="B65" i="70"/>
  <c r="B70" i="70" s="1"/>
  <c r="T64" i="70"/>
  <c r="T63" i="70"/>
  <c r="T62" i="70"/>
  <c r="T61" i="70"/>
  <c r="T60" i="70"/>
  <c r="T59" i="70"/>
  <c r="T58" i="70"/>
  <c r="H51" i="70"/>
  <c r="Q50" i="70"/>
  <c r="P50" i="70"/>
  <c r="O50" i="70"/>
  <c r="N50" i="70"/>
  <c r="M50" i="70"/>
  <c r="L50" i="70"/>
  <c r="H50" i="70"/>
  <c r="G50" i="70"/>
  <c r="F50" i="70"/>
  <c r="E50" i="70"/>
  <c r="D50" i="70"/>
  <c r="C50" i="70"/>
  <c r="B50" i="70"/>
  <c r="Q49" i="70"/>
  <c r="P49" i="70"/>
  <c r="O49" i="70"/>
  <c r="N49" i="70"/>
  <c r="M49" i="70"/>
  <c r="L49" i="70"/>
  <c r="H49" i="70"/>
  <c r="G49" i="70"/>
  <c r="F49" i="70"/>
  <c r="E49" i="70"/>
  <c r="D49" i="70"/>
  <c r="C49" i="70"/>
  <c r="B49" i="70"/>
  <c r="R48" i="70"/>
  <c r="I48" i="70"/>
  <c r="Q46" i="70"/>
  <c r="Q51" i="70" s="1"/>
  <c r="P46" i="70"/>
  <c r="P51" i="70" s="1"/>
  <c r="O46" i="70"/>
  <c r="O51" i="70" s="1"/>
  <c r="N46" i="70"/>
  <c r="N51" i="70" s="1"/>
  <c r="M46" i="70"/>
  <c r="M51" i="70" s="1"/>
  <c r="L46" i="70"/>
  <c r="L51" i="70" s="1"/>
  <c r="H46" i="70"/>
  <c r="G46" i="70"/>
  <c r="G51" i="70" s="1"/>
  <c r="F46" i="70"/>
  <c r="F51" i="70" s="1"/>
  <c r="E46" i="70"/>
  <c r="E51" i="70" s="1"/>
  <c r="D46" i="70"/>
  <c r="D51" i="70" s="1"/>
  <c r="C46" i="70"/>
  <c r="C51" i="70" s="1"/>
  <c r="B46" i="70"/>
  <c r="B51" i="70" s="1"/>
  <c r="R45" i="70"/>
  <c r="I45" i="70"/>
  <c r="R44" i="70"/>
  <c r="I44" i="70"/>
  <c r="R43" i="70"/>
  <c r="I43" i="70"/>
  <c r="R42" i="70"/>
  <c r="I42" i="70"/>
  <c r="R41" i="70"/>
  <c r="I41" i="70"/>
  <c r="R40" i="70"/>
  <c r="I40" i="70"/>
  <c r="R39" i="70"/>
  <c r="I39" i="70"/>
  <c r="S29" i="70"/>
  <c r="R29" i="70"/>
  <c r="Q29" i="70"/>
  <c r="P29" i="70"/>
  <c r="O29" i="70"/>
  <c r="N29" i="70"/>
  <c r="M29" i="70"/>
  <c r="L29" i="70"/>
  <c r="K29" i="70"/>
  <c r="J29" i="70"/>
  <c r="I29" i="70"/>
  <c r="H29" i="70"/>
  <c r="G29" i="70"/>
  <c r="F29" i="70"/>
  <c r="E29" i="70"/>
  <c r="D29" i="70"/>
  <c r="C29" i="70"/>
  <c r="B29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T27" i="70"/>
  <c r="S25" i="70"/>
  <c r="S30" i="70" s="1"/>
  <c r="R25" i="70"/>
  <c r="R30" i="70" s="1"/>
  <c r="Q25" i="70"/>
  <c r="Q30" i="70" s="1"/>
  <c r="P25" i="70"/>
  <c r="P30" i="70" s="1"/>
  <c r="O25" i="70"/>
  <c r="O30" i="70" s="1"/>
  <c r="N25" i="70"/>
  <c r="N30" i="70" s="1"/>
  <c r="M25" i="70"/>
  <c r="M30" i="70" s="1"/>
  <c r="L25" i="70"/>
  <c r="L30" i="70" s="1"/>
  <c r="K25" i="70"/>
  <c r="K30" i="70" s="1"/>
  <c r="J25" i="70"/>
  <c r="J30" i="70" s="1"/>
  <c r="I25" i="70"/>
  <c r="I30" i="70" s="1"/>
  <c r="H25" i="70"/>
  <c r="H30" i="70" s="1"/>
  <c r="G25" i="70"/>
  <c r="G30" i="70" s="1"/>
  <c r="F25" i="70"/>
  <c r="F30" i="70" s="1"/>
  <c r="E25" i="70"/>
  <c r="E30" i="70" s="1"/>
  <c r="D25" i="70"/>
  <c r="D30" i="70" s="1"/>
  <c r="C25" i="70"/>
  <c r="C30" i="70" s="1"/>
  <c r="B25" i="70"/>
  <c r="B30" i="70" s="1"/>
  <c r="T24" i="70"/>
  <c r="T23" i="70"/>
  <c r="T22" i="70"/>
  <c r="T21" i="70"/>
  <c r="T20" i="70"/>
  <c r="T19" i="70"/>
  <c r="T18" i="70"/>
  <c r="I46" i="70" l="1"/>
  <c r="T25" i="70"/>
  <c r="T65" i="70"/>
  <c r="R46" i="70"/>
  <c r="R49" i="70" l="1"/>
  <c r="R47" i="70"/>
  <c r="I49" i="70"/>
  <c r="I47" i="70"/>
  <c r="T66" i="70"/>
  <c r="T68" i="70"/>
  <c r="T26" i="70"/>
  <c r="U27" i="70"/>
  <c r="S69" i="69" l="1"/>
  <c r="R69" i="69"/>
  <c r="Q69" i="69"/>
  <c r="P69" i="69"/>
  <c r="O69" i="69"/>
  <c r="N69" i="69"/>
  <c r="M69" i="69"/>
  <c r="L69" i="69"/>
  <c r="K69" i="69"/>
  <c r="J69" i="69"/>
  <c r="I69" i="69"/>
  <c r="H69" i="69"/>
  <c r="G69" i="69"/>
  <c r="F69" i="69"/>
  <c r="E69" i="69"/>
  <c r="D69" i="69"/>
  <c r="C69" i="69"/>
  <c r="B69" i="69"/>
  <c r="S68" i="69"/>
  <c r="R68" i="69"/>
  <c r="Q68" i="69"/>
  <c r="P68" i="69"/>
  <c r="O68" i="69"/>
  <c r="N68" i="69"/>
  <c r="M68" i="69"/>
  <c r="L68" i="69"/>
  <c r="K68" i="69"/>
  <c r="J68" i="69"/>
  <c r="I68" i="69"/>
  <c r="H68" i="69"/>
  <c r="G68" i="69"/>
  <c r="F68" i="69"/>
  <c r="E68" i="69"/>
  <c r="D68" i="69"/>
  <c r="C68" i="69"/>
  <c r="B68" i="69"/>
  <c r="T67" i="69"/>
  <c r="S65" i="69"/>
  <c r="S70" i="69" s="1"/>
  <c r="R65" i="69"/>
  <c r="R70" i="69" s="1"/>
  <c r="Q65" i="69"/>
  <c r="Q70" i="69" s="1"/>
  <c r="P65" i="69"/>
  <c r="P70" i="69" s="1"/>
  <c r="O65" i="69"/>
  <c r="O70" i="69" s="1"/>
  <c r="N65" i="69"/>
  <c r="N70" i="69" s="1"/>
  <c r="M65" i="69"/>
  <c r="M70" i="69" s="1"/>
  <c r="L65" i="69"/>
  <c r="L70" i="69" s="1"/>
  <c r="K65" i="69"/>
  <c r="K70" i="69" s="1"/>
  <c r="J65" i="69"/>
  <c r="J70" i="69" s="1"/>
  <c r="I65" i="69"/>
  <c r="I70" i="69" s="1"/>
  <c r="H65" i="69"/>
  <c r="H70" i="69" s="1"/>
  <c r="G65" i="69"/>
  <c r="G70" i="69" s="1"/>
  <c r="F65" i="69"/>
  <c r="F70" i="69" s="1"/>
  <c r="E65" i="69"/>
  <c r="E70" i="69" s="1"/>
  <c r="D65" i="69"/>
  <c r="D70" i="69" s="1"/>
  <c r="C65" i="69"/>
  <c r="C70" i="69" s="1"/>
  <c r="B65" i="69"/>
  <c r="B70" i="69" s="1"/>
  <c r="T64" i="69"/>
  <c r="T63" i="69"/>
  <c r="T62" i="69"/>
  <c r="T61" i="69"/>
  <c r="T60" i="69"/>
  <c r="T59" i="69"/>
  <c r="T58" i="69"/>
  <c r="Q50" i="69"/>
  <c r="P50" i="69"/>
  <c r="O50" i="69"/>
  <c r="N50" i="69"/>
  <c r="M50" i="69"/>
  <c r="L50" i="69"/>
  <c r="H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H49" i="69"/>
  <c r="G49" i="69"/>
  <c r="F49" i="69"/>
  <c r="E49" i="69"/>
  <c r="D49" i="69"/>
  <c r="C49" i="69"/>
  <c r="B49" i="69"/>
  <c r="R48" i="69"/>
  <c r="I48" i="69"/>
  <c r="Q46" i="69"/>
  <c r="Q51" i="69" s="1"/>
  <c r="P46" i="69"/>
  <c r="P51" i="69" s="1"/>
  <c r="O46" i="69"/>
  <c r="O51" i="69" s="1"/>
  <c r="N46" i="69"/>
  <c r="N51" i="69" s="1"/>
  <c r="M46" i="69"/>
  <c r="M51" i="69" s="1"/>
  <c r="L46" i="69"/>
  <c r="L51" i="69" s="1"/>
  <c r="H46" i="69"/>
  <c r="H51" i="69" s="1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R45" i="69"/>
  <c r="I45" i="69"/>
  <c r="R44" i="69"/>
  <c r="I44" i="69"/>
  <c r="R43" i="69"/>
  <c r="I43" i="69"/>
  <c r="R42" i="69"/>
  <c r="I42" i="69"/>
  <c r="R41" i="69"/>
  <c r="I41" i="69"/>
  <c r="R40" i="69"/>
  <c r="I40" i="69"/>
  <c r="R39" i="69"/>
  <c r="I3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29" i="69"/>
  <c r="B29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T27" i="69"/>
  <c r="S25" i="69"/>
  <c r="S30" i="69" s="1"/>
  <c r="R25" i="69"/>
  <c r="R30" i="69" s="1"/>
  <c r="Q25" i="69"/>
  <c r="Q30" i="69" s="1"/>
  <c r="P25" i="69"/>
  <c r="P30" i="69" s="1"/>
  <c r="O25" i="69"/>
  <c r="O30" i="69" s="1"/>
  <c r="N25" i="69"/>
  <c r="N30" i="69" s="1"/>
  <c r="M25" i="69"/>
  <c r="M30" i="69" s="1"/>
  <c r="L25" i="69"/>
  <c r="L30" i="69" s="1"/>
  <c r="K25" i="69"/>
  <c r="K30" i="69" s="1"/>
  <c r="J25" i="69"/>
  <c r="J30" i="69" s="1"/>
  <c r="I25" i="69"/>
  <c r="I30" i="69" s="1"/>
  <c r="H25" i="69"/>
  <c r="H30" i="69" s="1"/>
  <c r="G25" i="69"/>
  <c r="G30" i="69" s="1"/>
  <c r="F25" i="69"/>
  <c r="F30" i="69" s="1"/>
  <c r="E25" i="69"/>
  <c r="E30" i="69" s="1"/>
  <c r="D25" i="69"/>
  <c r="D30" i="69" s="1"/>
  <c r="C25" i="69"/>
  <c r="B25" i="69"/>
  <c r="B30" i="69" s="1"/>
  <c r="T24" i="69"/>
  <c r="T23" i="69"/>
  <c r="T22" i="69"/>
  <c r="T21" i="69"/>
  <c r="T20" i="69"/>
  <c r="T19" i="69"/>
  <c r="T18" i="69"/>
  <c r="I46" i="69" l="1"/>
  <c r="I49" i="69" s="1"/>
  <c r="B51" i="69"/>
  <c r="T25" i="69"/>
  <c r="U27" i="69" s="1"/>
  <c r="C30" i="69"/>
  <c r="T65" i="69"/>
  <c r="R46" i="69"/>
  <c r="S69" i="68"/>
  <c r="R69" i="68"/>
  <c r="Q69" i="68"/>
  <c r="P69" i="68"/>
  <c r="O69" i="68"/>
  <c r="N69" i="68"/>
  <c r="M69" i="68"/>
  <c r="L69" i="68"/>
  <c r="K69" i="68"/>
  <c r="J69" i="68"/>
  <c r="I69" i="68"/>
  <c r="H69" i="68"/>
  <c r="G69" i="68"/>
  <c r="F69" i="68"/>
  <c r="E69" i="68"/>
  <c r="D69" i="68"/>
  <c r="C69" i="68"/>
  <c r="B69" i="68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T67" i="68"/>
  <c r="S65" i="68"/>
  <c r="S70" i="68" s="1"/>
  <c r="R65" i="68"/>
  <c r="R70" i="68" s="1"/>
  <c r="Q65" i="68"/>
  <c r="Q70" i="68" s="1"/>
  <c r="P65" i="68"/>
  <c r="P70" i="68" s="1"/>
  <c r="O65" i="68"/>
  <c r="O70" i="68" s="1"/>
  <c r="N65" i="68"/>
  <c r="N70" i="68" s="1"/>
  <c r="M65" i="68"/>
  <c r="M70" i="68" s="1"/>
  <c r="L65" i="68"/>
  <c r="L70" i="68" s="1"/>
  <c r="K65" i="68"/>
  <c r="K70" i="68" s="1"/>
  <c r="J65" i="68"/>
  <c r="J70" i="68" s="1"/>
  <c r="I65" i="68"/>
  <c r="I70" i="68" s="1"/>
  <c r="H65" i="68"/>
  <c r="H70" i="68" s="1"/>
  <c r="G65" i="68"/>
  <c r="G70" i="68" s="1"/>
  <c r="F65" i="68"/>
  <c r="F70" i="68" s="1"/>
  <c r="E65" i="68"/>
  <c r="E70" i="68" s="1"/>
  <c r="D65" i="68"/>
  <c r="D70" i="68" s="1"/>
  <c r="C65" i="68"/>
  <c r="C70" i="68" s="1"/>
  <c r="B65" i="68"/>
  <c r="B70" i="68" s="1"/>
  <c r="T64" i="68"/>
  <c r="T63" i="68"/>
  <c r="T62" i="68"/>
  <c r="T61" i="68"/>
  <c r="T60" i="68"/>
  <c r="T59" i="68"/>
  <c r="T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R25" i="68"/>
  <c r="R30" i="68" s="1"/>
  <c r="Q25" i="68"/>
  <c r="Q30" i="68" s="1"/>
  <c r="P25" i="68"/>
  <c r="P30" i="68" s="1"/>
  <c r="O25" i="68"/>
  <c r="O30" i="68" s="1"/>
  <c r="N25" i="68"/>
  <c r="N30" i="68" s="1"/>
  <c r="M25" i="68"/>
  <c r="M30" i="68" s="1"/>
  <c r="L25" i="68"/>
  <c r="L30" i="68" s="1"/>
  <c r="K25" i="68"/>
  <c r="K30" i="68" s="1"/>
  <c r="J25" i="68"/>
  <c r="J30" i="68" s="1"/>
  <c r="I25" i="68"/>
  <c r="I30" i="68" s="1"/>
  <c r="H25" i="68"/>
  <c r="H30" i="68" s="1"/>
  <c r="G25" i="68"/>
  <c r="G30" i="68" s="1"/>
  <c r="F25" i="68"/>
  <c r="F30" i="68" s="1"/>
  <c r="E25" i="68"/>
  <c r="E30" i="68" s="1"/>
  <c r="D25" i="68"/>
  <c r="D30" i="68" s="1"/>
  <c r="C25" i="68"/>
  <c r="C30" i="68" s="1"/>
  <c r="B25" i="68"/>
  <c r="B30" i="68" s="1"/>
  <c r="T24" i="68"/>
  <c r="T23" i="68"/>
  <c r="T22" i="68"/>
  <c r="T21" i="68"/>
  <c r="T20" i="68"/>
  <c r="T19" i="68"/>
  <c r="T18" i="68"/>
  <c r="I47" i="69" l="1"/>
  <c r="T26" i="69"/>
  <c r="R49" i="69"/>
  <c r="R47" i="69"/>
  <c r="T66" i="69"/>
  <c r="T68" i="69"/>
  <c r="I46" i="68"/>
  <c r="I47" i="68" s="1"/>
  <c r="B51" i="68"/>
  <c r="T25" i="68"/>
  <c r="T65" i="68"/>
  <c r="R46" i="68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C65" i="67"/>
  <c r="C70" i="67" s="1"/>
  <c r="B65" i="67"/>
  <c r="B70" i="67" s="1"/>
  <c r="T64" i="67"/>
  <c r="T63" i="67"/>
  <c r="T62" i="67"/>
  <c r="T61" i="67"/>
  <c r="T60" i="67"/>
  <c r="T59" i="67"/>
  <c r="T58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I49" i="68" l="1"/>
  <c r="U27" i="68"/>
  <c r="T26" i="68"/>
  <c r="T66" i="68"/>
  <c r="T68" i="68"/>
  <c r="R49" i="68"/>
  <c r="R47" i="68"/>
  <c r="T65" i="67"/>
  <c r="T68" i="67" s="1"/>
  <c r="D70" i="67"/>
  <c r="R46" i="67"/>
  <c r="R49" i="67" s="1"/>
  <c r="I46" i="67"/>
  <c r="I47" i="67" s="1"/>
  <c r="T25" i="67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M46" i="66"/>
  <c r="M51" i="66" s="1"/>
  <c r="L46" i="66"/>
  <c r="L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C30" i="66" s="1"/>
  <c r="B25" i="66"/>
  <c r="T24" i="66"/>
  <c r="T23" i="66"/>
  <c r="T22" i="66"/>
  <c r="T21" i="66"/>
  <c r="T20" i="66"/>
  <c r="T19" i="66"/>
  <c r="T18" i="66"/>
  <c r="T66" i="67" l="1"/>
  <c r="R47" i="67"/>
  <c r="I49" i="67"/>
  <c r="U27" i="67"/>
  <c r="T26" i="67"/>
  <c r="R46" i="66"/>
  <c r="R49" i="66" s="1"/>
  <c r="T25" i="66"/>
  <c r="U27" i="66" s="1"/>
  <c r="I46" i="66"/>
  <c r="B30" i="66"/>
  <c r="N51" i="66"/>
  <c r="T65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C65" i="65"/>
  <c r="C70" i="65" s="1"/>
  <c r="B65" i="65"/>
  <c r="B70" i="65" s="1"/>
  <c r="T64" i="65"/>
  <c r="T63" i="65"/>
  <c r="T62" i="65"/>
  <c r="T61" i="65"/>
  <c r="T60" i="65"/>
  <c r="T59" i="65"/>
  <c r="T58" i="65"/>
  <c r="H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R47" i="66" l="1"/>
  <c r="T26" i="66"/>
  <c r="T66" i="66"/>
  <c r="T68" i="66"/>
  <c r="I49" i="66"/>
  <c r="I47" i="66"/>
  <c r="T65" i="65"/>
  <c r="T66" i="65" s="1"/>
  <c r="R46" i="65"/>
  <c r="I46" i="65"/>
  <c r="T25" i="65"/>
  <c r="D70" i="65"/>
  <c r="S69" i="64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D70" i="64" s="1"/>
  <c r="C65" i="64"/>
  <c r="C70" i="64" s="1"/>
  <c r="B65" i="64"/>
  <c r="B70" i="64" s="1"/>
  <c r="T64" i="64"/>
  <c r="T63" i="64"/>
  <c r="T62" i="64"/>
  <c r="T61" i="64"/>
  <c r="T60" i="64"/>
  <c r="T59" i="64"/>
  <c r="T58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8" i="65" l="1"/>
  <c r="U27" i="65"/>
  <c r="T26" i="65"/>
  <c r="R49" i="65"/>
  <c r="R47" i="65"/>
  <c r="I49" i="65"/>
  <c r="I47" i="65"/>
  <c r="T25" i="64"/>
  <c r="I46" i="64"/>
  <c r="T65" i="64"/>
  <c r="R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F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L51" i="63" s="1"/>
  <c r="H46" i="63"/>
  <c r="G46" i="63"/>
  <c r="G51" i="63" s="1"/>
  <c r="F46" i="63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D30" i="63" s="1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68" i="64"/>
  <c r="T26" i="64"/>
  <c r="U27" i="64"/>
  <c r="R49" i="64"/>
  <c r="R47" i="64"/>
  <c r="I49" i="64"/>
  <c r="I47" i="64"/>
  <c r="I46" i="63"/>
  <c r="T25" i="63"/>
  <c r="T65" i="63"/>
  <c r="R46" i="63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D70" i="62"/>
  <c r="S69" i="62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C65" i="62"/>
  <c r="C70" i="62" s="1"/>
  <c r="B65" i="62"/>
  <c r="B70" i="62" s="1"/>
  <c r="T64" i="62"/>
  <c r="T63" i="62"/>
  <c r="T62" i="62"/>
  <c r="T61" i="62"/>
  <c r="T60" i="62"/>
  <c r="T59" i="62"/>
  <c r="T58" i="62"/>
  <c r="H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R49" i="63" l="1"/>
  <c r="R47" i="63"/>
  <c r="I49" i="63"/>
  <c r="I47" i="63"/>
  <c r="T68" i="63"/>
  <c r="T66" i="63"/>
  <c r="T26" i="63"/>
  <c r="U27" i="63"/>
  <c r="I46" i="62"/>
  <c r="T25" i="62"/>
  <c r="T65" i="62"/>
  <c r="R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6" i="62" l="1"/>
  <c r="T68" i="62"/>
  <c r="I49" i="62"/>
  <c r="I47" i="62"/>
  <c r="R49" i="62"/>
  <c r="R47" i="62"/>
  <c r="T26" i="62"/>
  <c r="U27" i="62"/>
  <c r="I46" i="6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<sst xmlns="http://schemas.openxmlformats.org/spreadsheetml/2006/main" count="5181" uniqueCount="175">
  <si>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</si>
  <si>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</si>
  <si>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</si>
  <si>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</si>
  <si>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</si>
  <si>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</si>
  <si>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</si>
  <si>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</si>
  <si>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</si>
  <si>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</si>
  <si>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</si>
  <si>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</si>
  <si>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</si>
  <si>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</si>
  <si>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</si>
  <si>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</si>
  <si>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</si>
  <si>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</si>
  <si>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</si>
  <si>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</si>
  <si>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</si>
  <si>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</si>
  <si>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</si>
  <si>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</si>
  <si>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</si>
  <si>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</si>
  <si>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</si>
  <si>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</si>
  <si>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</si>
  <si>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</si>
  <si>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</si>
  <si>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</si>
  <si>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</si>
  <si>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</si>
  <si>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</si>
  <si>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</si>
  <si>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</si>
  <si>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</si>
  <si>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</si>
  <si>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</si>
  <si>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</si>
  <si>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</si>
  <si>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</si>
  <si>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</si>
  <si>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</si>
  <si>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</si>
  <si>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</si>
  <si>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</si>
  <si>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</si>
  <si>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</si>
  <si>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</si>
  <si>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</si>
  <si>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</si>
  <si>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</si>
  <si>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</si>
  <si>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</si>
  <si>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</si>
  <si>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</si>
  <si>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</si>
  <si>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</si>
  <si>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</si>
  <si>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</si>
  <si>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</si>
  <si>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</si>
  <si>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</si>
  <si>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</si>
  <si>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</si>
  <si>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</si>
  <si>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</si>
  <si>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</si>
  <si>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</si>
  <si>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</si>
  <si>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</si>
  <si>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</si>
  <si>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</si>
  <si>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</si>
  <si>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</si>
  <si>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</si>
  <si>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</si>
  <si>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</si>
  <si>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</si>
  <si>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</si>
  <si>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</si>
  <si>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</si>
  <si>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</si>
  <si>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</si>
  <si>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</si>
  <si>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</si>
  <si>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</si>
  <si>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</si>
  <si>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</si>
  <si>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</si>
  <si>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</si>
  <si>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</si>
  <si>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</si>
  <si>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</si>
  <si>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</si>
  <si>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</si>
  <si>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</si>
  <si>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</si>
  <si>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</si>
  <si>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</si>
  <si>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</si>
  <si>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</si>
  <si>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</si>
  <si>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</si>
  <si>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</si>
  <si>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</si>
  <si>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</si>
  <si>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</si>
  <si>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</si>
  <si>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</si>
  <si>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</si>
  <si>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</si>
  <si>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</si>
  <si>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</si>
  <si>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</si>
  <si>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</si>
  <si>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</si>
  <si>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</si>
  <si>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</si>
  <si>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</si>
  <si>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</si>
  <si>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</si>
  <si>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</si>
  <si>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</si>
  <si>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</si>
  <si>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</si>
  <si>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</si>
  <si>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</si>
  <si>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</si>
  <si>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</si>
  <si>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</si>
  <si>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</si>
  <si>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</si>
  <si>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</si>
  <si>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</si>
  <si>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</si>
  <si>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</si>
  <si>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</si>
  <si>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</si>
  <si>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</si>
  <si>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</si>
  <si>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</si>
  <si>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</si>
  <si>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</si>
  <si>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</si>
  <si>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</si>
  <si>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</si>
  <si>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</si>
  <si>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</si>
  <si>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</si>
  <si>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</si>
  <si>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</si>
  <si>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</si>
  <si>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</si>
  <si>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</si>
  <si>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</si>
  <si>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</si>
  <si>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</si>
  <si>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</si>
  <si>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</si>
  <si>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</si>
  <si>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</si>
  <si>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SEMANA 53</t>
  </si>
  <si>
    <t>SEMANA 54</t>
  </si>
  <si>
    <t>SEMANA 55</t>
  </si>
  <si>
    <t>SEMANA 56</t>
  </si>
  <si>
    <t>F4 - Machos</t>
  </si>
  <si>
    <t>SEMANA 57</t>
  </si>
  <si>
    <t>SEMANA 58</t>
  </si>
  <si>
    <t>SEMANA 59</t>
  </si>
  <si>
    <t>SEMANA 60</t>
  </si>
  <si>
    <t>SEMANA 61</t>
  </si>
  <si>
    <t>10 AL 16 DE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</si>
</sst>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60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519" t="s">
        <v>5</v>
      </c>
      <c r="L11" s="519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8" t="s">
        <v>25</v>
      </c>
      <c r="C15" s="529"/>
      <c r="D15" s="529"/>
      <c r="E15" s="529"/>
      <c r="F15" s="529"/>
      <c r="G15" s="529"/>
      <c r="H15" s="529"/>
      <c r="I15" s="529"/>
      <c r="J15" s="529"/>
      <c r="K15" s="530"/>
      <c r="L15" s="522" t="s">
        <v>8</v>
      </c>
      <c r="M15" s="523"/>
      <c r="N15" s="523"/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25</v>
      </c>
      <c r="C36" s="521"/>
      <c r="D36" s="521"/>
      <c r="E36" s="521"/>
      <c r="F36" s="521"/>
      <c r="G36" s="521"/>
      <c r="H36" s="99"/>
      <c r="I36" s="53" t="s">
        <v>26</v>
      </c>
      <c r="J36" s="107"/>
      <c r="K36" s="526" t="s">
        <v>25</v>
      </c>
      <c r="L36" s="526"/>
      <c r="M36" s="526"/>
      <c r="N36" s="526"/>
      <c r="O36" s="52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8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S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519" t="s">
        <v>51</v>
      </c>
      <c r="L11" s="519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4"/>
      <c r="K15" s="535" t="s">
        <v>8</v>
      </c>
      <c r="L15" s="536"/>
      <c r="M15" s="536"/>
      <c r="N15" s="536"/>
      <c r="O15" s="536"/>
      <c r="P15" s="536"/>
      <c r="Q15" s="537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25</v>
      </c>
      <c r="C36" s="521"/>
      <c r="D36" s="521"/>
      <c r="E36" s="521"/>
      <c r="F36" s="521"/>
      <c r="G36" s="521"/>
      <c r="H36" s="99"/>
      <c r="I36" s="53" t="s">
        <v>26</v>
      </c>
      <c r="J36" s="107"/>
      <c r="K36" s="526" t="s">
        <v>25</v>
      </c>
      <c r="L36" s="526"/>
      <c r="M36" s="526"/>
      <c r="N36" s="526"/>
      <c r="O36" s="52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8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519" t="s">
        <v>52</v>
      </c>
      <c r="L11" s="519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4"/>
      <c r="K15" s="535" t="s">
        <v>8</v>
      </c>
      <c r="L15" s="536"/>
      <c r="M15" s="536"/>
      <c r="N15" s="536"/>
      <c r="O15" s="536"/>
      <c r="P15" s="536"/>
      <c r="Q15" s="537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25</v>
      </c>
      <c r="C36" s="521"/>
      <c r="D36" s="521"/>
      <c r="E36" s="521"/>
      <c r="F36" s="521"/>
      <c r="G36" s="521"/>
      <c r="H36" s="99"/>
      <c r="I36" s="53" t="s">
        <v>26</v>
      </c>
      <c r="J36" s="107"/>
      <c r="K36" s="526" t="s">
        <v>25</v>
      </c>
      <c r="L36" s="526"/>
      <c r="M36" s="526"/>
      <c r="N36" s="526"/>
      <c r="O36" s="52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8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519" t="s">
        <v>53</v>
      </c>
      <c r="L11" s="519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4"/>
      <c r="K15" s="535" t="s">
        <v>8</v>
      </c>
      <c r="L15" s="536"/>
      <c r="M15" s="536"/>
      <c r="N15" s="536"/>
      <c r="O15" s="536"/>
      <c r="P15" s="536"/>
      <c r="Q15" s="537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25</v>
      </c>
      <c r="C36" s="521"/>
      <c r="D36" s="521"/>
      <c r="E36" s="521"/>
      <c r="F36" s="521"/>
      <c r="G36" s="521"/>
      <c r="H36" s="99"/>
      <c r="I36" s="53" t="s">
        <v>26</v>
      </c>
      <c r="J36" s="107"/>
      <c r="K36" s="526" t="s">
        <v>25</v>
      </c>
      <c r="L36" s="526"/>
      <c r="M36" s="526"/>
      <c r="N36" s="526"/>
      <c r="O36" s="52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8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519" t="s">
        <v>54</v>
      </c>
      <c r="L11" s="519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4"/>
      <c r="M15" s="535" t="s">
        <v>8</v>
      </c>
      <c r="N15" s="536"/>
      <c r="O15" s="536"/>
      <c r="P15" s="536"/>
      <c r="Q15" s="536"/>
      <c r="R15" s="536"/>
      <c r="S15" s="536"/>
      <c r="T15" s="536"/>
      <c r="U15" s="53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25</v>
      </c>
      <c r="C36" s="521"/>
      <c r="D36" s="521"/>
      <c r="E36" s="521"/>
      <c r="F36" s="521"/>
      <c r="G36" s="521"/>
      <c r="H36" s="99"/>
      <c r="I36" s="53" t="s">
        <v>26</v>
      </c>
      <c r="J36" s="107"/>
      <c r="K36" s="526" t="s">
        <v>25</v>
      </c>
      <c r="L36" s="526"/>
      <c r="M36" s="526"/>
      <c r="N36" s="526"/>
      <c r="O36" s="52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8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519" t="s">
        <v>55</v>
      </c>
      <c r="L11" s="519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4"/>
      <c r="M15" s="535" t="s">
        <v>8</v>
      </c>
      <c r="N15" s="536"/>
      <c r="O15" s="536"/>
      <c r="P15" s="536"/>
      <c r="Q15" s="536"/>
      <c r="R15" s="536"/>
      <c r="S15" s="536"/>
      <c r="T15" s="536"/>
      <c r="U15" s="53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25</v>
      </c>
      <c r="C36" s="521"/>
      <c r="D36" s="521"/>
      <c r="E36" s="521"/>
      <c r="F36" s="521"/>
      <c r="G36" s="521"/>
      <c r="H36" s="99"/>
      <c r="I36" s="53" t="s">
        <v>26</v>
      </c>
      <c r="J36" s="107"/>
      <c r="K36" s="526" t="s">
        <v>25</v>
      </c>
      <c r="L36" s="526"/>
      <c r="M36" s="526"/>
      <c r="N36" s="526"/>
      <c r="O36" s="52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8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519" t="s">
        <v>56</v>
      </c>
      <c r="L11" s="519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4"/>
      <c r="M15" s="535" t="s">
        <v>8</v>
      </c>
      <c r="N15" s="536"/>
      <c r="O15" s="536"/>
      <c r="P15" s="536"/>
      <c r="Q15" s="536"/>
      <c r="R15" s="536"/>
      <c r="S15" s="536"/>
      <c r="T15" s="536"/>
      <c r="U15" s="53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25</v>
      </c>
      <c r="C36" s="521"/>
      <c r="D36" s="521"/>
      <c r="E36" s="521"/>
      <c r="F36" s="521"/>
      <c r="G36" s="521"/>
      <c r="H36" s="99"/>
      <c r="I36" s="53" t="s">
        <v>26</v>
      </c>
      <c r="J36" s="107"/>
      <c r="K36" s="526" t="s">
        <v>25</v>
      </c>
      <c r="L36" s="526"/>
      <c r="M36" s="526"/>
      <c r="N36" s="526"/>
      <c r="O36" s="52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8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519" t="s">
        <v>57</v>
      </c>
      <c r="L11" s="519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4"/>
      <c r="M15" s="535" t="s">
        <v>8</v>
      </c>
      <c r="N15" s="536"/>
      <c r="O15" s="536"/>
      <c r="P15" s="536"/>
      <c r="Q15" s="536"/>
      <c r="R15" s="536"/>
      <c r="S15" s="536"/>
      <c r="T15" s="536"/>
      <c r="U15" s="53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99"/>
      <c r="I36" s="53" t="s">
        <v>26</v>
      </c>
      <c r="J36" s="107"/>
      <c r="K36" s="526" t="s">
        <v>8</v>
      </c>
      <c r="L36" s="526"/>
      <c r="M36" s="526"/>
      <c r="N36" s="526"/>
      <c r="O36" s="52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8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519" t="s">
        <v>58</v>
      </c>
      <c r="L11" s="519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6"/>
      <c r="T15" s="536"/>
      <c r="U15" s="536"/>
      <c r="V15" s="53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25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25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8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3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519" t="s">
        <v>59</v>
      </c>
      <c r="L11" s="519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6"/>
      <c r="T15" s="536"/>
      <c r="U15" s="536"/>
      <c r="V15" s="53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4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519" t="s">
        <v>60</v>
      </c>
      <c r="L11" s="519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6"/>
      <c r="T15" s="536"/>
      <c r="U15" s="536"/>
      <c r="V15" s="53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12" zoomScale="30" zoomScaleNormal="30" workbookViewId="0">
      <selection activeCell="B17" sqref="B17:V1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519" t="s">
        <v>61</v>
      </c>
      <c r="L11" s="519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6"/>
      <c r="T15" s="536"/>
      <c r="U15" s="536"/>
      <c r="V15" s="53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519" t="s">
        <v>62</v>
      </c>
      <c r="L11" s="519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3"/>
      <c r="N15" s="533"/>
      <c r="O15" s="534"/>
      <c r="P15" s="535" t="s">
        <v>8</v>
      </c>
      <c r="Q15" s="536"/>
      <c r="R15" s="536"/>
      <c r="S15" s="536"/>
      <c r="T15" s="536"/>
      <c r="U15" s="536"/>
      <c r="V15" s="536"/>
      <c r="W15" s="536"/>
      <c r="X15" s="53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519" t="s">
        <v>63</v>
      </c>
      <c r="L11" s="519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3"/>
      <c r="N15" s="533"/>
      <c r="O15" s="534"/>
      <c r="P15" s="535" t="s">
        <v>8</v>
      </c>
      <c r="Q15" s="536"/>
      <c r="R15" s="536"/>
      <c r="S15" s="536"/>
      <c r="T15" s="536"/>
      <c r="U15" s="536"/>
      <c r="V15" s="536"/>
      <c r="W15" s="536"/>
      <c r="X15" s="53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519" t="s">
        <v>64</v>
      </c>
      <c r="L11" s="519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3"/>
      <c r="N15" s="533"/>
      <c r="O15" s="534"/>
      <c r="P15" s="535" t="s">
        <v>8</v>
      </c>
      <c r="Q15" s="536"/>
      <c r="R15" s="536"/>
      <c r="S15" s="536"/>
      <c r="T15" s="536"/>
      <c r="U15" s="536"/>
      <c r="V15" s="536"/>
      <c r="W15" s="536"/>
      <c r="X15" s="53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519" t="s">
        <v>65</v>
      </c>
      <c r="L11" s="519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3"/>
      <c r="N15" s="533"/>
      <c r="O15" s="534"/>
      <c r="P15" s="535" t="s">
        <v>8</v>
      </c>
      <c r="Q15" s="536"/>
      <c r="R15" s="536"/>
      <c r="S15" s="536"/>
      <c r="T15" s="536"/>
      <c r="U15" s="536"/>
      <c r="V15" s="536"/>
      <c r="W15" s="536"/>
      <c r="X15" s="53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519" t="s">
        <v>66</v>
      </c>
      <c r="L11" s="519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3"/>
      <c r="N15" s="533"/>
      <c r="O15" s="534"/>
      <c r="P15" s="535" t="s">
        <v>8</v>
      </c>
      <c r="Q15" s="536"/>
      <c r="R15" s="536"/>
      <c r="S15" s="536"/>
      <c r="T15" s="536"/>
      <c r="U15" s="536"/>
      <c r="V15" s="536"/>
      <c r="W15" s="536"/>
      <c r="X15" s="53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519" t="s">
        <v>67</v>
      </c>
      <c r="L11" s="519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3"/>
      <c r="N15" s="533"/>
      <c r="O15" s="534"/>
      <c r="P15" s="535" t="s">
        <v>8</v>
      </c>
      <c r="Q15" s="536"/>
      <c r="R15" s="536"/>
      <c r="S15" s="536"/>
      <c r="T15" s="536"/>
      <c r="U15" s="536"/>
      <c r="V15" s="536"/>
      <c r="W15" s="536"/>
      <c r="X15" s="53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519" t="s">
        <v>68</v>
      </c>
      <c r="L11" s="519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25</v>
      </c>
      <c r="C15" s="533"/>
      <c r="D15" s="533"/>
      <c r="E15" s="533"/>
      <c r="F15" s="533"/>
      <c r="G15" s="533"/>
      <c r="H15" s="533"/>
      <c r="I15" s="533"/>
      <c r="J15" s="533"/>
      <c r="K15" s="533"/>
      <c r="L15" s="533"/>
      <c r="M15" s="533"/>
      <c r="N15" s="533"/>
      <c r="O15" s="534"/>
      <c r="P15" s="535" t="s">
        <v>8</v>
      </c>
      <c r="Q15" s="536"/>
      <c r="R15" s="536"/>
      <c r="S15" s="536"/>
      <c r="T15" s="536"/>
      <c r="U15" s="536"/>
      <c r="V15" s="536"/>
      <c r="W15" s="536"/>
      <c r="X15" s="53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519" t="s">
        <v>69</v>
      </c>
      <c r="L11" s="519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4"/>
      <c r="F15" s="532" t="s">
        <v>71</v>
      </c>
      <c r="G15" s="533"/>
      <c r="H15" s="533"/>
      <c r="I15" s="533"/>
      <c r="J15" s="533"/>
      <c r="K15" s="533"/>
      <c r="L15" s="534"/>
      <c r="M15" s="535" t="s">
        <v>8</v>
      </c>
      <c r="N15" s="536"/>
      <c r="O15" s="536"/>
      <c r="P15" s="536"/>
      <c r="Q15" s="536"/>
      <c r="R15" s="536"/>
      <c r="S15" s="536"/>
      <c r="T15" s="537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519" t="s">
        <v>72</v>
      </c>
      <c r="L11" s="519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4"/>
      <c r="F15" s="532" t="s">
        <v>71</v>
      </c>
      <c r="G15" s="533"/>
      <c r="H15" s="533"/>
      <c r="I15" s="533"/>
      <c r="J15" s="533"/>
      <c r="K15" s="533"/>
      <c r="L15" s="534"/>
      <c r="M15" s="535" t="s">
        <v>8</v>
      </c>
      <c r="N15" s="536"/>
      <c r="O15" s="536"/>
      <c r="P15" s="536"/>
      <c r="Q15" s="536"/>
      <c r="R15" s="536"/>
      <c r="S15" s="536"/>
      <c r="T15" s="537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519" t="s">
        <v>73</v>
      </c>
      <c r="L11" s="519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4"/>
      <c r="G15" s="532" t="s">
        <v>71</v>
      </c>
      <c r="H15" s="533"/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6"/>
      <c r="T15" s="536"/>
      <c r="U15" s="537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5" t="s">
        <v>25</v>
      </c>
      <c r="C55" s="526"/>
      <c r="D55" s="526"/>
      <c r="E55" s="526"/>
      <c r="F55" s="52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519" t="s">
        <v>75</v>
      </c>
      <c r="L11" s="519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32" t="s">
        <v>71</v>
      </c>
      <c r="I15" s="533"/>
      <c r="J15" s="533"/>
      <c r="K15" s="533"/>
      <c r="L15" s="533"/>
      <c r="M15" s="533"/>
      <c r="N15" s="534"/>
      <c r="O15" s="535" t="s">
        <v>8</v>
      </c>
      <c r="P15" s="536"/>
      <c r="Q15" s="536"/>
      <c r="R15" s="536"/>
      <c r="S15" s="536"/>
      <c r="T15" s="536"/>
      <c r="U15" s="536"/>
      <c r="V15" s="537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519" t="s">
        <v>80</v>
      </c>
      <c r="L11" s="519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32" t="s">
        <v>71</v>
      </c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6" t="s">
        <v>8</v>
      </c>
      <c r="M36" s="526"/>
      <c r="N36" s="526"/>
      <c r="O36" s="526"/>
      <c r="P36" s="52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519" t="s">
        <v>83</v>
      </c>
      <c r="L11" s="519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32" t="s">
        <v>71</v>
      </c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519" t="s">
        <v>84</v>
      </c>
      <c r="L11" s="519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32" t="s">
        <v>71</v>
      </c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519" t="s">
        <v>84</v>
      </c>
      <c r="L11" s="519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32" t="s">
        <v>71</v>
      </c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519" t="s">
        <v>111</v>
      </c>
      <c r="L11" s="519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32" t="s">
        <v>71</v>
      </c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519" t="s">
        <v>112</v>
      </c>
      <c r="L11" s="519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32" t="s">
        <v>71</v>
      </c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519" t="s">
        <v>113</v>
      </c>
      <c r="L11" s="519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32" t="s">
        <v>71</v>
      </c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519" t="s">
        <v>114</v>
      </c>
      <c r="L11" s="519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32" t="s">
        <v>71</v>
      </c>
      <c r="I15" s="533"/>
      <c r="J15" s="533"/>
      <c r="K15" s="533"/>
      <c r="L15" s="533"/>
      <c r="M15" s="534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519" t="s">
        <v>115</v>
      </c>
      <c r="L11" s="519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519" t="s">
        <v>143</v>
      </c>
      <c r="L11" s="519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519" t="s">
        <v>144</v>
      </c>
      <c r="L11" s="519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519" t="s">
        <v>145</v>
      </c>
      <c r="L11" s="519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519" t="s">
        <v>146</v>
      </c>
      <c r="L11" s="519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519" t="s">
        <v>147</v>
      </c>
      <c r="L11" s="519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519" t="s">
        <v>148</v>
      </c>
      <c r="L11" s="519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519" t="s">
        <v>148</v>
      </c>
      <c r="L11" s="519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519" t="s">
        <v>149</v>
      </c>
      <c r="L11" s="519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519" t="s">
        <v>150</v>
      </c>
      <c r="L11" s="519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519" t="s">
        <v>151</v>
      </c>
      <c r="L11" s="519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519" t="s">
        <v>153</v>
      </c>
      <c r="L11" s="519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519" t="s">
        <v>154</v>
      </c>
      <c r="L11" s="519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519" t="s">
        <v>155</v>
      </c>
      <c r="L11" s="519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2"/>
      <c r="Z3" s="2"/>
      <c r="AA3" s="2"/>
      <c r="AB3" s="2"/>
      <c r="AC3" s="2"/>
      <c r="AD3" s="4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0" t="s">
        <v>1</v>
      </c>
      <c r="B9" s="460"/>
      <c r="C9" s="460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0"/>
      <c r="B10" s="460"/>
      <c r="C10" s="4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0" t="s">
        <v>4</v>
      </c>
      <c r="B11" s="460"/>
      <c r="C11" s="460"/>
      <c r="D11" s="1"/>
      <c r="E11" s="461">
        <v>2</v>
      </c>
      <c r="F11" s="1"/>
      <c r="G11" s="1"/>
      <c r="H11" s="1"/>
      <c r="I11" s="1"/>
      <c r="J11" s="1"/>
      <c r="K11" s="519" t="s">
        <v>156</v>
      </c>
      <c r="L11" s="519"/>
      <c r="M11" s="462"/>
      <c r="N11" s="4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0"/>
      <c r="B12" s="460"/>
      <c r="C12" s="460"/>
      <c r="D12" s="1"/>
      <c r="E12" s="5"/>
      <c r="F12" s="1"/>
      <c r="G12" s="1"/>
      <c r="H12" s="1"/>
      <c r="I12" s="1"/>
      <c r="J12" s="1"/>
      <c r="K12" s="462"/>
      <c r="L12" s="462"/>
      <c r="M12" s="462"/>
      <c r="N12" s="4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0"/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1"/>
      <c r="X13" s="1"/>
      <c r="Y13" s="1"/>
    </row>
    <row r="14" spans="1:30" s="3" customFormat="1" ht="27" thickBot="1" x14ac:dyDescent="0.3">
      <c r="A14" s="4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5"/>
      <c r="T3" s="465"/>
      <c r="U3" s="465"/>
      <c r="V3" s="465"/>
      <c r="W3" s="465"/>
      <c r="X3" s="465"/>
      <c r="Y3" s="2"/>
      <c r="Z3" s="2"/>
      <c r="AA3" s="2"/>
      <c r="AB3" s="2"/>
      <c r="AC3" s="2"/>
      <c r="AD3" s="4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5" t="s">
        <v>1</v>
      </c>
      <c r="B9" s="465"/>
      <c r="C9" s="465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5"/>
      <c r="B10" s="465"/>
      <c r="C10" s="4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5" t="s">
        <v>4</v>
      </c>
      <c r="B11" s="465"/>
      <c r="C11" s="465"/>
      <c r="D11" s="1"/>
      <c r="E11" s="463">
        <v>2</v>
      </c>
      <c r="F11" s="1"/>
      <c r="G11" s="1"/>
      <c r="H11" s="1"/>
      <c r="I11" s="1"/>
      <c r="J11" s="1"/>
      <c r="K11" s="519" t="s">
        <v>157</v>
      </c>
      <c r="L11" s="519"/>
      <c r="M11" s="464"/>
      <c r="N11" s="4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5"/>
      <c r="B12" s="465"/>
      <c r="C12" s="465"/>
      <c r="D12" s="1"/>
      <c r="E12" s="5"/>
      <c r="F12" s="1"/>
      <c r="G12" s="1"/>
      <c r="H12" s="1"/>
      <c r="I12" s="1"/>
      <c r="J12" s="1"/>
      <c r="K12" s="464"/>
      <c r="L12" s="464"/>
      <c r="M12" s="464"/>
      <c r="N12" s="4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5"/>
      <c r="B13" s="465"/>
      <c r="C13" s="465"/>
      <c r="D13" s="465"/>
      <c r="E13" s="465"/>
      <c r="F13" s="465"/>
      <c r="G13" s="465"/>
      <c r="H13" s="465"/>
      <c r="I13" s="465"/>
      <c r="J13" s="465"/>
      <c r="K13" s="465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1"/>
      <c r="X13" s="1"/>
      <c r="Y13" s="1"/>
    </row>
    <row r="14" spans="1:30" s="3" customFormat="1" ht="27" thickBot="1" x14ac:dyDescent="0.3">
      <c r="A14" s="4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6"/>
      <c r="X3" s="466"/>
      <c r="Y3" s="2"/>
      <c r="Z3" s="2"/>
      <c r="AA3" s="2"/>
      <c r="AB3" s="2"/>
      <c r="AC3" s="2"/>
      <c r="AD3" s="4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6" t="s">
        <v>1</v>
      </c>
      <c r="B9" s="466"/>
      <c r="C9" s="466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6"/>
      <c r="B10" s="466"/>
      <c r="C10" s="4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6" t="s">
        <v>4</v>
      </c>
      <c r="B11" s="466"/>
      <c r="C11" s="466"/>
      <c r="D11" s="1"/>
      <c r="E11" s="467">
        <v>2</v>
      </c>
      <c r="F11" s="1"/>
      <c r="G11" s="1"/>
      <c r="H11" s="1"/>
      <c r="I11" s="1"/>
      <c r="J11" s="1"/>
      <c r="K11" s="519" t="s">
        <v>158</v>
      </c>
      <c r="L11" s="519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6"/>
      <c r="B12" s="466"/>
      <c r="C12" s="466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6"/>
      <c r="B13" s="466"/>
      <c r="C13" s="466"/>
      <c r="D13" s="466"/>
      <c r="E13" s="466"/>
      <c r="F13" s="466"/>
      <c r="G13" s="466"/>
      <c r="H13" s="466"/>
      <c r="I13" s="466"/>
      <c r="J13" s="466"/>
      <c r="K13" s="466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  <c r="X3" s="471"/>
      <c r="Y3" s="2"/>
      <c r="Z3" s="2"/>
      <c r="AA3" s="2"/>
      <c r="AB3" s="2"/>
      <c r="AC3" s="2"/>
      <c r="AD3" s="4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1" t="s">
        <v>1</v>
      </c>
      <c r="B9" s="471"/>
      <c r="C9" s="471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1"/>
      <c r="B10" s="471"/>
      <c r="C10" s="4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1" t="s">
        <v>4</v>
      </c>
      <c r="B11" s="471"/>
      <c r="C11" s="471"/>
      <c r="D11" s="1"/>
      <c r="E11" s="469">
        <v>2</v>
      </c>
      <c r="F11" s="1"/>
      <c r="G11" s="1"/>
      <c r="H11" s="1"/>
      <c r="I11" s="1"/>
      <c r="J11" s="1"/>
      <c r="K11" s="519" t="s">
        <v>159</v>
      </c>
      <c r="L11" s="519"/>
      <c r="M11" s="470"/>
      <c r="N11" s="4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1"/>
      <c r="B12" s="471"/>
      <c r="C12" s="471"/>
      <c r="D12" s="1"/>
      <c r="E12" s="5"/>
      <c r="F12" s="1"/>
      <c r="G12" s="1"/>
      <c r="H12" s="1"/>
      <c r="I12" s="1"/>
      <c r="J12" s="1"/>
      <c r="K12" s="470"/>
      <c r="L12" s="470"/>
      <c r="M12" s="470"/>
      <c r="N12" s="4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1"/>
      <c r="B13" s="471"/>
      <c r="C13" s="471"/>
      <c r="D13" s="471"/>
      <c r="E13" s="471"/>
      <c r="F13" s="471"/>
      <c r="G13" s="471"/>
      <c r="H13" s="471"/>
      <c r="I13" s="471"/>
      <c r="J13" s="471"/>
      <c r="K13" s="471"/>
      <c r="L13" s="470"/>
      <c r="M13" s="470"/>
      <c r="N13" s="470"/>
      <c r="O13" s="470"/>
      <c r="P13" s="470"/>
      <c r="Q13" s="470"/>
      <c r="R13" s="470"/>
      <c r="S13" s="470"/>
      <c r="T13" s="470"/>
      <c r="U13" s="470"/>
      <c r="V13" s="470"/>
      <c r="W13" s="1"/>
      <c r="X13" s="1"/>
      <c r="Y13" s="1"/>
    </row>
    <row r="14" spans="1:30" s="3" customFormat="1" ht="27" thickBot="1" x14ac:dyDescent="0.3">
      <c r="A14" s="4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519" t="s">
        <v>160</v>
      </c>
      <c r="L11" s="519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75">
        <v>583</v>
      </c>
      <c r="C48" s="475">
        <v>597</v>
      </c>
      <c r="D48" s="475">
        <v>115</v>
      </c>
      <c r="E48" s="475">
        <v>575</v>
      </c>
      <c r="F48" s="475">
        <v>578</v>
      </c>
      <c r="G48" s="475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2</v>
      </c>
      <c r="F11" s="1"/>
      <c r="G11" s="1"/>
      <c r="H11" s="1"/>
      <c r="I11" s="1"/>
      <c r="J11" s="1"/>
      <c r="K11" s="519" t="s">
        <v>161</v>
      </c>
      <c r="L11" s="519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34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2"/>
      <c r="Z3" s="2"/>
      <c r="AA3" s="2"/>
      <c r="AB3" s="2"/>
      <c r="AC3" s="2"/>
      <c r="AD3" s="4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1" t="s">
        <v>1</v>
      </c>
      <c r="B9" s="481"/>
      <c r="C9" s="481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1"/>
      <c r="B10" s="481"/>
      <c r="C10" s="4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1" t="s">
        <v>4</v>
      </c>
      <c r="B11" s="481"/>
      <c r="C11" s="481"/>
      <c r="D11" s="1"/>
      <c r="E11" s="479">
        <v>2</v>
      </c>
      <c r="F11" s="1"/>
      <c r="G11" s="1"/>
      <c r="H11" s="1"/>
      <c r="I11" s="1"/>
      <c r="J11" s="1"/>
      <c r="K11" s="519" t="s">
        <v>163</v>
      </c>
      <c r="L11" s="519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1"/>
      <c r="B12" s="481"/>
      <c r="C12" s="481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1"/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486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488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489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490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491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3175-B1C1-4A48-B475-D3A71A31CE0F}">
  <dimension ref="A1:AQ239"/>
  <sheetViews>
    <sheetView view="pageBreakPreview" topLeftCell="A40" zoomScale="30" zoomScaleNormal="30" zoomScaleSheetLayoutView="30" workbookViewId="0">
      <selection activeCell="U50" sqref="U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2"/>
      <c r="Z3" s="2"/>
      <c r="AA3" s="2"/>
      <c r="AB3" s="2"/>
      <c r="AC3" s="2"/>
      <c r="AD3" s="4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2" t="s">
        <v>1</v>
      </c>
      <c r="B9" s="482"/>
      <c r="C9" s="482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2"/>
      <c r="B10" s="482"/>
      <c r="C10" s="4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2" t="s">
        <v>4</v>
      </c>
      <c r="B11" s="482"/>
      <c r="C11" s="482"/>
      <c r="D11" s="1"/>
      <c r="E11" s="483">
        <v>2</v>
      </c>
      <c r="F11" s="1"/>
      <c r="G11" s="1"/>
      <c r="H11" s="1"/>
      <c r="I11" s="1"/>
      <c r="J11" s="1"/>
      <c r="K11" s="519" t="s">
        <v>164</v>
      </c>
      <c r="L11" s="519"/>
      <c r="M11" s="484"/>
      <c r="N11" s="4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2"/>
      <c r="B12" s="482"/>
      <c r="C12" s="482"/>
      <c r="D12" s="1"/>
      <c r="E12" s="5"/>
      <c r="F12" s="1"/>
      <c r="G12" s="1"/>
      <c r="H12" s="1"/>
      <c r="I12" s="1"/>
      <c r="J12" s="1"/>
      <c r="K12" s="484"/>
      <c r="L12" s="484"/>
      <c r="M12" s="484"/>
      <c r="N12" s="4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2"/>
      <c r="B13" s="482"/>
      <c r="C13" s="482"/>
      <c r="D13" s="482"/>
      <c r="E13" s="482"/>
      <c r="F13" s="482"/>
      <c r="G13" s="482"/>
      <c r="H13" s="482"/>
      <c r="I13" s="482"/>
      <c r="J13" s="482"/>
      <c r="K13" s="482"/>
      <c r="L13" s="484"/>
      <c r="M13" s="484"/>
      <c r="N13" s="484"/>
      <c r="O13" s="484"/>
      <c r="P13" s="484"/>
      <c r="Q13" s="484"/>
      <c r="R13" s="484"/>
      <c r="S13" s="484"/>
      <c r="T13" s="484"/>
      <c r="U13" s="484"/>
      <c r="V13" s="484"/>
      <c r="W13" s="1"/>
      <c r="X13" s="1"/>
      <c r="Y13" s="1"/>
    </row>
    <row r="14" spans="1:30" s="3" customFormat="1" ht="27" thickBot="1" x14ac:dyDescent="0.3">
      <c r="A14" s="4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108.5</v>
      </c>
      <c r="D18" s="23">
        <v>25.9</v>
      </c>
      <c r="E18" s="23">
        <v>110.9</v>
      </c>
      <c r="F18" s="122">
        <v>109.5</v>
      </c>
      <c r="G18" s="122">
        <v>109.3</v>
      </c>
      <c r="H18" s="22">
        <v>110.4</v>
      </c>
      <c r="I18" s="23">
        <v>111.6</v>
      </c>
      <c r="J18" s="23">
        <v>25.7</v>
      </c>
      <c r="K18" s="23">
        <v>111.9</v>
      </c>
      <c r="L18" s="23">
        <v>112</v>
      </c>
      <c r="M18" s="24">
        <v>112</v>
      </c>
      <c r="N18" s="79">
        <v>111</v>
      </c>
      <c r="O18" s="23">
        <v>113.4</v>
      </c>
      <c r="P18" s="23">
        <v>26.9</v>
      </c>
      <c r="Q18" s="23">
        <v>110.9</v>
      </c>
      <c r="R18" s="23">
        <v>110.8</v>
      </c>
      <c r="S18" s="24">
        <v>111.6</v>
      </c>
      <c r="T18" s="25">
        <f t="shared" ref="T18:T25" si="0">SUM(B18:S18)</f>
        <v>1741.9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108.5</v>
      </c>
      <c r="D19" s="23">
        <v>25.9</v>
      </c>
      <c r="E19" s="23">
        <v>110.9</v>
      </c>
      <c r="F19" s="122">
        <v>109.5</v>
      </c>
      <c r="G19" s="122">
        <v>109.3</v>
      </c>
      <c r="H19" s="22">
        <v>110.4</v>
      </c>
      <c r="I19" s="23">
        <v>111.6</v>
      </c>
      <c r="J19" s="23">
        <v>25.7</v>
      </c>
      <c r="K19" s="23">
        <v>111.9</v>
      </c>
      <c r="L19" s="23">
        <v>112</v>
      </c>
      <c r="M19" s="24">
        <v>112</v>
      </c>
      <c r="N19" s="79">
        <v>111</v>
      </c>
      <c r="O19" s="23">
        <v>113.4</v>
      </c>
      <c r="P19" s="23">
        <v>26.9</v>
      </c>
      <c r="Q19" s="23">
        <v>110.9</v>
      </c>
      <c r="R19" s="23">
        <v>110.8</v>
      </c>
      <c r="S19" s="24">
        <v>111.6</v>
      </c>
      <c r="T19" s="25">
        <f t="shared" si="0"/>
        <v>1741.9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108.3</v>
      </c>
      <c r="D20" s="23">
        <v>25.5</v>
      </c>
      <c r="E20" s="23">
        <v>110.7</v>
      </c>
      <c r="F20" s="122">
        <v>109.6</v>
      </c>
      <c r="G20" s="122">
        <v>109.5</v>
      </c>
      <c r="H20" s="22">
        <v>110.5</v>
      </c>
      <c r="I20" s="23">
        <v>111.7</v>
      </c>
      <c r="J20" s="23">
        <v>25.8</v>
      </c>
      <c r="K20" s="23">
        <v>111.8</v>
      </c>
      <c r="L20" s="23">
        <v>112</v>
      </c>
      <c r="M20" s="24">
        <v>112</v>
      </c>
      <c r="N20" s="79">
        <v>110.9</v>
      </c>
      <c r="O20" s="23">
        <v>113.5</v>
      </c>
      <c r="P20" s="23">
        <v>26.8</v>
      </c>
      <c r="Q20" s="23">
        <v>111.1</v>
      </c>
      <c r="R20" s="23">
        <v>110.6</v>
      </c>
      <c r="S20" s="24">
        <v>111.5</v>
      </c>
      <c r="T20" s="25">
        <f t="shared" si="0"/>
        <v>1741.3999999999999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108.3</v>
      </c>
      <c r="D21" s="23">
        <v>25.5</v>
      </c>
      <c r="E21" s="23">
        <v>110.7</v>
      </c>
      <c r="F21" s="122">
        <v>109.6</v>
      </c>
      <c r="G21" s="122">
        <v>109.5</v>
      </c>
      <c r="H21" s="22">
        <v>110.5</v>
      </c>
      <c r="I21" s="23">
        <v>111.7</v>
      </c>
      <c r="J21" s="23">
        <v>25.8</v>
      </c>
      <c r="K21" s="23">
        <v>111.8</v>
      </c>
      <c r="L21" s="23">
        <v>112</v>
      </c>
      <c r="M21" s="24">
        <v>112</v>
      </c>
      <c r="N21" s="79">
        <v>110.9</v>
      </c>
      <c r="O21" s="23">
        <v>113.5</v>
      </c>
      <c r="P21" s="23">
        <v>26.8</v>
      </c>
      <c r="Q21" s="23">
        <v>111.1</v>
      </c>
      <c r="R21" s="23">
        <v>110.6</v>
      </c>
      <c r="S21" s="24">
        <v>111.5</v>
      </c>
      <c r="T21" s="25">
        <f t="shared" si="0"/>
        <v>1741.3999999999999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108.3</v>
      </c>
      <c r="D22" s="23">
        <v>25.5</v>
      </c>
      <c r="E22" s="23">
        <v>110.7</v>
      </c>
      <c r="F22" s="122">
        <v>109.6</v>
      </c>
      <c r="G22" s="122">
        <v>109.5</v>
      </c>
      <c r="H22" s="22">
        <v>110.5</v>
      </c>
      <c r="I22" s="23">
        <v>111.7</v>
      </c>
      <c r="J22" s="23">
        <v>25.8</v>
      </c>
      <c r="K22" s="23">
        <v>111.8</v>
      </c>
      <c r="L22" s="23">
        <v>112</v>
      </c>
      <c r="M22" s="24">
        <v>112</v>
      </c>
      <c r="N22" s="79">
        <v>110.9</v>
      </c>
      <c r="O22" s="23">
        <v>113.5</v>
      </c>
      <c r="P22" s="23">
        <v>26.8</v>
      </c>
      <c r="Q22" s="23">
        <v>111.1</v>
      </c>
      <c r="R22" s="23">
        <v>110.6</v>
      </c>
      <c r="S22" s="24">
        <v>111.5</v>
      </c>
      <c r="T22" s="25">
        <f t="shared" si="0"/>
        <v>1741.3999999999999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108.3</v>
      </c>
      <c r="D23" s="23">
        <v>25.5</v>
      </c>
      <c r="E23" s="23">
        <v>110.7</v>
      </c>
      <c r="F23" s="122">
        <v>109.6</v>
      </c>
      <c r="G23" s="122">
        <v>109.5</v>
      </c>
      <c r="H23" s="22">
        <v>110.5</v>
      </c>
      <c r="I23" s="23">
        <v>111.7</v>
      </c>
      <c r="J23" s="23">
        <v>25.8</v>
      </c>
      <c r="K23" s="23">
        <v>111.8</v>
      </c>
      <c r="L23" s="23">
        <v>112</v>
      </c>
      <c r="M23" s="24">
        <v>112</v>
      </c>
      <c r="N23" s="79">
        <v>110.9</v>
      </c>
      <c r="O23" s="23">
        <v>113.5</v>
      </c>
      <c r="P23" s="23">
        <v>26.8</v>
      </c>
      <c r="Q23" s="23">
        <v>111.1</v>
      </c>
      <c r="R23" s="23">
        <v>110.6</v>
      </c>
      <c r="S23" s="24">
        <v>111.5</v>
      </c>
      <c r="T23" s="25">
        <f t="shared" si="0"/>
        <v>1741.3999999999999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108.3</v>
      </c>
      <c r="D24" s="23">
        <v>25.5</v>
      </c>
      <c r="E24" s="23">
        <v>110.7</v>
      </c>
      <c r="F24" s="122">
        <v>109.6</v>
      </c>
      <c r="G24" s="122">
        <v>109.5</v>
      </c>
      <c r="H24" s="22">
        <v>110.5</v>
      </c>
      <c r="I24" s="23">
        <v>111.7</v>
      </c>
      <c r="J24" s="23">
        <v>25.8</v>
      </c>
      <c r="K24" s="23">
        <v>111.8</v>
      </c>
      <c r="L24" s="23">
        <v>112</v>
      </c>
      <c r="M24" s="24">
        <v>112</v>
      </c>
      <c r="N24" s="79">
        <v>110.9</v>
      </c>
      <c r="O24" s="23">
        <v>113.5</v>
      </c>
      <c r="P24" s="23">
        <v>26.8</v>
      </c>
      <c r="Q24" s="23">
        <v>111.1</v>
      </c>
      <c r="R24" s="23">
        <v>110.6</v>
      </c>
      <c r="S24" s="24">
        <v>111.5</v>
      </c>
      <c r="T24" s="25">
        <f t="shared" si="0"/>
        <v>1741.3999999999999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758.49999999999989</v>
      </c>
      <c r="D25" s="27">
        <f t="shared" si="1"/>
        <v>179.3</v>
      </c>
      <c r="E25" s="27">
        <f t="shared" si="1"/>
        <v>775.30000000000007</v>
      </c>
      <c r="F25" s="27">
        <f t="shared" si="1"/>
        <v>767.00000000000011</v>
      </c>
      <c r="G25" s="486">
        <f t="shared" si="1"/>
        <v>766.1</v>
      </c>
      <c r="H25" s="26">
        <f t="shared" si="1"/>
        <v>773.3</v>
      </c>
      <c r="I25" s="27">
        <f t="shared" si="1"/>
        <v>781.7</v>
      </c>
      <c r="J25" s="27">
        <f t="shared" si="1"/>
        <v>180.40000000000003</v>
      </c>
      <c r="K25" s="27">
        <f t="shared" si="1"/>
        <v>782.8</v>
      </c>
      <c r="L25" s="27">
        <f t="shared" si="1"/>
        <v>784</v>
      </c>
      <c r="M25" s="28">
        <f t="shared" si="1"/>
        <v>784</v>
      </c>
      <c r="N25" s="81">
        <f>SUM(N18:N24)</f>
        <v>776.49999999999989</v>
      </c>
      <c r="O25" s="27">
        <f t="shared" ref="O25:Q25" si="2">SUM(O18:O24)</f>
        <v>794.3</v>
      </c>
      <c r="P25" s="27">
        <f t="shared" si="2"/>
        <v>187.8</v>
      </c>
      <c r="Q25" s="27">
        <f t="shared" si="2"/>
        <v>777.30000000000007</v>
      </c>
      <c r="R25" s="27">
        <f>SUM(R18:R24)</f>
        <v>774.6</v>
      </c>
      <c r="S25" s="28">
        <f t="shared" ref="S25" si="3">SUM(S18:S24)</f>
        <v>780.7</v>
      </c>
      <c r="T25" s="25">
        <f t="shared" si="0"/>
        <v>12190.799999999997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149.90040085581487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739</v>
      </c>
      <c r="F27" s="34">
        <v>731</v>
      </c>
      <c r="G27" s="488">
        <v>730</v>
      </c>
      <c r="H27" s="33">
        <v>737</v>
      </c>
      <c r="I27" s="34">
        <v>745</v>
      </c>
      <c r="J27" s="34">
        <v>172</v>
      </c>
      <c r="K27" s="34">
        <v>746</v>
      </c>
      <c r="L27" s="34">
        <v>747</v>
      </c>
      <c r="M27" s="35">
        <v>747</v>
      </c>
      <c r="N27" s="83">
        <v>740</v>
      </c>
      <c r="O27" s="34">
        <v>757</v>
      </c>
      <c r="P27" s="34">
        <v>179</v>
      </c>
      <c r="Q27" s="34">
        <v>741</v>
      </c>
      <c r="R27" s="34">
        <v>738</v>
      </c>
      <c r="S27" s="35">
        <v>744</v>
      </c>
      <c r="T27" s="36">
        <f>SUM(B27:S27)</f>
        <v>11618</v>
      </c>
      <c r="U27" s="2">
        <f>((T25*1000)/T27)/7</f>
        <v>149.90040085581487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108.32878000000001</v>
      </c>
      <c r="D28" s="84">
        <f t="shared" si="4"/>
        <v>25.526060000000001</v>
      </c>
      <c r="E28" s="84">
        <f t="shared" si="4"/>
        <v>110.72654000000003</v>
      </c>
      <c r="F28" s="84">
        <f t="shared" si="4"/>
        <v>109.60766000000001</v>
      </c>
      <c r="G28" s="489">
        <f t="shared" si="4"/>
        <v>109.47780000000003</v>
      </c>
      <c r="H28" s="37">
        <f t="shared" si="4"/>
        <v>110.50681999999999</v>
      </c>
      <c r="I28" s="84">
        <f t="shared" si="4"/>
        <v>111.70570000000001</v>
      </c>
      <c r="J28" s="84">
        <f t="shared" si="4"/>
        <v>25.815920000000006</v>
      </c>
      <c r="K28" s="84">
        <f t="shared" si="4"/>
        <v>111.79556000000002</v>
      </c>
      <c r="L28" s="84">
        <f t="shared" si="4"/>
        <v>111.96541999999999</v>
      </c>
      <c r="M28" s="231">
        <f t="shared" si="4"/>
        <v>111.96541999999999</v>
      </c>
      <c r="N28" s="84">
        <f t="shared" si="4"/>
        <v>110.8964</v>
      </c>
      <c r="O28" s="84">
        <f t="shared" si="4"/>
        <v>113.50402000000001</v>
      </c>
      <c r="P28" s="84">
        <f t="shared" si="4"/>
        <v>26.804939999999998</v>
      </c>
      <c r="Q28" s="84">
        <f t="shared" si="4"/>
        <v>111.14626000000003</v>
      </c>
      <c r="R28" s="84">
        <f t="shared" si="4"/>
        <v>110.55668000000003</v>
      </c>
      <c r="S28" s="231">
        <f t="shared" si="4"/>
        <v>111.49584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775.43270000000007</v>
      </c>
      <c r="F29" s="42">
        <f>((F27*F26)*7)/1000</f>
        <v>767.03830000000005</v>
      </c>
      <c r="G29" s="490">
        <f>((G27*G26)*7)/1000</f>
        <v>765.98900000000003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783.82709999999997</v>
      </c>
      <c r="N29" s="85">
        <f>((N27*N26)*7)/1000</f>
        <v>776.48199999999997</v>
      </c>
      <c r="O29" s="42">
        <f>((O27*O26)*7)/1000</f>
        <v>794.32010000000002</v>
      </c>
      <c r="P29" s="42">
        <f t="shared" ref="P29:S29" si="8">((P27*P26)*7)/1000</f>
        <v>187.82470000000001</v>
      </c>
      <c r="Q29" s="42">
        <f t="shared" si="8"/>
        <v>777.5313000000001</v>
      </c>
      <c r="R29" s="43">
        <f t="shared" si="8"/>
        <v>774.38340000000005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149.87156688401498</v>
      </c>
      <c r="D30" s="47">
        <f t="shared" si="9"/>
        <v>149.79114452798663</v>
      </c>
      <c r="E30" s="47">
        <f>+(E25/E27)/7*1000</f>
        <v>149.87434757394163</v>
      </c>
      <c r="F30" s="47">
        <f t="shared" ref="F30:H30" si="10">+(F25/F27)/7*1000</f>
        <v>149.89251514559317</v>
      </c>
      <c r="G30" s="491">
        <f t="shared" si="10"/>
        <v>149.92172211350294</v>
      </c>
      <c r="H30" s="46">
        <f t="shared" si="10"/>
        <v>149.89339019189765</v>
      </c>
      <c r="I30" s="47">
        <f>+(I25/I27)/7*1000</f>
        <v>149.89453499520613</v>
      </c>
      <c r="J30" s="47">
        <f t="shared" ref="J30:M30" si="11">+(J25/J27)/7*1000</f>
        <v>149.83388704318941</v>
      </c>
      <c r="K30" s="47">
        <f t="shared" si="11"/>
        <v>149.90425124473381</v>
      </c>
      <c r="L30" s="47">
        <f t="shared" si="11"/>
        <v>149.93306559571622</v>
      </c>
      <c r="M30" s="48">
        <f t="shared" si="11"/>
        <v>149.93306559571622</v>
      </c>
      <c r="N30" s="86">
        <f>+(N25/N27)/7*1000</f>
        <v>149.90347490347489</v>
      </c>
      <c r="O30" s="47">
        <f t="shared" ref="O30:S30" si="12">+(O25/O27)/7*1000</f>
        <v>149.8962068314776</v>
      </c>
      <c r="P30" s="47">
        <f t="shared" si="12"/>
        <v>149.88028731045495</v>
      </c>
      <c r="Q30" s="47">
        <f t="shared" si="12"/>
        <v>149.85540775014462</v>
      </c>
      <c r="R30" s="47">
        <f t="shared" si="12"/>
        <v>149.94192799070845</v>
      </c>
      <c r="S30" s="48">
        <f t="shared" si="12"/>
        <v>149.90399385560676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89.1</v>
      </c>
      <c r="C39" s="79">
        <v>90.6</v>
      </c>
      <c r="D39" s="79">
        <v>16.5</v>
      </c>
      <c r="E39" s="79">
        <v>87.2</v>
      </c>
      <c r="F39" s="79">
        <v>87.2</v>
      </c>
      <c r="G39" s="79">
        <v>88.1</v>
      </c>
      <c r="H39" s="79"/>
      <c r="I39" s="101">
        <f t="shared" ref="I39:I46" si="13">SUM(B39:H39)</f>
        <v>458.69999999999993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89.1</v>
      </c>
      <c r="C40" s="79">
        <v>90.6</v>
      </c>
      <c r="D40" s="79">
        <v>16.5</v>
      </c>
      <c r="E40" s="79">
        <v>87.2</v>
      </c>
      <c r="F40" s="79">
        <v>87.2</v>
      </c>
      <c r="G40" s="79">
        <v>88.1</v>
      </c>
      <c r="H40" s="79"/>
      <c r="I40" s="101">
        <f t="shared" si="13"/>
        <v>458.69999999999993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6.3</v>
      </c>
      <c r="N41" s="79">
        <v>1.2</v>
      </c>
      <c r="O41" s="79">
        <v>5.9</v>
      </c>
      <c r="P41" s="79">
        <v>5.9</v>
      </c>
      <c r="Q41" s="79">
        <v>6</v>
      </c>
      <c r="R41" s="101">
        <f t="shared" si="14"/>
        <v>31.9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6.3</v>
      </c>
      <c r="N42" s="79">
        <v>1.2</v>
      </c>
      <c r="O42" s="79">
        <v>5.9</v>
      </c>
      <c r="P42" s="79">
        <v>5.9</v>
      </c>
      <c r="Q42" s="79">
        <v>6.1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1.2</v>
      </c>
      <c r="O43" s="79">
        <v>5.9</v>
      </c>
      <c r="P43" s="79">
        <v>5.9</v>
      </c>
      <c r="Q43" s="79">
        <v>6.1</v>
      </c>
      <c r="R43" s="101">
        <f t="shared" si="14"/>
        <v>32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1.2</v>
      </c>
      <c r="O44" s="79">
        <v>6</v>
      </c>
      <c r="P44" s="79">
        <v>6</v>
      </c>
      <c r="Q44" s="79">
        <v>6.1</v>
      </c>
      <c r="R44" s="101">
        <f t="shared" si="14"/>
        <v>32.199999999999996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1.2</v>
      </c>
      <c r="O45" s="79">
        <v>6</v>
      </c>
      <c r="P45" s="79">
        <v>6</v>
      </c>
      <c r="Q45" s="79">
        <v>6.1</v>
      </c>
      <c r="R45" s="101">
        <f t="shared" si="14"/>
        <v>32.199999999999996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178.2</v>
      </c>
      <c r="C46" s="27">
        <f t="shared" si="15"/>
        <v>181.2</v>
      </c>
      <c r="D46" s="27">
        <f t="shared" si="15"/>
        <v>33</v>
      </c>
      <c r="E46" s="27">
        <f t="shared" si="15"/>
        <v>174.4</v>
      </c>
      <c r="F46" s="27">
        <f t="shared" si="15"/>
        <v>174.4</v>
      </c>
      <c r="G46" s="27">
        <f t="shared" si="15"/>
        <v>176.2</v>
      </c>
      <c r="H46" s="27">
        <f t="shared" si="15"/>
        <v>0</v>
      </c>
      <c r="I46" s="101">
        <f t="shared" si="13"/>
        <v>917.39999999999986</v>
      </c>
      <c r="K46" s="77" t="s">
        <v>10</v>
      </c>
      <c r="L46" s="81">
        <f t="shared" ref="L46:Q46" si="16">SUM(L39:L45)</f>
        <v>46.2</v>
      </c>
      <c r="M46" s="27">
        <f t="shared" si="16"/>
        <v>44.099999999999994</v>
      </c>
      <c r="N46" s="27">
        <f t="shared" si="16"/>
        <v>8.8000000000000007</v>
      </c>
      <c r="O46" s="27">
        <f t="shared" si="16"/>
        <v>42.1</v>
      </c>
      <c r="P46" s="27">
        <f t="shared" si="16"/>
        <v>41.5</v>
      </c>
      <c r="Q46" s="27">
        <f t="shared" si="16"/>
        <v>43.000000000000007</v>
      </c>
      <c r="R46" s="101">
        <f t="shared" si="14"/>
        <v>225.7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153.9</v>
      </c>
      <c r="C47" s="30">
        <v>153.9</v>
      </c>
      <c r="D47" s="30">
        <v>153.9</v>
      </c>
      <c r="E47" s="30">
        <v>152.69999999999999</v>
      </c>
      <c r="F47" s="30">
        <v>152.69999999999999</v>
      </c>
      <c r="G47" s="30">
        <v>152.69999999999999</v>
      </c>
      <c r="H47" s="30"/>
      <c r="I47" s="102">
        <f>+((I46/I48)/7)*1000</f>
        <v>43.773260807328938</v>
      </c>
      <c r="K47" s="110" t="s">
        <v>19</v>
      </c>
      <c r="L47" s="82">
        <v>143.5</v>
      </c>
      <c r="M47" s="30">
        <v>140</v>
      </c>
      <c r="N47" s="30">
        <v>141</v>
      </c>
      <c r="O47" s="30">
        <v>140</v>
      </c>
      <c r="P47" s="30">
        <v>138</v>
      </c>
      <c r="Q47" s="30">
        <v>136.5</v>
      </c>
      <c r="R47" s="102">
        <f>+((R46/R48)/7)*1000</f>
        <v>139.5794681508967</v>
      </c>
      <c r="S47" s="63"/>
      <c r="T47" s="63"/>
    </row>
    <row r="48" spans="1:30" ht="33.75" customHeight="1" x14ac:dyDescent="0.25">
      <c r="A48" s="94" t="s">
        <v>20</v>
      </c>
      <c r="B48" s="83">
        <v>579</v>
      </c>
      <c r="C48" s="83">
        <v>589</v>
      </c>
      <c r="D48" s="83">
        <v>107</v>
      </c>
      <c r="E48" s="83">
        <v>571</v>
      </c>
      <c r="F48" s="83">
        <v>571</v>
      </c>
      <c r="G48" s="83">
        <v>577</v>
      </c>
      <c r="H48" s="34"/>
      <c r="I48" s="103">
        <f>SUM(B48:H48)</f>
        <v>2994</v>
      </c>
      <c r="J48" s="64"/>
      <c r="K48" s="94" t="s">
        <v>20</v>
      </c>
      <c r="L48" s="106">
        <v>46</v>
      </c>
      <c r="M48" s="65">
        <v>45</v>
      </c>
      <c r="N48" s="65">
        <v>9</v>
      </c>
      <c r="O48" s="65">
        <v>43</v>
      </c>
      <c r="P48" s="65">
        <v>43</v>
      </c>
      <c r="Q48" s="65">
        <v>45</v>
      </c>
      <c r="R48" s="112">
        <f>SUM(L48:Q48)</f>
        <v>231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89.108100000000007</v>
      </c>
      <c r="C49" s="38">
        <f t="shared" si="17"/>
        <v>90.647100000000009</v>
      </c>
      <c r="D49" s="38">
        <f t="shared" si="17"/>
        <v>16.467299999999998</v>
      </c>
      <c r="E49" s="38">
        <f t="shared" si="17"/>
        <v>87.191699999999997</v>
      </c>
      <c r="F49" s="38">
        <f t="shared" si="17"/>
        <v>87.191699999999997</v>
      </c>
      <c r="G49" s="38">
        <f t="shared" si="17"/>
        <v>88.107899999999987</v>
      </c>
      <c r="H49" s="38">
        <f t="shared" si="17"/>
        <v>0</v>
      </c>
      <c r="I49" s="104">
        <f>((I46*1000)/I48)/7</f>
        <v>43.773260807328938</v>
      </c>
      <c r="K49" s="95" t="s">
        <v>21</v>
      </c>
      <c r="L49" s="84">
        <f t="shared" ref="L49:Q49" si="18">((L48*L47)*7/1000-L39-L40)/5</f>
        <v>6.6013999999999999</v>
      </c>
      <c r="M49" s="38">
        <f t="shared" si="18"/>
        <v>6.3000000000000007</v>
      </c>
      <c r="N49" s="38">
        <f t="shared" si="18"/>
        <v>1.2165999999999997</v>
      </c>
      <c r="O49" s="38">
        <f t="shared" si="18"/>
        <v>5.9479999999999995</v>
      </c>
      <c r="P49" s="38">
        <f t="shared" si="18"/>
        <v>5.9475999999999996</v>
      </c>
      <c r="Q49" s="38">
        <f t="shared" si="18"/>
        <v>6.0795000000000012</v>
      </c>
      <c r="R49" s="113">
        <f>((R46*1000)/R48)/7</f>
        <v>139.57946815089673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623.75670000000002</v>
      </c>
      <c r="C50" s="42">
        <f t="shared" si="19"/>
        <v>634.52970000000005</v>
      </c>
      <c r="D50" s="42">
        <f t="shared" si="19"/>
        <v>115.27109999999999</v>
      </c>
      <c r="E50" s="42">
        <f t="shared" si="19"/>
        <v>610.34190000000001</v>
      </c>
      <c r="F50" s="42">
        <f t="shared" si="19"/>
        <v>610.34190000000001</v>
      </c>
      <c r="G50" s="42">
        <f t="shared" si="19"/>
        <v>616.75529999999992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44.1</v>
      </c>
      <c r="N50" s="42">
        <f t="shared" si="20"/>
        <v>8.8829999999999991</v>
      </c>
      <c r="O50" s="42">
        <f t="shared" si="20"/>
        <v>42.14</v>
      </c>
      <c r="P50" s="42">
        <f t="shared" si="20"/>
        <v>41.537999999999997</v>
      </c>
      <c r="Q50" s="42">
        <f t="shared" si="20"/>
        <v>42.997500000000002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43.967431532198361</v>
      </c>
      <c r="C51" s="47">
        <f t="shared" si="21"/>
        <v>43.948581130244968</v>
      </c>
      <c r="D51" s="47">
        <f t="shared" si="21"/>
        <v>44.058744993324424</v>
      </c>
      <c r="E51" s="47">
        <f t="shared" si="21"/>
        <v>43.632724543407562</v>
      </c>
      <c r="F51" s="47">
        <f t="shared" si="21"/>
        <v>43.632724543407562</v>
      </c>
      <c r="G51" s="47">
        <f t="shared" si="21"/>
        <v>43.624659569200297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139.99999999999997</v>
      </c>
      <c r="N51" s="47">
        <f t="shared" si="22"/>
        <v>139.6825396825397</v>
      </c>
      <c r="O51" s="47">
        <f t="shared" si="22"/>
        <v>139.8671096345515</v>
      </c>
      <c r="P51" s="47">
        <f t="shared" si="22"/>
        <v>137.87375415282395</v>
      </c>
      <c r="Q51" s="47">
        <f t="shared" si="22"/>
        <v>136.50793650793653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7.9</v>
      </c>
      <c r="L60" s="79">
        <v>8</v>
      </c>
      <c r="M60" s="221">
        <v>8.1</v>
      </c>
      <c r="N60" s="22">
        <v>8.4</v>
      </c>
      <c r="O60" s="79">
        <v>8.6</v>
      </c>
      <c r="P60" s="79">
        <v>1.9</v>
      </c>
      <c r="Q60" s="79">
        <v>8.1</v>
      </c>
      <c r="R60" s="79">
        <v>8</v>
      </c>
      <c r="S60" s="221">
        <v>8.1</v>
      </c>
      <c r="T60" s="101">
        <f t="shared" si="23"/>
        <v>129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7.9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</v>
      </c>
      <c r="L62" s="79">
        <v>8</v>
      </c>
      <c r="M62" s="221">
        <v>8.1</v>
      </c>
      <c r="N62" s="22">
        <v>8.4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129.69999999999999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</v>
      </c>
      <c r="L63" s="79">
        <v>8.1</v>
      </c>
      <c r="M63" s="221">
        <v>8.1</v>
      </c>
      <c r="N63" s="22">
        <v>8.5</v>
      </c>
      <c r="O63" s="79">
        <v>8.6</v>
      </c>
      <c r="P63" s="79">
        <v>2</v>
      </c>
      <c r="Q63" s="79">
        <v>8.1</v>
      </c>
      <c r="R63" s="79">
        <v>8.1</v>
      </c>
      <c r="S63" s="221">
        <v>8.1</v>
      </c>
      <c r="T63" s="101">
        <f t="shared" si="23"/>
        <v>130.19999999999999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56.199999999999996</v>
      </c>
      <c r="L65" s="27">
        <f t="shared" si="24"/>
        <v>56.400000000000006</v>
      </c>
      <c r="M65" s="28">
        <f t="shared" si="24"/>
        <v>56.8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909.29999999999984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140.28077753779695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7.9662000000000006</v>
      </c>
      <c r="L68" s="38">
        <f t="shared" si="25"/>
        <v>8.0467999999999993</v>
      </c>
      <c r="M68" s="39">
        <f t="shared" si="25"/>
        <v>8.1174999999999997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1.9636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140.28077753779695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56.231000000000002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138.42364532019704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16B7-49D1-46F5-8E46-80781E28D8DB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96"/>
      <c r="E3" s="496"/>
      <c r="F3" s="496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2"/>
      <c r="Z3" s="2"/>
      <c r="AA3" s="2"/>
      <c r="AB3" s="2"/>
      <c r="AC3" s="2"/>
      <c r="AD3" s="4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6" t="s">
        <v>1</v>
      </c>
      <c r="B9" s="496"/>
      <c r="C9" s="496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6"/>
      <c r="B10" s="496"/>
      <c r="C10" s="4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6" t="s">
        <v>4</v>
      </c>
      <c r="B11" s="496"/>
      <c r="C11" s="496"/>
      <c r="D11" s="1"/>
      <c r="E11" s="494">
        <v>2</v>
      </c>
      <c r="F11" s="1"/>
      <c r="G11" s="1"/>
      <c r="H11" s="1"/>
      <c r="I11" s="1"/>
      <c r="J11" s="1"/>
      <c r="K11" s="519" t="s">
        <v>165</v>
      </c>
      <c r="L11" s="519"/>
      <c r="M11" s="495"/>
      <c r="N11" s="49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6"/>
      <c r="B12" s="496"/>
      <c r="C12" s="496"/>
      <c r="D12" s="1"/>
      <c r="E12" s="5"/>
      <c r="F12" s="1"/>
      <c r="G12" s="1"/>
      <c r="H12" s="1"/>
      <c r="I12" s="1"/>
      <c r="J12" s="1"/>
      <c r="K12" s="495"/>
      <c r="L12" s="495"/>
      <c r="M12" s="495"/>
      <c r="N12" s="49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6"/>
      <c r="B13" s="496"/>
      <c r="C13" s="496"/>
      <c r="D13" s="496"/>
      <c r="E13" s="496"/>
      <c r="F13" s="496"/>
      <c r="G13" s="496"/>
      <c r="H13" s="496"/>
      <c r="I13" s="496"/>
      <c r="J13" s="496"/>
      <c r="K13" s="496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1"/>
      <c r="X13" s="1"/>
      <c r="Y13" s="1"/>
    </row>
    <row r="14" spans="1:30" s="3" customFormat="1" ht="27" thickBot="1" x14ac:dyDescent="0.3">
      <c r="A14" s="4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108.3</v>
      </c>
      <c r="D18" s="23">
        <v>25.5</v>
      </c>
      <c r="E18" s="23">
        <v>110.7</v>
      </c>
      <c r="F18" s="122">
        <v>109.6</v>
      </c>
      <c r="G18" s="122">
        <v>109.5</v>
      </c>
      <c r="H18" s="22">
        <v>110.5</v>
      </c>
      <c r="I18" s="23">
        <v>111.7</v>
      </c>
      <c r="J18" s="23">
        <v>25.8</v>
      </c>
      <c r="K18" s="23">
        <v>111.8</v>
      </c>
      <c r="L18" s="23">
        <v>112</v>
      </c>
      <c r="M18" s="24">
        <v>112</v>
      </c>
      <c r="N18" s="79">
        <v>110.9</v>
      </c>
      <c r="O18" s="23">
        <v>113.5</v>
      </c>
      <c r="P18" s="23">
        <v>26.8</v>
      </c>
      <c r="Q18" s="23">
        <v>111.1</v>
      </c>
      <c r="R18" s="23">
        <v>110.6</v>
      </c>
      <c r="S18" s="24">
        <v>111.5</v>
      </c>
      <c r="T18" s="25">
        <f t="shared" ref="T18:T25" si="0">SUM(B18:S18)</f>
        <v>1741.3999999999999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108.3</v>
      </c>
      <c r="D19" s="23">
        <v>25.5</v>
      </c>
      <c r="E19" s="23">
        <v>110.7</v>
      </c>
      <c r="F19" s="122">
        <v>109.6</v>
      </c>
      <c r="G19" s="122">
        <v>109.5</v>
      </c>
      <c r="H19" s="22">
        <v>110.5</v>
      </c>
      <c r="I19" s="23">
        <v>111.7</v>
      </c>
      <c r="J19" s="23">
        <v>25.8</v>
      </c>
      <c r="K19" s="23">
        <v>111.8</v>
      </c>
      <c r="L19" s="23">
        <v>112</v>
      </c>
      <c r="M19" s="24">
        <v>112</v>
      </c>
      <c r="N19" s="79">
        <v>110.9</v>
      </c>
      <c r="O19" s="23">
        <v>113.5</v>
      </c>
      <c r="P19" s="23">
        <v>26.8</v>
      </c>
      <c r="Q19" s="23">
        <v>111.1</v>
      </c>
      <c r="R19" s="23">
        <v>110.6</v>
      </c>
      <c r="S19" s="24">
        <v>111.5</v>
      </c>
      <c r="T19" s="25">
        <f t="shared" si="0"/>
        <v>1741.3999999999999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108.4</v>
      </c>
      <c r="D20" s="23">
        <v>25.7</v>
      </c>
      <c r="E20" s="23">
        <v>110.6</v>
      </c>
      <c r="F20" s="122">
        <v>109.1</v>
      </c>
      <c r="G20" s="122">
        <v>109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112</v>
      </c>
      <c r="M20" s="24">
        <v>111.1</v>
      </c>
      <c r="N20" s="79">
        <v>110.7</v>
      </c>
      <c r="O20" s="23">
        <v>113</v>
      </c>
      <c r="P20" s="23">
        <v>25.8</v>
      </c>
      <c r="Q20" s="23">
        <v>111.1</v>
      </c>
      <c r="R20" s="23">
        <v>110.4</v>
      </c>
      <c r="S20" s="24">
        <v>111.5</v>
      </c>
      <c r="T20" s="25">
        <f t="shared" si="0"/>
        <v>1737.6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108.4</v>
      </c>
      <c r="D21" s="23">
        <v>25.7</v>
      </c>
      <c r="E21" s="23">
        <v>110.6</v>
      </c>
      <c r="F21" s="122">
        <v>109.1</v>
      </c>
      <c r="G21" s="122">
        <v>109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112</v>
      </c>
      <c r="M21" s="24">
        <v>111.1</v>
      </c>
      <c r="N21" s="79">
        <v>110.7</v>
      </c>
      <c r="O21" s="23">
        <v>113</v>
      </c>
      <c r="P21" s="23">
        <v>25.8</v>
      </c>
      <c r="Q21" s="23">
        <v>111.1</v>
      </c>
      <c r="R21" s="23">
        <v>110.4</v>
      </c>
      <c r="S21" s="24">
        <v>111.5</v>
      </c>
      <c r="T21" s="25">
        <f t="shared" si="0"/>
        <v>1737.6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108.4</v>
      </c>
      <c r="D22" s="23">
        <v>25.7</v>
      </c>
      <c r="E22" s="23">
        <v>110.6</v>
      </c>
      <c r="F22" s="122">
        <v>109.1</v>
      </c>
      <c r="G22" s="122">
        <v>109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112</v>
      </c>
      <c r="M22" s="24">
        <v>111.1</v>
      </c>
      <c r="N22" s="79">
        <v>110.7</v>
      </c>
      <c r="O22" s="23">
        <v>113</v>
      </c>
      <c r="P22" s="23">
        <v>25.8</v>
      </c>
      <c r="Q22" s="23">
        <v>111.1</v>
      </c>
      <c r="R22" s="23">
        <v>110.4</v>
      </c>
      <c r="S22" s="24">
        <v>111.5</v>
      </c>
      <c r="T22" s="25">
        <f t="shared" si="0"/>
        <v>1737.6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108.4</v>
      </c>
      <c r="D23" s="23">
        <v>25.7</v>
      </c>
      <c r="E23" s="23">
        <v>110.6</v>
      </c>
      <c r="F23" s="122">
        <v>109.1</v>
      </c>
      <c r="G23" s="122">
        <v>109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112</v>
      </c>
      <c r="M23" s="24">
        <v>111.1</v>
      </c>
      <c r="N23" s="79">
        <v>110.7</v>
      </c>
      <c r="O23" s="23">
        <v>113</v>
      </c>
      <c r="P23" s="23">
        <v>25.8</v>
      </c>
      <c r="Q23" s="23">
        <v>111.1</v>
      </c>
      <c r="R23" s="23">
        <v>110.4</v>
      </c>
      <c r="S23" s="24">
        <v>111.5</v>
      </c>
      <c r="T23" s="25">
        <f t="shared" si="0"/>
        <v>1737.6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108.4</v>
      </c>
      <c r="D24" s="23">
        <v>25.7</v>
      </c>
      <c r="E24" s="23">
        <v>110.6</v>
      </c>
      <c r="F24" s="122">
        <v>109.1</v>
      </c>
      <c r="G24" s="122">
        <v>109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112</v>
      </c>
      <c r="M24" s="24">
        <v>111.1</v>
      </c>
      <c r="N24" s="79">
        <v>110.7</v>
      </c>
      <c r="O24" s="23">
        <v>113</v>
      </c>
      <c r="P24" s="23">
        <v>25.8</v>
      </c>
      <c r="Q24" s="23">
        <v>111.1</v>
      </c>
      <c r="R24" s="23">
        <v>110.4</v>
      </c>
      <c r="S24" s="24">
        <v>111.5</v>
      </c>
      <c r="T24" s="25">
        <f t="shared" si="0"/>
        <v>1737.6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758.59999999999991</v>
      </c>
      <c r="D25" s="27">
        <f t="shared" si="1"/>
        <v>179.49999999999997</v>
      </c>
      <c r="E25" s="27">
        <f t="shared" si="1"/>
        <v>774.40000000000009</v>
      </c>
      <c r="F25" s="27">
        <f t="shared" si="1"/>
        <v>764.7</v>
      </c>
      <c r="G25" s="486">
        <f t="shared" si="1"/>
        <v>764</v>
      </c>
      <c r="H25" s="26">
        <f t="shared" si="1"/>
        <v>773.5</v>
      </c>
      <c r="I25" s="27">
        <f t="shared" si="1"/>
        <v>781.90000000000009</v>
      </c>
      <c r="J25" s="27">
        <f t="shared" si="1"/>
        <v>179.6</v>
      </c>
      <c r="K25" s="27">
        <f t="shared" si="1"/>
        <v>782.59999999999991</v>
      </c>
      <c r="L25" s="27">
        <f t="shared" si="1"/>
        <v>784</v>
      </c>
      <c r="M25" s="28">
        <f t="shared" si="1"/>
        <v>779.50000000000011</v>
      </c>
      <c r="N25" s="81">
        <f>SUM(N18:N24)</f>
        <v>775.30000000000007</v>
      </c>
      <c r="O25" s="27">
        <f t="shared" ref="O25:Q25" si="2">SUM(O18:O24)</f>
        <v>792</v>
      </c>
      <c r="P25" s="27">
        <f t="shared" si="2"/>
        <v>182.60000000000002</v>
      </c>
      <c r="Q25" s="27">
        <f t="shared" si="2"/>
        <v>777.7</v>
      </c>
      <c r="R25" s="27">
        <f>SUM(R18:R24)</f>
        <v>773.19999999999993</v>
      </c>
      <c r="S25" s="28">
        <f t="shared" ref="S25" si="3">SUM(S18:S24)</f>
        <v>780.5</v>
      </c>
      <c r="T25" s="25">
        <f t="shared" si="0"/>
        <v>12170.800000000001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149.89962188858647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738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747</v>
      </c>
      <c r="M27" s="35">
        <v>743</v>
      </c>
      <c r="N27" s="83">
        <v>739</v>
      </c>
      <c r="O27" s="34">
        <v>755</v>
      </c>
      <c r="P27" s="34">
        <v>174</v>
      </c>
      <c r="Q27" s="34">
        <v>741</v>
      </c>
      <c r="R27" s="34">
        <v>737</v>
      </c>
      <c r="S27" s="35">
        <v>744</v>
      </c>
      <c r="T27" s="36">
        <f>SUM(B27:S27)</f>
        <v>11599</v>
      </c>
      <c r="U27" s="2">
        <f>((T25*1000)/T27)/7</f>
        <v>149.89962188858649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108.40878000000002</v>
      </c>
      <c r="D28" s="84">
        <f t="shared" si="4"/>
        <v>25.686060000000005</v>
      </c>
      <c r="E28" s="84">
        <f t="shared" si="4"/>
        <v>110.59667999999999</v>
      </c>
      <c r="F28" s="84">
        <f t="shared" si="4"/>
        <v>109.14793999999999</v>
      </c>
      <c r="G28" s="489">
        <f t="shared" si="4"/>
        <v>108.97808000000001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25.56606</v>
      </c>
      <c r="K28" s="84">
        <f t="shared" si="4"/>
        <v>111.83556000000003</v>
      </c>
      <c r="L28" s="84">
        <f t="shared" si="4"/>
        <v>111.96541999999999</v>
      </c>
      <c r="M28" s="231">
        <f t="shared" si="4"/>
        <v>111.12598</v>
      </c>
      <c r="N28" s="84">
        <f t="shared" si="4"/>
        <v>110.72654000000003</v>
      </c>
      <c r="O28" s="84">
        <f t="shared" si="4"/>
        <v>113.04429999999999</v>
      </c>
      <c r="P28" s="84">
        <f t="shared" si="4"/>
        <v>25.795639999999999</v>
      </c>
      <c r="Q28" s="84">
        <f t="shared" si="4"/>
        <v>111.06626000000001</v>
      </c>
      <c r="R28" s="84">
        <f t="shared" si="4"/>
        <v>110.42681999999998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774.38340000000005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779.62990000000002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182.57820000000001</v>
      </c>
      <c r="Q29" s="42">
        <f t="shared" si="8"/>
        <v>777.5313000000001</v>
      </c>
      <c r="R29" s="43">
        <f t="shared" si="8"/>
        <v>773.33409999999992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149.89132582493576</v>
      </c>
      <c r="D30" s="47">
        <f t="shared" si="9"/>
        <v>149.95822890559731</v>
      </c>
      <c r="E30" s="47">
        <f>+(E25/E27)/7*1000</f>
        <v>149.90321331784747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150.04177109440266</v>
      </c>
      <c r="K30" s="47">
        <f t="shared" si="11"/>
        <v>149.86595174262732</v>
      </c>
      <c r="L30" s="47">
        <f t="shared" si="11"/>
        <v>149.93306559571622</v>
      </c>
      <c r="M30" s="48">
        <f t="shared" si="11"/>
        <v>149.87502403383965</v>
      </c>
      <c r="N30" s="86">
        <f>+(N25/N27)/7*1000</f>
        <v>149.87434757394163</v>
      </c>
      <c r="O30" s="47">
        <f t="shared" ref="O30:S30" si="12">+(O25/O27)/7*1000</f>
        <v>149.85808893093662</v>
      </c>
      <c r="P30" s="47">
        <f t="shared" si="12"/>
        <v>149.91789819376027</v>
      </c>
      <c r="Q30" s="47">
        <f t="shared" si="12"/>
        <v>149.93252361673416</v>
      </c>
      <c r="R30" s="47">
        <f t="shared" si="12"/>
        <v>149.8740065904245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88.5</v>
      </c>
      <c r="C39" s="79">
        <v>89.5</v>
      </c>
      <c r="D39" s="79">
        <v>16.399999999999999</v>
      </c>
      <c r="E39" s="79">
        <v>86.3</v>
      </c>
      <c r="F39" s="79">
        <v>86.2</v>
      </c>
      <c r="G39" s="79">
        <v>87.1</v>
      </c>
      <c r="H39" s="79"/>
      <c r="I39" s="101">
        <f t="shared" ref="I39:I46" si="13">SUM(B39:H39)</f>
        <v>454</v>
      </c>
      <c r="J39" s="138"/>
      <c r="K39" s="91" t="s">
        <v>12</v>
      </c>
      <c r="L39" s="79">
        <v>6.6</v>
      </c>
      <c r="M39" s="79">
        <v>6.3</v>
      </c>
      <c r="N39" s="79">
        <v>1.2</v>
      </c>
      <c r="O39" s="79">
        <v>6</v>
      </c>
      <c r="P39" s="79">
        <v>6</v>
      </c>
      <c r="Q39" s="79">
        <v>6.1</v>
      </c>
      <c r="R39" s="101">
        <f t="shared" ref="R39:R46" si="14">SUM(L39:Q39)</f>
        <v>32.199999999999996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88.5</v>
      </c>
      <c r="C40" s="79">
        <v>89.5</v>
      </c>
      <c r="D40" s="79">
        <v>16.399999999999999</v>
      </c>
      <c r="E40" s="79">
        <v>86.3</v>
      </c>
      <c r="F40" s="79">
        <v>86.2</v>
      </c>
      <c r="G40" s="79">
        <v>87.1</v>
      </c>
      <c r="H40" s="79"/>
      <c r="I40" s="101">
        <f t="shared" si="13"/>
        <v>454</v>
      </c>
      <c r="J40" s="2"/>
      <c r="K40" s="92" t="s">
        <v>13</v>
      </c>
      <c r="L40" s="79">
        <v>6.6</v>
      </c>
      <c r="M40" s="79">
        <v>6.3</v>
      </c>
      <c r="N40" s="79">
        <v>1.2</v>
      </c>
      <c r="O40" s="79">
        <v>6</v>
      </c>
      <c r="P40" s="79">
        <v>6</v>
      </c>
      <c r="Q40" s="79">
        <v>6.1</v>
      </c>
      <c r="R40" s="101">
        <f t="shared" si="14"/>
        <v>32.199999999999996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6.7</v>
      </c>
      <c r="M41" s="79">
        <v>6.4</v>
      </c>
      <c r="N41" s="79">
        <v>1.3</v>
      </c>
      <c r="O41" s="79">
        <v>5.9</v>
      </c>
      <c r="P41" s="79">
        <v>6</v>
      </c>
      <c r="Q41" s="79">
        <v>6.2</v>
      </c>
      <c r="R41" s="101">
        <f t="shared" si="14"/>
        <v>32.500000000000007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6.7</v>
      </c>
      <c r="M42" s="79">
        <v>6.4</v>
      </c>
      <c r="N42" s="79">
        <v>1.3</v>
      </c>
      <c r="O42" s="79">
        <v>5.9</v>
      </c>
      <c r="P42" s="79">
        <v>6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6.3</v>
      </c>
      <c r="N43" s="79">
        <v>1.6</v>
      </c>
      <c r="O43" s="79">
        <v>6.1</v>
      </c>
      <c r="P43" s="79">
        <v>6.1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6.3</v>
      </c>
      <c r="M44" s="79">
        <v>6.3</v>
      </c>
      <c r="N44" s="79">
        <v>1.6</v>
      </c>
      <c r="O44" s="79">
        <v>6.1</v>
      </c>
      <c r="P44" s="79">
        <v>6.1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6.3</v>
      </c>
      <c r="M45" s="79">
        <v>6.3</v>
      </c>
      <c r="N45" s="79">
        <v>1.6</v>
      </c>
      <c r="O45" s="79">
        <v>6.1</v>
      </c>
      <c r="P45" s="79">
        <v>6.1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177</v>
      </c>
      <c r="C46" s="27">
        <f t="shared" si="15"/>
        <v>179</v>
      </c>
      <c r="D46" s="27">
        <f t="shared" si="15"/>
        <v>32.799999999999997</v>
      </c>
      <c r="E46" s="27">
        <f t="shared" si="15"/>
        <v>172.6</v>
      </c>
      <c r="F46" s="27">
        <f t="shared" si="15"/>
        <v>172.4</v>
      </c>
      <c r="G46" s="27">
        <f t="shared" si="15"/>
        <v>174.2</v>
      </c>
      <c r="H46" s="27">
        <f t="shared" si="15"/>
        <v>0</v>
      </c>
      <c r="I46" s="101">
        <f t="shared" si="13"/>
        <v>908</v>
      </c>
      <c r="K46" s="77" t="s">
        <v>10</v>
      </c>
      <c r="L46" s="81">
        <f t="shared" ref="L46:Q46" si="16">SUM(L39:L45)</f>
        <v>45.499999999999993</v>
      </c>
      <c r="M46" s="27">
        <f t="shared" si="16"/>
        <v>44.3</v>
      </c>
      <c r="N46" s="27">
        <f t="shared" si="16"/>
        <v>9.7999999999999989</v>
      </c>
      <c r="O46" s="27">
        <f t="shared" si="16"/>
        <v>42.1</v>
      </c>
      <c r="P46" s="27">
        <f t="shared" si="16"/>
        <v>42.300000000000004</v>
      </c>
      <c r="Q46" s="27">
        <f t="shared" si="16"/>
        <v>43.2</v>
      </c>
      <c r="R46" s="101">
        <f t="shared" si="14"/>
        <v>227.2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153.6</v>
      </c>
      <c r="C47" s="30">
        <v>153.6</v>
      </c>
      <c r="D47" s="30">
        <v>153.6</v>
      </c>
      <c r="E47" s="30">
        <v>152</v>
      </c>
      <c r="F47" s="30">
        <v>152</v>
      </c>
      <c r="G47" s="30">
        <v>152</v>
      </c>
      <c r="H47" s="30"/>
      <c r="I47" s="102">
        <f>+((I46/I48)/7)*1000</f>
        <v>43.616101450667685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141.73424828446662</v>
      </c>
      <c r="S47" s="63"/>
      <c r="T47" s="63"/>
    </row>
    <row r="48" spans="1:30" ht="33.75" customHeight="1" x14ac:dyDescent="0.25">
      <c r="A48" s="94" t="s">
        <v>20</v>
      </c>
      <c r="B48" s="83">
        <v>576</v>
      </c>
      <c r="C48" s="83">
        <v>583</v>
      </c>
      <c r="D48" s="83">
        <v>107</v>
      </c>
      <c r="E48" s="83">
        <v>568</v>
      </c>
      <c r="F48" s="83">
        <v>567</v>
      </c>
      <c r="G48" s="83">
        <v>573</v>
      </c>
      <c r="H48" s="34"/>
      <c r="I48" s="103">
        <f>SUM(B48:H48)</f>
        <v>2974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43</v>
      </c>
      <c r="Q48" s="65">
        <v>44</v>
      </c>
      <c r="R48" s="112">
        <f>SUM(L48:Q48)</f>
        <v>229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88.473600000000005</v>
      </c>
      <c r="C49" s="38">
        <f t="shared" si="17"/>
        <v>89.5488</v>
      </c>
      <c r="D49" s="38">
        <f t="shared" si="17"/>
        <v>16.435200000000002</v>
      </c>
      <c r="E49" s="38">
        <f t="shared" si="17"/>
        <v>86.335999999999999</v>
      </c>
      <c r="F49" s="38">
        <f t="shared" si="17"/>
        <v>86.183999999999997</v>
      </c>
      <c r="G49" s="38">
        <f t="shared" si="17"/>
        <v>87.096000000000004</v>
      </c>
      <c r="H49" s="38">
        <f t="shared" si="17"/>
        <v>0</v>
      </c>
      <c r="I49" s="104">
        <f>((I46*1000)/I48)/7</f>
        <v>43.616101450667692</v>
      </c>
      <c r="K49" s="95" t="s">
        <v>21</v>
      </c>
      <c r="L49" s="84">
        <f t="shared" ref="L49:Q49" si="18">((L48*L47)*7/1000-L39-L40)/5</f>
        <v>6.2919999999999989</v>
      </c>
      <c r="M49" s="38">
        <f t="shared" si="18"/>
        <v>6.1964000000000006</v>
      </c>
      <c r="N49" s="38">
        <f t="shared" si="18"/>
        <v>1.7145000000000004</v>
      </c>
      <c r="O49" s="38">
        <f t="shared" si="18"/>
        <v>6.1183000000000005</v>
      </c>
      <c r="P49" s="38">
        <f t="shared" si="18"/>
        <v>5.9978999999999996</v>
      </c>
      <c r="Q49" s="38">
        <f t="shared" si="18"/>
        <v>6.0607999999999986</v>
      </c>
      <c r="R49" s="113">
        <f>((R46*1000)/R48)/7</f>
        <v>141.73424828446664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619.3152</v>
      </c>
      <c r="C50" s="42">
        <f t="shared" si="19"/>
        <v>626.84159999999997</v>
      </c>
      <c r="D50" s="42">
        <f t="shared" si="19"/>
        <v>115.04640000000001</v>
      </c>
      <c r="E50" s="42">
        <f t="shared" si="19"/>
        <v>604.35199999999998</v>
      </c>
      <c r="F50" s="42">
        <f t="shared" si="19"/>
        <v>603.28800000000001</v>
      </c>
      <c r="G50" s="42">
        <f t="shared" si="19"/>
        <v>609.67200000000003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41.9895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43.898809523809526</v>
      </c>
      <c r="C51" s="47">
        <f t="shared" si="21"/>
        <v>43.861798578779712</v>
      </c>
      <c r="D51" s="47">
        <f t="shared" si="21"/>
        <v>43.791722296395186</v>
      </c>
      <c r="E51" s="47">
        <f t="shared" si="21"/>
        <v>43.410462776659955</v>
      </c>
      <c r="F51" s="47">
        <f t="shared" si="21"/>
        <v>43.436633912824391</v>
      </c>
      <c r="G51" s="47">
        <f t="shared" si="21"/>
        <v>43.430565943654948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147.72727272727272</v>
      </c>
      <c r="M51" s="47">
        <f t="shared" si="22"/>
        <v>143.83116883116884</v>
      </c>
      <c r="N51" s="47">
        <f t="shared" si="22"/>
        <v>127.27272727272727</v>
      </c>
      <c r="O51" s="47">
        <f t="shared" si="22"/>
        <v>139.8671096345515</v>
      </c>
      <c r="P51" s="47">
        <f t="shared" si="22"/>
        <v>140.53156146179404</v>
      </c>
      <c r="Q51" s="47">
        <f t="shared" si="22"/>
        <v>140.25974025974028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8.4</v>
      </c>
      <c r="D60" s="79">
        <v>2</v>
      </c>
      <c r="E60" s="79">
        <v>8.1999999999999993</v>
      </c>
      <c r="F60" s="79">
        <v>8.1999999999999993</v>
      </c>
      <c r="G60" s="221">
        <v>8.3000000000000007</v>
      </c>
      <c r="H60" s="22">
        <v>8.6999999999999993</v>
      </c>
      <c r="I60" s="79">
        <v>8.6</v>
      </c>
      <c r="J60" s="79">
        <v>1.8</v>
      </c>
      <c r="K60" s="79">
        <v>8.1</v>
      </c>
      <c r="L60" s="79">
        <v>8.1</v>
      </c>
      <c r="M60" s="221">
        <v>8.1</v>
      </c>
      <c r="N60" s="22">
        <v>8.5</v>
      </c>
      <c r="O60" s="79">
        <v>8.6999999999999993</v>
      </c>
      <c r="P60" s="79">
        <v>2</v>
      </c>
      <c r="Q60" s="79">
        <v>8.1</v>
      </c>
      <c r="R60" s="79">
        <v>8.1999999999999993</v>
      </c>
      <c r="S60" s="221">
        <v>7.9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8.4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8.6999999999999993</v>
      </c>
      <c r="I61" s="79">
        <v>8.6999999999999993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8.6999999999999993</v>
      </c>
      <c r="P61" s="79">
        <v>2</v>
      </c>
      <c r="Q61" s="79">
        <v>8.1</v>
      </c>
      <c r="R61" s="79">
        <v>8.1999999999999993</v>
      </c>
      <c r="S61" s="221">
        <v>7.9</v>
      </c>
      <c r="T61" s="101">
        <f t="shared" si="23"/>
        <v>130.69999999999999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8.6999999999999993</v>
      </c>
      <c r="I62" s="79">
        <v>8.6999999999999993</v>
      </c>
      <c r="J62" s="79">
        <v>1.8</v>
      </c>
      <c r="K62" s="79">
        <v>8.1</v>
      </c>
      <c r="L62" s="79">
        <v>8.1</v>
      </c>
      <c r="M62" s="221">
        <v>8.1999999999999993</v>
      </c>
      <c r="N62" s="22">
        <v>8.6</v>
      </c>
      <c r="O62" s="79">
        <v>8.6999999999999993</v>
      </c>
      <c r="P62" s="79">
        <v>2</v>
      </c>
      <c r="Q62" s="79">
        <v>8.1999999999999993</v>
      </c>
      <c r="R62" s="79">
        <v>8.1999999999999993</v>
      </c>
      <c r="S62" s="221">
        <v>8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8.6</v>
      </c>
      <c r="O63" s="79">
        <v>8.6999999999999993</v>
      </c>
      <c r="P63" s="79">
        <v>2</v>
      </c>
      <c r="Q63" s="79">
        <v>8.1999999999999993</v>
      </c>
      <c r="R63" s="79">
        <v>8.1999999999999993</v>
      </c>
      <c r="S63" s="221">
        <v>8</v>
      </c>
      <c r="T63" s="101">
        <f t="shared" si="23"/>
        <v>131.19999999999999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8.5</v>
      </c>
      <c r="D64" s="79">
        <v>2</v>
      </c>
      <c r="E64" s="79">
        <v>8.3000000000000007</v>
      </c>
      <c r="F64" s="79">
        <v>8.3000000000000007</v>
      </c>
      <c r="G64" s="221">
        <v>8.4</v>
      </c>
      <c r="H64" s="22">
        <v>8.8000000000000007</v>
      </c>
      <c r="I64" s="79">
        <v>8.6999999999999993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8.8000000000000007</v>
      </c>
      <c r="P64" s="79">
        <v>2</v>
      </c>
      <c r="Q64" s="79">
        <v>8.1999999999999993</v>
      </c>
      <c r="R64" s="79">
        <v>8.1999999999999993</v>
      </c>
      <c r="S64" s="221">
        <v>8</v>
      </c>
      <c r="T64" s="101">
        <f t="shared" si="23"/>
        <v>131.80000000000001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58.699999999999996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58.199999999999996</v>
      </c>
      <c r="H65" s="26">
        <f t="shared" si="24"/>
        <v>60.8</v>
      </c>
      <c r="I65" s="27">
        <f t="shared" si="24"/>
        <v>60.600000000000009</v>
      </c>
      <c r="J65" s="27">
        <f t="shared" si="24"/>
        <v>13</v>
      </c>
      <c r="K65" s="27">
        <f t="shared" si="24"/>
        <v>56.600000000000009</v>
      </c>
      <c r="L65" s="27">
        <f t="shared" si="24"/>
        <v>56.8</v>
      </c>
      <c r="M65" s="28">
        <f t="shared" si="24"/>
        <v>57.2</v>
      </c>
      <c r="N65" s="26">
        <f t="shared" si="24"/>
        <v>59.800000000000004</v>
      </c>
      <c r="O65" s="27">
        <f t="shared" si="24"/>
        <v>60.8</v>
      </c>
      <c r="P65" s="27">
        <f t="shared" si="24"/>
        <v>14</v>
      </c>
      <c r="Q65" s="27">
        <f t="shared" si="24"/>
        <v>57.2</v>
      </c>
      <c r="R65" s="27">
        <f t="shared" si="24"/>
        <v>57.2</v>
      </c>
      <c r="S65" s="28">
        <f t="shared" si="24"/>
        <v>56.199999999999996</v>
      </c>
      <c r="T65" s="101">
        <f t="shared" si="23"/>
        <v>916.40000000000009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141.52895752895753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58</v>
      </c>
      <c r="T67" s="112">
        <f>SUM(B67:S67)</f>
        <v>925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8.4931000000000019</v>
      </c>
      <c r="C68" s="38">
        <f t="shared" si="25"/>
        <v>8.4134000000000011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8.3265999999999991</v>
      </c>
      <c r="H68" s="37">
        <f t="shared" si="25"/>
        <v>8.729499999999998</v>
      </c>
      <c r="I68" s="38">
        <f t="shared" si="25"/>
        <v>8.6867999999999999</v>
      </c>
      <c r="J68" s="38">
        <f t="shared" si="25"/>
        <v>1.8425999999999998</v>
      </c>
      <c r="K68" s="38">
        <f t="shared" si="25"/>
        <v>8.1273999999999997</v>
      </c>
      <c r="L68" s="38">
        <f t="shared" si="25"/>
        <v>8.1280000000000001</v>
      </c>
      <c r="M68" s="39">
        <f t="shared" si="25"/>
        <v>8.1600999999999999</v>
      </c>
      <c r="N68" s="37">
        <f t="shared" si="25"/>
        <v>8.57</v>
      </c>
      <c r="O68" s="38">
        <f t="shared" si="25"/>
        <v>8.729499999999998</v>
      </c>
      <c r="P68" s="38">
        <f t="shared" si="25"/>
        <v>1.9832000000000001</v>
      </c>
      <c r="Q68" s="38">
        <f t="shared" si="25"/>
        <v>8.1692</v>
      </c>
      <c r="R68" s="38">
        <f t="shared" si="25"/>
        <v>8.2091999999999992</v>
      </c>
      <c r="S68" s="39">
        <f t="shared" si="25"/>
        <v>7.9662000000000006</v>
      </c>
      <c r="T68" s="116">
        <f>((T65*1000)/T67)/7</f>
        <v>141.52895752895753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57.246000000000002</v>
      </c>
      <c r="R69" s="42">
        <f t="shared" si="26"/>
        <v>57.246000000000002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144.58128078817731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140.92009685230022</v>
      </c>
      <c r="H70" s="46">
        <f t="shared" si="27"/>
        <v>142.38875878220139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139.90147783251231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142.38875878220139</v>
      </c>
      <c r="P70" s="47">
        <f t="shared" si="27"/>
        <v>142.85714285714286</v>
      </c>
      <c r="Q70" s="47">
        <f t="shared" si="27"/>
        <v>140.88669950738915</v>
      </c>
      <c r="R70" s="47">
        <f t="shared" si="27"/>
        <v>140.88669950738915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0EFE-C4B8-4561-A953-0A424A5F2A52}">
  <dimension ref="A1:AQ239"/>
  <sheetViews>
    <sheetView view="pageBreakPreview" topLeftCell="A40" zoomScale="30" zoomScaleNormal="30" zoomScaleSheetLayoutView="30" workbookViewId="0">
      <selection activeCell="B26" sqref="B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2"/>
      <c r="Z3" s="2"/>
      <c r="AA3" s="2"/>
      <c r="AB3" s="2"/>
      <c r="AC3" s="2"/>
      <c r="AD3" s="4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9" t="s">
        <v>1</v>
      </c>
      <c r="B9" s="499"/>
      <c r="C9" s="499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9"/>
      <c r="B10" s="499"/>
      <c r="C10" s="4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9" t="s">
        <v>4</v>
      </c>
      <c r="B11" s="499"/>
      <c r="C11" s="499"/>
      <c r="D11" s="1"/>
      <c r="E11" s="497">
        <v>2</v>
      </c>
      <c r="F11" s="1"/>
      <c r="G11" s="1"/>
      <c r="H11" s="1"/>
      <c r="I11" s="1"/>
      <c r="J11" s="1"/>
      <c r="K11" s="519" t="s">
        <v>166</v>
      </c>
      <c r="L11" s="519"/>
      <c r="M11" s="498"/>
      <c r="N11" s="4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9"/>
      <c r="B12" s="499"/>
      <c r="C12" s="499"/>
      <c r="D12" s="1"/>
      <c r="E12" s="5"/>
      <c r="F12" s="1"/>
      <c r="G12" s="1"/>
      <c r="H12" s="1"/>
      <c r="I12" s="1"/>
      <c r="J12" s="1"/>
      <c r="K12" s="498"/>
      <c r="L12" s="498"/>
      <c r="M12" s="498"/>
      <c r="N12" s="4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1"/>
      <c r="X13" s="1"/>
      <c r="Y13" s="1"/>
    </row>
    <row r="14" spans="1:30" s="3" customFormat="1" ht="27" thickBot="1" x14ac:dyDescent="0.3">
      <c r="A14" s="49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108.4</v>
      </c>
      <c r="D18" s="23">
        <v>25.7</v>
      </c>
      <c r="E18" s="23">
        <v>110.6</v>
      </c>
      <c r="F18" s="122">
        <v>109.1</v>
      </c>
      <c r="G18" s="122">
        <v>109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112</v>
      </c>
      <c r="M18" s="24">
        <v>111.1</v>
      </c>
      <c r="N18" s="79">
        <v>110.7</v>
      </c>
      <c r="O18" s="23">
        <v>113</v>
      </c>
      <c r="P18" s="23">
        <v>25.8</v>
      </c>
      <c r="Q18" s="23">
        <v>111.1</v>
      </c>
      <c r="R18" s="23">
        <v>110.4</v>
      </c>
      <c r="S18" s="24">
        <v>111.5</v>
      </c>
      <c r="T18" s="25">
        <f t="shared" ref="T18:T25" si="0">SUM(B18:S18)</f>
        <v>1737.6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108.4</v>
      </c>
      <c r="D19" s="23">
        <v>25.7</v>
      </c>
      <c r="E19" s="23">
        <v>110.6</v>
      </c>
      <c r="F19" s="122">
        <v>109.1</v>
      </c>
      <c r="G19" s="122">
        <v>109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112</v>
      </c>
      <c r="M19" s="24">
        <v>111.1</v>
      </c>
      <c r="N19" s="79">
        <v>110.7</v>
      </c>
      <c r="O19" s="23">
        <v>113</v>
      </c>
      <c r="P19" s="23">
        <v>25.8</v>
      </c>
      <c r="Q19" s="23">
        <v>111.1</v>
      </c>
      <c r="R19" s="23">
        <v>110.4</v>
      </c>
      <c r="S19" s="24">
        <v>111.5</v>
      </c>
      <c r="T19" s="25">
        <f t="shared" si="0"/>
        <v>1737.6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108.2</v>
      </c>
      <c r="D20" s="23">
        <v>25.6</v>
      </c>
      <c r="E20" s="23">
        <v>110.2</v>
      </c>
      <c r="F20" s="122">
        <v>109.3</v>
      </c>
      <c r="G20" s="122">
        <v>109.2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111.5</v>
      </c>
      <c r="M20" s="24">
        <v>111.3</v>
      </c>
      <c r="N20" s="79">
        <v>110.8</v>
      </c>
      <c r="O20" s="23">
        <v>113.2</v>
      </c>
      <c r="P20" s="23">
        <v>25.8</v>
      </c>
      <c r="Q20" s="23">
        <v>111.1</v>
      </c>
      <c r="R20" s="23">
        <v>110.3</v>
      </c>
      <c r="S20" s="24">
        <v>111.5</v>
      </c>
      <c r="T20" s="25">
        <f t="shared" si="0"/>
        <v>1737.1999999999998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108.2</v>
      </c>
      <c r="D21" s="23">
        <v>25.6</v>
      </c>
      <c r="E21" s="23">
        <v>110.2</v>
      </c>
      <c r="F21" s="122">
        <v>109.3</v>
      </c>
      <c r="G21" s="122">
        <v>109.2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111.5</v>
      </c>
      <c r="M21" s="24">
        <v>111.3</v>
      </c>
      <c r="N21" s="79">
        <v>110.8</v>
      </c>
      <c r="O21" s="23">
        <v>113.2</v>
      </c>
      <c r="P21" s="23">
        <v>25.8</v>
      </c>
      <c r="Q21" s="23">
        <v>111.1</v>
      </c>
      <c r="R21" s="23">
        <v>110.3</v>
      </c>
      <c r="S21" s="24">
        <v>111.5</v>
      </c>
      <c r="T21" s="25">
        <f t="shared" si="0"/>
        <v>1737.1999999999998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108.2</v>
      </c>
      <c r="D22" s="23">
        <v>25.6</v>
      </c>
      <c r="E22" s="23">
        <v>110.2</v>
      </c>
      <c r="F22" s="122">
        <v>109.3</v>
      </c>
      <c r="G22" s="122">
        <v>109.2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111.5</v>
      </c>
      <c r="M22" s="24">
        <v>111.3</v>
      </c>
      <c r="N22" s="79">
        <v>110.8</v>
      </c>
      <c r="O22" s="23">
        <v>113.2</v>
      </c>
      <c r="P22" s="23">
        <v>25.8</v>
      </c>
      <c r="Q22" s="23">
        <v>111.1</v>
      </c>
      <c r="R22" s="23">
        <v>110.3</v>
      </c>
      <c r="S22" s="24">
        <v>111.5</v>
      </c>
      <c r="T22" s="25">
        <f t="shared" si="0"/>
        <v>1737.1999999999998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108.2</v>
      </c>
      <c r="D23" s="23">
        <v>25.6</v>
      </c>
      <c r="E23" s="23">
        <v>110.2</v>
      </c>
      <c r="F23" s="122">
        <v>109.3</v>
      </c>
      <c r="G23" s="122">
        <v>109.2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111.5</v>
      </c>
      <c r="M23" s="24">
        <v>111.3</v>
      </c>
      <c r="N23" s="79">
        <v>110.8</v>
      </c>
      <c r="O23" s="23">
        <v>113.2</v>
      </c>
      <c r="P23" s="23">
        <v>25.8</v>
      </c>
      <c r="Q23" s="23">
        <v>111.1</v>
      </c>
      <c r="R23" s="23">
        <v>110.3</v>
      </c>
      <c r="S23" s="24">
        <v>111.5</v>
      </c>
      <c r="T23" s="25">
        <f t="shared" si="0"/>
        <v>1737.1999999999998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108.2</v>
      </c>
      <c r="D24" s="23">
        <v>25.6</v>
      </c>
      <c r="E24" s="23">
        <v>110.2</v>
      </c>
      <c r="F24" s="122">
        <v>109.3</v>
      </c>
      <c r="G24" s="122">
        <v>109.2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111.5</v>
      </c>
      <c r="M24" s="24">
        <v>111.3</v>
      </c>
      <c r="N24" s="79">
        <v>110.8</v>
      </c>
      <c r="O24" s="23">
        <v>113.2</v>
      </c>
      <c r="P24" s="23">
        <v>25.8</v>
      </c>
      <c r="Q24" s="23">
        <v>111.1</v>
      </c>
      <c r="R24" s="23">
        <v>110.3</v>
      </c>
      <c r="S24" s="24">
        <v>111.5</v>
      </c>
      <c r="T24" s="25">
        <f t="shared" si="0"/>
        <v>1737.1999999999998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757.80000000000007</v>
      </c>
      <c r="D25" s="27">
        <f t="shared" si="1"/>
        <v>179.39999999999998</v>
      </c>
      <c r="E25" s="27">
        <f t="shared" si="1"/>
        <v>772.2</v>
      </c>
      <c r="F25" s="27">
        <f t="shared" si="1"/>
        <v>764.69999999999993</v>
      </c>
      <c r="G25" s="486">
        <f t="shared" si="1"/>
        <v>764.00000000000011</v>
      </c>
      <c r="H25" s="26">
        <f t="shared" si="1"/>
        <v>773.5</v>
      </c>
      <c r="I25" s="27">
        <f t="shared" si="1"/>
        <v>781.90000000000009</v>
      </c>
      <c r="J25" s="27">
        <f t="shared" si="1"/>
        <v>179.2</v>
      </c>
      <c r="K25" s="27">
        <f t="shared" si="1"/>
        <v>782.59999999999991</v>
      </c>
      <c r="L25" s="27">
        <f t="shared" si="1"/>
        <v>781.5</v>
      </c>
      <c r="M25" s="28">
        <f t="shared" si="1"/>
        <v>778.69999999999993</v>
      </c>
      <c r="N25" s="81">
        <f>SUM(N18:N24)</f>
        <v>775.39999999999986</v>
      </c>
      <c r="O25" s="27">
        <f t="shared" ref="O25:Q25" si="2">SUM(O18:O24)</f>
        <v>792.00000000000011</v>
      </c>
      <c r="P25" s="27">
        <f t="shared" si="2"/>
        <v>180.60000000000002</v>
      </c>
      <c r="Q25" s="27">
        <f t="shared" si="2"/>
        <v>777.7</v>
      </c>
      <c r="R25" s="27">
        <f>SUM(R18:R24)</f>
        <v>772.3</v>
      </c>
      <c r="S25" s="28">
        <f t="shared" ref="S25" si="3">SUM(S18:S24)</f>
        <v>780.5</v>
      </c>
      <c r="T25" s="25">
        <f t="shared" si="0"/>
        <v>12161.2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149.89769505731542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722</v>
      </c>
      <c r="D27" s="34">
        <v>171</v>
      </c>
      <c r="E27" s="34">
        <v>736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745</v>
      </c>
      <c r="M27" s="35">
        <v>742</v>
      </c>
      <c r="N27" s="83">
        <v>739</v>
      </c>
      <c r="O27" s="34">
        <v>755</v>
      </c>
      <c r="P27" s="34">
        <v>172</v>
      </c>
      <c r="Q27" s="34">
        <v>741</v>
      </c>
      <c r="R27" s="34">
        <v>736</v>
      </c>
      <c r="S27" s="35">
        <v>744</v>
      </c>
      <c r="T27" s="36">
        <f>SUM(B27:S27)</f>
        <v>11590</v>
      </c>
      <c r="U27" s="2">
        <f>((T25*1000)/T27)/7</f>
        <v>149.89769505731542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108.15892000000001</v>
      </c>
      <c r="D28" s="84">
        <f t="shared" si="4"/>
        <v>25.606060000000006</v>
      </c>
      <c r="E28" s="84">
        <f t="shared" si="4"/>
        <v>110.21696</v>
      </c>
      <c r="F28" s="84">
        <f t="shared" si="4"/>
        <v>109.34793999999999</v>
      </c>
      <c r="G28" s="489">
        <f t="shared" si="4"/>
        <v>109.17807999999999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25.646060000000006</v>
      </c>
      <c r="K28" s="84">
        <f t="shared" si="4"/>
        <v>111.83556000000003</v>
      </c>
      <c r="L28" s="84">
        <f t="shared" si="4"/>
        <v>111.54570000000001</v>
      </c>
      <c r="M28" s="231">
        <f t="shared" si="4"/>
        <v>111.27611999999999</v>
      </c>
      <c r="N28" s="84">
        <f t="shared" si="4"/>
        <v>110.80654</v>
      </c>
      <c r="O28" s="84">
        <f t="shared" si="4"/>
        <v>113.2443</v>
      </c>
      <c r="P28" s="84">
        <f t="shared" si="4"/>
        <v>25.775919999999996</v>
      </c>
      <c r="Q28" s="84">
        <f t="shared" si="4"/>
        <v>111.06626000000001</v>
      </c>
      <c r="R28" s="84">
        <f t="shared" si="4"/>
        <v>110.29696000000001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757.59460000000001</v>
      </c>
      <c r="D29" s="42">
        <f t="shared" si="5"/>
        <v>179.43030000000002</v>
      </c>
      <c r="E29" s="42">
        <f>((E27*E26)*7)/1000</f>
        <v>772.28480000000002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180.4796</v>
      </c>
      <c r="Q29" s="42">
        <f t="shared" si="8"/>
        <v>777.5313000000001</v>
      </c>
      <c r="R29" s="43">
        <f t="shared" si="8"/>
        <v>772.28480000000002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149.94064107637513</v>
      </c>
      <c r="D30" s="47">
        <f t="shared" si="9"/>
        <v>149.87468671679196</v>
      </c>
      <c r="E30" s="47">
        <f>+(E25/E27)/7*1000</f>
        <v>149.88354037267081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149.70760233918125</v>
      </c>
      <c r="K30" s="47">
        <f t="shared" si="11"/>
        <v>149.86595174262732</v>
      </c>
      <c r="L30" s="47">
        <f t="shared" si="11"/>
        <v>149.85618408437199</v>
      </c>
      <c r="M30" s="48">
        <f t="shared" si="11"/>
        <v>149.9229880631498</v>
      </c>
      <c r="N30" s="86">
        <f>+(N25/N27)/7*1000</f>
        <v>149.8936787164121</v>
      </c>
      <c r="O30" s="47">
        <f t="shared" ref="O30:S30" si="12">+(O25/O27)/7*1000</f>
        <v>149.85808893093665</v>
      </c>
      <c r="P30" s="47">
        <f t="shared" si="12"/>
        <v>150</v>
      </c>
      <c r="Q30" s="47">
        <f t="shared" si="12"/>
        <v>149.93252361673416</v>
      </c>
      <c r="R30" s="47">
        <f t="shared" si="12"/>
        <v>149.90295031055896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87.9</v>
      </c>
      <c r="C39" s="79">
        <v>89.4</v>
      </c>
      <c r="D39" s="79">
        <v>15.8</v>
      </c>
      <c r="E39" s="79">
        <v>85.7</v>
      </c>
      <c r="F39" s="79">
        <v>85.4</v>
      </c>
      <c r="G39" s="79">
        <v>86.4</v>
      </c>
      <c r="H39" s="79"/>
      <c r="I39" s="101">
        <f t="shared" ref="I39:I46" si="13">SUM(B39:H39)</f>
        <v>450.6</v>
      </c>
      <c r="J39" s="138"/>
      <c r="K39" s="91" t="s">
        <v>12</v>
      </c>
      <c r="L39" s="79">
        <v>6.3</v>
      </c>
      <c r="M39" s="79">
        <v>6.3</v>
      </c>
      <c r="N39" s="79">
        <v>1.6</v>
      </c>
      <c r="O39" s="79">
        <v>6.1</v>
      </c>
      <c r="P39" s="79">
        <v>6.1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87.9</v>
      </c>
      <c r="C40" s="79">
        <v>89.4</v>
      </c>
      <c r="D40" s="79">
        <v>15.8</v>
      </c>
      <c r="E40" s="79">
        <v>85.7</v>
      </c>
      <c r="F40" s="79">
        <v>85.4</v>
      </c>
      <c r="G40" s="79">
        <v>86.4</v>
      </c>
      <c r="H40" s="79"/>
      <c r="I40" s="101">
        <f t="shared" si="13"/>
        <v>450.6</v>
      </c>
      <c r="J40" s="2"/>
      <c r="K40" s="92" t="s">
        <v>13</v>
      </c>
      <c r="L40" s="79">
        <v>6.3</v>
      </c>
      <c r="M40" s="79">
        <v>6.3</v>
      </c>
      <c r="N40" s="79">
        <v>1.6</v>
      </c>
      <c r="O40" s="79">
        <v>6.1</v>
      </c>
      <c r="P40" s="79">
        <v>6.1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</v>
      </c>
      <c r="P41" s="79">
        <v>5.7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1.5</v>
      </c>
      <c r="O42" s="79">
        <v>6.1</v>
      </c>
      <c r="P42" s="79">
        <v>5.7</v>
      </c>
      <c r="Q42" s="79">
        <v>6</v>
      </c>
      <c r="R42" s="101">
        <f t="shared" si="14"/>
        <v>31.900000000000002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6.1</v>
      </c>
      <c r="P43" s="79">
        <v>5.8</v>
      </c>
      <c r="Q43" s="79">
        <v>6</v>
      </c>
      <c r="R43" s="101">
        <f t="shared" si="14"/>
        <v>32.1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1.6</v>
      </c>
      <c r="O44" s="79">
        <v>6.1</v>
      </c>
      <c r="P44" s="79">
        <v>5.8</v>
      </c>
      <c r="Q44" s="79">
        <v>6</v>
      </c>
      <c r="R44" s="101">
        <f t="shared" si="14"/>
        <v>32.1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6.2</v>
      </c>
      <c r="N45" s="79">
        <v>1.6</v>
      </c>
      <c r="O45" s="79">
        <v>6.1</v>
      </c>
      <c r="P45" s="79">
        <v>5.8</v>
      </c>
      <c r="Q45" s="79">
        <v>6.1</v>
      </c>
      <c r="R45" s="101">
        <f t="shared" si="14"/>
        <v>32.299999999999997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175.8</v>
      </c>
      <c r="C46" s="27">
        <f t="shared" si="15"/>
        <v>178.8</v>
      </c>
      <c r="D46" s="27">
        <f t="shared" si="15"/>
        <v>31.6</v>
      </c>
      <c r="E46" s="27">
        <f t="shared" si="15"/>
        <v>171.4</v>
      </c>
      <c r="F46" s="27">
        <f t="shared" si="15"/>
        <v>170.8</v>
      </c>
      <c r="G46" s="27">
        <f t="shared" si="15"/>
        <v>172.8</v>
      </c>
      <c r="H46" s="27">
        <f t="shared" si="15"/>
        <v>0</v>
      </c>
      <c r="I46" s="101">
        <f t="shared" si="13"/>
        <v>901.2</v>
      </c>
      <c r="K46" s="77" t="s">
        <v>10</v>
      </c>
      <c r="L46" s="81">
        <f t="shared" ref="L46:Q46" si="16">SUM(L39:L45)</f>
        <v>44.699999999999996</v>
      </c>
      <c r="M46" s="27">
        <f t="shared" si="16"/>
        <v>43.6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153.4</v>
      </c>
      <c r="C47" s="30">
        <v>153.4</v>
      </c>
      <c r="D47" s="30">
        <v>153.4</v>
      </c>
      <c r="E47" s="30">
        <v>151.4</v>
      </c>
      <c r="F47" s="30">
        <v>151.4</v>
      </c>
      <c r="G47" s="30">
        <v>151.4</v>
      </c>
      <c r="H47" s="30"/>
      <c r="I47" s="102">
        <f>+((I46/I48)/7)*1000</f>
        <v>43.494208494208493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583</v>
      </c>
      <c r="D48" s="83">
        <v>103</v>
      </c>
      <c r="E48" s="83">
        <v>566</v>
      </c>
      <c r="F48" s="83">
        <v>564</v>
      </c>
      <c r="G48" s="83">
        <v>571</v>
      </c>
      <c r="H48" s="34"/>
      <c r="I48" s="103">
        <f>SUM(B48:H48)</f>
        <v>2960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87.898200000000003</v>
      </c>
      <c r="C49" s="38">
        <f t="shared" si="17"/>
        <v>89.432199999999995</v>
      </c>
      <c r="D49" s="38">
        <f t="shared" si="17"/>
        <v>15.800200000000002</v>
      </c>
      <c r="E49" s="38">
        <f t="shared" si="17"/>
        <v>85.692400000000006</v>
      </c>
      <c r="F49" s="38">
        <f t="shared" si="17"/>
        <v>85.389600000000002</v>
      </c>
      <c r="G49" s="38">
        <f t="shared" si="17"/>
        <v>86.449399999999997</v>
      </c>
      <c r="H49" s="38">
        <f t="shared" si="17"/>
        <v>0</v>
      </c>
      <c r="I49" s="104">
        <f>((I46*1000)/I48)/7</f>
        <v>43.4942084942085</v>
      </c>
      <c r="K49" s="95" t="s">
        <v>21</v>
      </c>
      <c r="L49" s="84">
        <f t="shared" ref="L49:Q49" si="18">((L48*L47)*7/1000-L39-L40)/5</f>
        <v>6.4120000000000008</v>
      </c>
      <c r="M49" s="38">
        <f t="shared" si="18"/>
        <v>6.1964000000000006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5.7625999999999991</v>
      </c>
      <c r="Q49" s="38">
        <f t="shared" si="18"/>
        <v>6.0207999999999995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615.28740000000005</v>
      </c>
      <c r="C50" s="42">
        <f t="shared" si="19"/>
        <v>626.02539999999999</v>
      </c>
      <c r="D50" s="42">
        <f t="shared" si="19"/>
        <v>110.60140000000001</v>
      </c>
      <c r="E50" s="42">
        <f t="shared" si="19"/>
        <v>599.84680000000003</v>
      </c>
      <c r="F50" s="42">
        <f t="shared" si="19"/>
        <v>597.72720000000004</v>
      </c>
      <c r="G50" s="42">
        <f t="shared" si="19"/>
        <v>605.14580000000001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43.829468960359009</v>
      </c>
      <c r="C51" s="47">
        <f t="shared" si="21"/>
        <v>43.812790982602309</v>
      </c>
      <c r="D51" s="47">
        <f t="shared" si="21"/>
        <v>43.828016643550626</v>
      </c>
      <c r="E51" s="47">
        <f t="shared" si="21"/>
        <v>43.260979303382129</v>
      </c>
      <c r="F51" s="47">
        <f t="shared" si="21"/>
        <v>43.262411347517734</v>
      </c>
      <c r="G51" s="47">
        <f t="shared" si="21"/>
        <v>43.232424318238685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141.55844155844159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8.8000000000000007</v>
      </c>
      <c r="I58" s="79">
        <v>8.6999999999999993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8.8000000000000007</v>
      </c>
      <c r="P58" s="79">
        <v>2</v>
      </c>
      <c r="Q58" s="79">
        <v>8.1999999999999993</v>
      </c>
      <c r="R58" s="79">
        <v>8.1999999999999993</v>
      </c>
      <c r="S58" s="221">
        <v>8</v>
      </c>
      <c r="T58" s="101">
        <f t="shared" ref="T58:T65" si="23">SUM(B58:S58)</f>
        <v>131.80000000000001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8.8000000000000007</v>
      </c>
      <c r="I59" s="79">
        <v>8.6999999999999993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8.8000000000000007</v>
      </c>
      <c r="P59" s="79">
        <v>2</v>
      </c>
      <c r="Q59" s="79">
        <v>8.1999999999999993</v>
      </c>
      <c r="R59" s="79">
        <v>8.1999999999999993</v>
      </c>
      <c r="S59" s="221">
        <v>8</v>
      </c>
      <c r="T59" s="101">
        <f t="shared" si="23"/>
        <v>131.80000000000001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8.6</v>
      </c>
      <c r="J60" s="79">
        <v>1.8</v>
      </c>
      <c r="K60" s="79">
        <v>8</v>
      </c>
      <c r="L60" s="79">
        <v>8</v>
      </c>
      <c r="M60" s="221">
        <v>8.1</v>
      </c>
      <c r="N60" s="22">
        <v>8.5</v>
      </c>
      <c r="O60" s="79">
        <v>8.6</v>
      </c>
      <c r="P60" s="79">
        <v>1.9</v>
      </c>
      <c r="Q60" s="79">
        <v>7.9</v>
      </c>
      <c r="R60" s="79">
        <v>7.9</v>
      </c>
      <c r="S60" s="221">
        <v>8</v>
      </c>
      <c r="T60" s="101">
        <f t="shared" si="23"/>
        <v>129.19999999999999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</v>
      </c>
      <c r="I61" s="79">
        <v>8.6</v>
      </c>
      <c r="J61" s="79">
        <v>1.8</v>
      </c>
      <c r="K61" s="79">
        <v>8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7.9</v>
      </c>
      <c r="R61" s="79">
        <v>7.9</v>
      </c>
      <c r="S61" s="221">
        <v>8</v>
      </c>
      <c r="T61" s="101">
        <f t="shared" si="23"/>
        <v>129.69999999999999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</v>
      </c>
      <c r="L62" s="79">
        <v>8.1</v>
      </c>
      <c r="M62" s="221">
        <v>8.1999999999999993</v>
      </c>
      <c r="N62" s="22">
        <v>8.5</v>
      </c>
      <c r="O62" s="79">
        <v>8.6</v>
      </c>
      <c r="P62" s="79">
        <v>2</v>
      </c>
      <c r="Q62" s="79">
        <v>8</v>
      </c>
      <c r="R62" s="79">
        <v>8</v>
      </c>
      <c r="S62" s="221">
        <v>8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8.6999999999999993</v>
      </c>
      <c r="P63" s="79">
        <v>2</v>
      </c>
      <c r="Q63" s="79">
        <v>8</v>
      </c>
      <c r="R63" s="79">
        <v>8</v>
      </c>
      <c r="S63" s="221">
        <v>8.1</v>
      </c>
      <c r="T63" s="101">
        <f t="shared" si="23"/>
        <v>130.80000000000001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8.6999999999999993</v>
      </c>
      <c r="I64" s="79">
        <v>8.6999999999999993</v>
      </c>
      <c r="J64" s="79">
        <v>1.9</v>
      </c>
      <c r="K64" s="79">
        <v>8.1</v>
      </c>
      <c r="L64" s="79">
        <v>8.1</v>
      </c>
      <c r="M64" s="221">
        <v>8.1999999999999993</v>
      </c>
      <c r="N64" s="22">
        <v>8.6</v>
      </c>
      <c r="O64" s="79">
        <v>8.6999999999999993</v>
      </c>
      <c r="P64" s="79">
        <v>2</v>
      </c>
      <c r="Q64" s="79">
        <v>8</v>
      </c>
      <c r="R64" s="79">
        <v>8</v>
      </c>
      <c r="S64" s="221">
        <v>8.1</v>
      </c>
      <c r="T64" s="101">
        <f t="shared" si="23"/>
        <v>130.9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58.7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58.199999999999989</v>
      </c>
      <c r="H65" s="26">
        <f t="shared" si="24"/>
        <v>60.800000000000011</v>
      </c>
      <c r="I65" s="27">
        <f t="shared" si="24"/>
        <v>60.600000000000009</v>
      </c>
      <c r="J65" s="27">
        <f t="shared" si="24"/>
        <v>13</v>
      </c>
      <c r="K65" s="27">
        <f t="shared" si="24"/>
        <v>56.6</v>
      </c>
      <c r="L65" s="27">
        <f t="shared" si="24"/>
        <v>56.800000000000004</v>
      </c>
      <c r="M65" s="28">
        <f t="shared" si="24"/>
        <v>57.2</v>
      </c>
      <c r="N65" s="26">
        <f t="shared" si="24"/>
        <v>59.800000000000004</v>
      </c>
      <c r="O65" s="27">
        <f t="shared" si="24"/>
        <v>60.800000000000011</v>
      </c>
      <c r="P65" s="27">
        <f t="shared" si="24"/>
        <v>13.9</v>
      </c>
      <c r="Q65" s="27">
        <f t="shared" si="24"/>
        <v>56.199999999999996</v>
      </c>
      <c r="R65" s="27">
        <f t="shared" si="24"/>
        <v>56.199999999999996</v>
      </c>
      <c r="S65" s="28">
        <f t="shared" si="24"/>
        <v>56.2</v>
      </c>
      <c r="T65" s="101">
        <f t="shared" si="23"/>
        <v>914.30000000000007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141.51060207398237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57</v>
      </c>
      <c r="R67" s="65">
        <v>57</v>
      </c>
      <c r="S67" s="223">
        <v>58</v>
      </c>
      <c r="T67" s="112">
        <f>SUM(B67:S67)</f>
        <v>923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8.4531000000000009</v>
      </c>
      <c r="C68" s="38">
        <f t="shared" si="25"/>
        <v>8.333400000000001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8.2866</v>
      </c>
      <c r="H68" s="37">
        <f t="shared" si="25"/>
        <v>8.6494999999999997</v>
      </c>
      <c r="I68" s="38">
        <f t="shared" si="25"/>
        <v>8.6467999999999989</v>
      </c>
      <c r="J68" s="38">
        <f t="shared" si="25"/>
        <v>1.8425999999999998</v>
      </c>
      <c r="K68" s="38">
        <f t="shared" si="25"/>
        <v>8.0473999999999997</v>
      </c>
      <c r="L68" s="38">
        <f t="shared" si="25"/>
        <v>8.0879999999999992</v>
      </c>
      <c r="M68" s="39">
        <f t="shared" si="25"/>
        <v>8.1600999999999999</v>
      </c>
      <c r="N68" s="37">
        <f t="shared" si="25"/>
        <v>8.5299999999999994</v>
      </c>
      <c r="O68" s="38">
        <f t="shared" si="25"/>
        <v>8.6494999999999997</v>
      </c>
      <c r="P68" s="38">
        <f t="shared" si="25"/>
        <v>1.9832000000000001</v>
      </c>
      <c r="Q68" s="38">
        <f t="shared" si="25"/>
        <v>7.9717999999999991</v>
      </c>
      <c r="R68" s="38">
        <f t="shared" si="25"/>
        <v>7.9717999999999991</v>
      </c>
      <c r="S68" s="39">
        <f t="shared" si="25"/>
        <v>8.0462000000000007</v>
      </c>
      <c r="T68" s="116">
        <f>((T65*1000)/T67)/7</f>
        <v>141.51060207398237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56.259</v>
      </c>
      <c r="R69" s="42">
        <f t="shared" si="26"/>
        <v>56.259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144.58128078817737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140.92009685230019</v>
      </c>
      <c r="H70" s="46">
        <f t="shared" si="27"/>
        <v>142.38875878220142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139.90147783251234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142.38875878220142</v>
      </c>
      <c r="P70" s="47">
        <f t="shared" si="27"/>
        <v>141.83673469387756</v>
      </c>
      <c r="Q70" s="47">
        <f t="shared" si="27"/>
        <v>140.85213032581453</v>
      </c>
      <c r="R70" s="47">
        <f t="shared" si="27"/>
        <v>140.85213032581453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F60D-6BAD-4B7C-8870-50FC36084141}">
  <dimension ref="A1:AQ239"/>
  <sheetViews>
    <sheetView view="pageBreakPreview" topLeftCell="A40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2</v>
      </c>
      <c r="F11" s="1"/>
      <c r="G11" s="1"/>
      <c r="H11" s="1"/>
      <c r="I11" s="1"/>
      <c r="J11" s="1"/>
      <c r="K11" s="519" t="s">
        <v>167</v>
      </c>
      <c r="L11" s="519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108.2</v>
      </c>
      <c r="D18" s="23">
        <v>25.6</v>
      </c>
      <c r="E18" s="23">
        <v>110.2</v>
      </c>
      <c r="F18" s="122">
        <v>109.3</v>
      </c>
      <c r="G18" s="122">
        <v>109.2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111.5</v>
      </c>
      <c r="M18" s="24">
        <v>111.3</v>
      </c>
      <c r="N18" s="79">
        <v>110.8</v>
      </c>
      <c r="O18" s="23">
        <v>113.2</v>
      </c>
      <c r="P18" s="23">
        <v>25.8</v>
      </c>
      <c r="Q18" s="23">
        <v>111.1</v>
      </c>
      <c r="R18" s="23">
        <v>110.3</v>
      </c>
      <c r="S18" s="24">
        <v>111.5</v>
      </c>
      <c r="T18" s="25">
        <f t="shared" ref="T18:T25" si="0">SUM(B18:S18)</f>
        <v>1737.1999999999998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108.2</v>
      </c>
      <c r="D19" s="23">
        <v>25.6</v>
      </c>
      <c r="E19" s="23">
        <v>110.2</v>
      </c>
      <c r="F19" s="122">
        <v>109.3</v>
      </c>
      <c r="G19" s="122">
        <v>109.2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111.5</v>
      </c>
      <c r="M19" s="24">
        <v>111.3</v>
      </c>
      <c r="N19" s="79">
        <v>110.8</v>
      </c>
      <c r="O19" s="23">
        <v>113.2</v>
      </c>
      <c r="P19" s="23">
        <v>25.8</v>
      </c>
      <c r="Q19" s="23">
        <v>111.1</v>
      </c>
      <c r="R19" s="23">
        <v>110.3</v>
      </c>
      <c r="S19" s="24">
        <v>111.5</v>
      </c>
      <c r="T19" s="25">
        <f t="shared" si="0"/>
        <v>1737.1999999999998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</v>
      </c>
      <c r="D20" s="23">
        <v>25.4</v>
      </c>
      <c r="E20" s="23">
        <v>110.4</v>
      </c>
      <c r="F20" s="122">
        <v>109.1</v>
      </c>
      <c r="G20" s="122">
        <v>108.7</v>
      </c>
      <c r="H20" s="22">
        <v>110</v>
      </c>
      <c r="I20" s="23">
        <v>111.7</v>
      </c>
      <c r="J20" s="23">
        <v>25.2</v>
      </c>
      <c r="K20" s="23">
        <v>111.8</v>
      </c>
      <c r="L20" s="23">
        <v>111.7</v>
      </c>
      <c r="M20" s="24">
        <v>111.2</v>
      </c>
      <c r="N20" s="79">
        <v>110.8</v>
      </c>
      <c r="O20" s="23">
        <v>113</v>
      </c>
      <c r="P20" s="23">
        <v>24.7</v>
      </c>
      <c r="Q20" s="23">
        <v>110.9</v>
      </c>
      <c r="R20" s="23">
        <v>109.7</v>
      </c>
      <c r="S20" s="24">
        <v>111.5</v>
      </c>
      <c r="T20" s="25">
        <f t="shared" si="0"/>
        <v>1733.4000000000003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</v>
      </c>
      <c r="D21" s="23">
        <v>25.4</v>
      </c>
      <c r="E21" s="23">
        <v>110.4</v>
      </c>
      <c r="F21" s="122">
        <v>109.1</v>
      </c>
      <c r="G21" s="122">
        <v>108.7</v>
      </c>
      <c r="H21" s="22">
        <v>110</v>
      </c>
      <c r="I21" s="23">
        <v>111.7</v>
      </c>
      <c r="J21" s="23">
        <v>25.2</v>
      </c>
      <c r="K21" s="23">
        <v>111.8</v>
      </c>
      <c r="L21" s="23">
        <v>111.7</v>
      </c>
      <c r="M21" s="24">
        <v>111.2</v>
      </c>
      <c r="N21" s="79">
        <v>110.8</v>
      </c>
      <c r="O21" s="23">
        <v>113</v>
      </c>
      <c r="P21" s="23">
        <v>24.7</v>
      </c>
      <c r="Q21" s="23">
        <v>110.9</v>
      </c>
      <c r="R21" s="23">
        <v>109.7</v>
      </c>
      <c r="S21" s="24">
        <v>111.5</v>
      </c>
      <c r="T21" s="25">
        <f t="shared" si="0"/>
        <v>1733.4000000000003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</v>
      </c>
      <c r="D22" s="23">
        <v>25.4</v>
      </c>
      <c r="E22" s="23">
        <v>110.4</v>
      </c>
      <c r="F22" s="122">
        <v>109.1</v>
      </c>
      <c r="G22" s="122">
        <v>108.7</v>
      </c>
      <c r="H22" s="22">
        <v>110</v>
      </c>
      <c r="I22" s="23">
        <v>111.7</v>
      </c>
      <c r="J22" s="23">
        <v>25.2</v>
      </c>
      <c r="K22" s="23">
        <v>111.8</v>
      </c>
      <c r="L22" s="23">
        <v>111.7</v>
      </c>
      <c r="M22" s="24">
        <v>111.2</v>
      </c>
      <c r="N22" s="79">
        <v>110.8</v>
      </c>
      <c r="O22" s="23">
        <v>113</v>
      </c>
      <c r="P22" s="23">
        <v>24.7</v>
      </c>
      <c r="Q22" s="23">
        <v>110.9</v>
      </c>
      <c r="R22" s="23">
        <v>109.7</v>
      </c>
      <c r="S22" s="24">
        <v>111.5</v>
      </c>
      <c r="T22" s="25">
        <f t="shared" si="0"/>
        <v>1733.4000000000003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</v>
      </c>
      <c r="D23" s="23">
        <v>25.4</v>
      </c>
      <c r="E23" s="23">
        <v>110.4</v>
      </c>
      <c r="F23" s="122">
        <v>109.1</v>
      </c>
      <c r="G23" s="122">
        <v>108.7</v>
      </c>
      <c r="H23" s="22">
        <v>110</v>
      </c>
      <c r="I23" s="23">
        <v>111.7</v>
      </c>
      <c r="J23" s="23">
        <v>25.2</v>
      </c>
      <c r="K23" s="23">
        <v>111.8</v>
      </c>
      <c r="L23" s="23">
        <v>111.7</v>
      </c>
      <c r="M23" s="24">
        <v>111.2</v>
      </c>
      <c r="N23" s="79">
        <v>110.8</v>
      </c>
      <c r="O23" s="23">
        <v>113</v>
      </c>
      <c r="P23" s="23">
        <v>24.7</v>
      </c>
      <c r="Q23" s="23">
        <v>110.9</v>
      </c>
      <c r="R23" s="23">
        <v>109.7</v>
      </c>
      <c r="S23" s="24">
        <v>111.5</v>
      </c>
      <c r="T23" s="25">
        <f t="shared" si="0"/>
        <v>1733.4000000000003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</v>
      </c>
      <c r="D24" s="23">
        <v>25.4</v>
      </c>
      <c r="E24" s="23">
        <v>110.4</v>
      </c>
      <c r="F24" s="122">
        <v>109.1</v>
      </c>
      <c r="G24" s="122">
        <v>108.7</v>
      </c>
      <c r="H24" s="22">
        <v>110</v>
      </c>
      <c r="I24" s="23">
        <v>111.7</v>
      </c>
      <c r="J24" s="23">
        <v>25.2</v>
      </c>
      <c r="K24" s="23">
        <v>111.8</v>
      </c>
      <c r="L24" s="23">
        <v>111.7</v>
      </c>
      <c r="M24" s="24">
        <v>111.2</v>
      </c>
      <c r="N24" s="79">
        <v>110.8</v>
      </c>
      <c r="O24" s="23">
        <v>113</v>
      </c>
      <c r="P24" s="23">
        <v>24.7</v>
      </c>
      <c r="Q24" s="23">
        <v>110.9</v>
      </c>
      <c r="R24" s="23">
        <v>109.7</v>
      </c>
      <c r="S24" s="24">
        <v>111.5</v>
      </c>
      <c r="T24" s="25">
        <f t="shared" si="0"/>
        <v>1733.4000000000003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756.4</v>
      </c>
      <c r="D25" s="27">
        <f t="shared" si="1"/>
        <v>178.20000000000002</v>
      </c>
      <c r="E25" s="27">
        <f t="shared" si="1"/>
        <v>772.4</v>
      </c>
      <c r="F25" s="27">
        <f t="shared" si="1"/>
        <v>764.1</v>
      </c>
      <c r="G25" s="486">
        <f t="shared" si="1"/>
        <v>761.90000000000009</v>
      </c>
      <c r="H25" s="26">
        <f t="shared" si="1"/>
        <v>771</v>
      </c>
      <c r="I25" s="27">
        <f t="shared" si="1"/>
        <v>781.90000000000009</v>
      </c>
      <c r="J25" s="27">
        <f t="shared" si="1"/>
        <v>177.2</v>
      </c>
      <c r="K25" s="27">
        <f t="shared" si="1"/>
        <v>782.59999999999991</v>
      </c>
      <c r="L25" s="27">
        <f t="shared" si="1"/>
        <v>781.50000000000011</v>
      </c>
      <c r="M25" s="28">
        <f t="shared" si="1"/>
        <v>778.60000000000014</v>
      </c>
      <c r="N25" s="81">
        <f>SUM(N18:N24)</f>
        <v>775.59999999999991</v>
      </c>
      <c r="O25" s="27">
        <f t="shared" ref="O25:Q25" si="2">SUM(O18:O24)</f>
        <v>791.4</v>
      </c>
      <c r="P25" s="27">
        <f t="shared" si="2"/>
        <v>175.1</v>
      </c>
      <c r="Q25" s="27">
        <f t="shared" si="2"/>
        <v>776.69999999999993</v>
      </c>
      <c r="R25" s="27">
        <f>SUM(R18:R24)</f>
        <v>769.10000000000014</v>
      </c>
      <c r="S25" s="28">
        <f t="shared" ref="S25" si="3">SUM(S18:S24)</f>
        <v>780.5</v>
      </c>
      <c r="T25" s="25">
        <f t="shared" si="0"/>
        <v>12141.400000000001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149.89937898934531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170</v>
      </c>
      <c r="E27" s="34">
        <v>736</v>
      </c>
      <c r="F27" s="34">
        <v>728</v>
      </c>
      <c r="G27" s="488">
        <v>726</v>
      </c>
      <c r="H27" s="33">
        <v>735</v>
      </c>
      <c r="I27" s="34">
        <v>745</v>
      </c>
      <c r="J27" s="34">
        <v>169</v>
      </c>
      <c r="K27" s="34">
        <v>746</v>
      </c>
      <c r="L27" s="34">
        <v>745</v>
      </c>
      <c r="M27" s="35">
        <v>742</v>
      </c>
      <c r="N27" s="83">
        <v>739</v>
      </c>
      <c r="O27" s="34">
        <v>754</v>
      </c>
      <c r="P27" s="34">
        <v>167</v>
      </c>
      <c r="Q27" s="34">
        <v>740</v>
      </c>
      <c r="R27" s="34">
        <v>733</v>
      </c>
      <c r="S27" s="35">
        <v>744</v>
      </c>
      <c r="T27" s="36">
        <f>SUM(B27:S27)</f>
        <v>11571</v>
      </c>
      <c r="U27" s="2">
        <f>((T25*1000)/T27)/7</f>
        <v>149.89937898934531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108.02905999999999</v>
      </c>
      <c r="D28" s="84">
        <f t="shared" si="4"/>
        <v>25.436200000000003</v>
      </c>
      <c r="E28" s="84">
        <f t="shared" si="4"/>
        <v>110.37695999999998</v>
      </c>
      <c r="F28" s="84">
        <f t="shared" si="4"/>
        <v>109.05808000000002</v>
      </c>
      <c r="G28" s="489">
        <f t="shared" si="4"/>
        <v>108.67836</v>
      </c>
      <c r="H28" s="37">
        <f t="shared" si="4"/>
        <v>110.0471</v>
      </c>
      <c r="I28" s="84">
        <f t="shared" si="4"/>
        <v>111.66569999999999</v>
      </c>
      <c r="J28" s="84">
        <f t="shared" si="4"/>
        <v>25.226340000000004</v>
      </c>
      <c r="K28" s="84">
        <f t="shared" si="4"/>
        <v>111.83556000000003</v>
      </c>
      <c r="L28" s="84">
        <f t="shared" si="4"/>
        <v>111.74570000000001</v>
      </c>
      <c r="M28" s="231">
        <f t="shared" si="4"/>
        <v>111.19612000000002</v>
      </c>
      <c r="N28" s="84">
        <f t="shared" si="4"/>
        <v>110.76654000000003</v>
      </c>
      <c r="O28" s="84">
        <f t="shared" si="4"/>
        <v>112.95444000000001</v>
      </c>
      <c r="P28" s="84">
        <f t="shared" si="4"/>
        <v>24.72662</v>
      </c>
      <c r="Q28" s="84">
        <f t="shared" si="4"/>
        <v>110.85639999999998</v>
      </c>
      <c r="R28" s="84">
        <f t="shared" si="4"/>
        <v>109.70738000000001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178.381</v>
      </c>
      <c r="E29" s="42">
        <f>((E27*E26)*7)/1000</f>
        <v>772.28480000000002</v>
      </c>
      <c r="F29" s="42">
        <f>((F27*F26)*7)/1000</f>
        <v>763.8904</v>
      </c>
      <c r="G29" s="490">
        <f>((G27*G26)*7)/1000</f>
        <v>761.79180000000008</v>
      </c>
      <c r="H29" s="41">
        <f t="shared" ref="H29" si="6">((H27*H26)*7)/1000</f>
        <v>771.2355</v>
      </c>
      <c r="I29" s="42">
        <f>((I27*I26)*7)/1000</f>
        <v>781.72850000000005</v>
      </c>
      <c r="J29" s="42">
        <f t="shared" ref="J29:M29" si="7">((J27*J26)*7)/1000</f>
        <v>177.33170000000001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791.17220000000009</v>
      </c>
      <c r="P29" s="42">
        <f t="shared" ref="P29:S29" si="8">((P27*P26)*7)/1000</f>
        <v>175.23310000000001</v>
      </c>
      <c r="Q29" s="42">
        <f t="shared" si="8"/>
        <v>776.48199999999997</v>
      </c>
      <c r="R29" s="43">
        <f t="shared" si="8"/>
        <v>769.13689999999997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149.87121062017042</v>
      </c>
      <c r="D30" s="47">
        <f t="shared" si="9"/>
        <v>149.74789915966389</v>
      </c>
      <c r="E30" s="47">
        <f>+(E25/E27)/7*1000</f>
        <v>149.92236024844721</v>
      </c>
      <c r="F30" s="47">
        <f t="shared" ref="F30:H30" si="10">+(F25/F27)/7*1000</f>
        <v>149.94113029827315</v>
      </c>
      <c r="G30" s="491">
        <f t="shared" si="10"/>
        <v>149.92129083038174</v>
      </c>
      <c r="H30" s="46">
        <f t="shared" si="10"/>
        <v>149.85422740524783</v>
      </c>
      <c r="I30" s="47">
        <f>+(I25/I27)/7*1000</f>
        <v>149.9328859060403</v>
      </c>
      <c r="J30" s="47">
        <f t="shared" ref="J30:M30" si="11">+(J25/J27)/7*1000</f>
        <v>149.78867286559594</v>
      </c>
      <c r="K30" s="47">
        <f t="shared" si="11"/>
        <v>149.86595174262732</v>
      </c>
      <c r="L30" s="47">
        <f t="shared" si="11"/>
        <v>149.85618408437202</v>
      </c>
      <c r="M30" s="48">
        <f t="shared" si="11"/>
        <v>149.90373507893725</v>
      </c>
      <c r="N30" s="86">
        <f>+(N25/N27)/7*1000</f>
        <v>149.93234100135317</v>
      </c>
      <c r="O30" s="47">
        <f t="shared" ref="O30:S30" si="12">+(O25/O27)/7*1000</f>
        <v>149.94316028798787</v>
      </c>
      <c r="P30" s="47">
        <f t="shared" si="12"/>
        <v>149.78614200171086</v>
      </c>
      <c r="Q30" s="47">
        <f t="shared" si="12"/>
        <v>149.94208494208493</v>
      </c>
      <c r="R30" s="47">
        <f t="shared" si="12"/>
        <v>149.89280841941147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87.7</v>
      </c>
      <c r="C39" s="79">
        <v>89.1</v>
      </c>
      <c r="D39" s="79">
        <v>15.5</v>
      </c>
      <c r="E39" s="79">
        <v>85.2</v>
      </c>
      <c r="F39" s="79">
        <v>84.9</v>
      </c>
      <c r="G39" s="79">
        <v>85.5</v>
      </c>
      <c r="H39" s="79"/>
      <c r="I39" s="101">
        <f t="shared" ref="I39:I46" si="13">SUM(B39:H39)</f>
        <v>447.9</v>
      </c>
      <c r="J39" s="138"/>
      <c r="K39" s="91" t="s">
        <v>12</v>
      </c>
      <c r="L39" s="79">
        <v>6.5</v>
      </c>
      <c r="M39" s="79">
        <v>6.2</v>
      </c>
      <c r="N39" s="79">
        <v>1.6</v>
      </c>
      <c r="O39" s="79">
        <v>6.1</v>
      </c>
      <c r="P39" s="79">
        <v>5.8</v>
      </c>
      <c r="Q39" s="79">
        <v>6.1</v>
      </c>
      <c r="R39" s="101">
        <f t="shared" ref="R39:R46" si="14">SUM(L39:Q39)</f>
        <v>32.299999999999997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87.7</v>
      </c>
      <c r="C40" s="79">
        <v>89.1</v>
      </c>
      <c r="D40" s="79">
        <v>15.5</v>
      </c>
      <c r="E40" s="79">
        <v>85.2</v>
      </c>
      <c r="F40" s="79">
        <v>84.9</v>
      </c>
      <c r="G40" s="79">
        <v>85.5</v>
      </c>
      <c r="H40" s="79"/>
      <c r="I40" s="101">
        <f t="shared" si="13"/>
        <v>447.9</v>
      </c>
      <c r="J40" s="2"/>
      <c r="K40" s="92" t="s">
        <v>13</v>
      </c>
      <c r="L40" s="79">
        <v>6.5</v>
      </c>
      <c r="M40" s="79">
        <v>6.2</v>
      </c>
      <c r="N40" s="79">
        <v>1.6</v>
      </c>
      <c r="O40" s="79">
        <v>6.1</v>
      </c>
      <c r="P40" s="79">
        <v>5.8</v>
      </c>
      <c r="Q40" s="79">
        <v>6.1</v>
      </c>
      <c r="R40" s="101">
        <f t="shared" si="14"/>
        <v>32.299999999999997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6.2</v>
      </c>
      <c r="N41" s="79">
        <v>1.5</v>
      </c>
      <c r="O41" s="79">
        <v>6</v>
      </c>
      <c r="P41" s="79">
        <v>5.8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1.5</v>
      </c>
      <c r="O42" s="79">
        <v>6.1</v>
      </c>
      <c r="P42" s="79">
        <v>5.9</v>
      </c>
      <c r="Q42" s="79">
        <v>6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6.2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32.200000000000003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1.6</v>
      </c>
      <c r="O45" s="79">
        <v>6.1</v>
      </c>
      <c r="P45" s="79">
        <v>5.9</v>
      </c>
      <c r="Q45" s="79">
        <v>6.1</v>
      </c>
      <c r="R45" s="101">
        <f t="shared" si="14"/>
        <v>32.4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175.4</v>
      </c>
      <c r="C46" s="27">
        <f t="shared" si="15"/>
        <v>178.2</v>
      </c>
      <c r="D46" s="27">
        <f t="shared" si="15"/>
        <v>31</v>
      </c>
      <c r="E46" s="27">
        <f t="shared" si="15"/>
        <v>170.4</v>
      </c>
      <c r="F46" s="27">
        <f t="shared" si="15"/>
        <v>169.8</v>
      </c>
      <c r="G46" s="27">
        <f t="shared" si="15"/>
        <v>171</v>
      </c>
      <c r="H46" s="27">
        <f t="shared" si="15"/>
        <v>0</v>
      </c>
      <c r="I46" s="101">
        <f t="shared" si="13"/>
        <v>895.8</v>
      </c>
      <c r="K46" s="77" t="s">
        <v>10</v>
      </c>
      <c r="L46" s="81">
        <f t="shared" ref="L46:Q46" si="16">SUM(L39:L45)</f>
        <v>44.7</v>
      </c>
      <c r="M46" s="27">
        <f t="shared" si="16"/>
        <v>43.599999999999994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153.1</v>
      </c>
      <c r="C47" s="30">
        <v>153.1</v>
      </c>
      <c r="D47" s="30">
        <v>153.1</v>
      </c>
      <c r="E47" s="30">
        <v>150.80000000000001</v>
      </c>
      <c r="F47" s="30">
        <v>150.80000000000001</v>
      </c>
      <c r="G47" s="30">
        <v>150.80000000000001</v>
      </c>
      <c r="H47" s="30"/>
      <c r="I47" s="102">
        <f>+((I46/I48)/7)*1000</f>
        <v>43.365445127559667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582</v>
      </c>
      <c r="D48" s="83">
        <v>101</v>
      </c>
      <c r="E48" s="83">
        <v>565</v>
      </c>
      <c r="F48" s="83">
        <v>563</v>
      </c>
      <c r="G48" s="83">
        <v>567</v>
      </c>
      <c r="H48" s="34"/>
      <c r="I48" s="103">
        <f>SUM(B48:H48)</f>
        <v>2951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87.726299999999995</v>
      </c>
      <c r="C49" s="38">
        <f t="shared" si="17"/>
        <v>89.104200000000006</v>
      </c>
      <c r="D49" s="38">
        <f t="shared" si="17"/>
        <v>15.463099999999997</v>
      </c>
      <c r="E49" s="38">
        <f t="shared" si="17"/>
        <v>85.201999999999998</v>
      </c>
      <c r="F49" s="38">
        <f t="shared" si="17"/>
        <v>84.900400000000005</v>
      </c>
      <c r="G49" s="38">
        <f t="shared" si="17"/>
        <v>85.503600000000006</v>
      </c>
      <c r="H49" s="38">
        <f t="shared" si="17"/>
        <v>0</v>
      </c>
      <c r="I49" s="104">
        <f>((I46*1000)/I48)/7</f>
        <v>43.365445127559667</v>
      </c>
      <c r="K49" s="95" t="s">
        <v>21</v>
      </c>
      <c r="L49" s="84">
        <f t="shared" ref="L49:Q49" si="18">((L48*L47)*7/1000-L39-L40)/5</f>
        <v>6.331999999999999</v>
      </c>
      <c r="M49" s="38">
        <f t="shared" si="18"/>
        <v>6.2363999999999997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5.8826000000000001</v>
      </c>
      <c r="Q49" s="38">
        <f t="shared" si="18"/>
        <v>6.0607999999999986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614.08409999999992</v>
      </c>
      <c r="C50" s="42">
        <f t="shared" si="19"/>
        <v>623.72940000000006</v>
      </c>
      <c r="D50" s="42">
        <f t="shared" si="19"/>
        <v>108.24169999999998</v>
      </c>
      <c r="E50" s="42">
        <f t="shared" si="19"/>
        <v>596.41399999999999</v>
      </c>
      <c r="F50" s="42">
        <f t="shared" si="19"/>
        <v>594.30280000000005</v>
      </c>
      <c r="G50" s="42">
        <f t="shared" si="19"/>
        <v>598.52520000000004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43.729743206182995</v>
      </c>
      <c r="C51" s="47">
        <f t="shared" si="21"/>
        <v>43.740795287187034</v>
      </c>
      <c r="D51" s="47">
        <f t="shared" si="21"/>
        <v>43.847241867043849</v>
      </c>
      <c r="E51" s="47">
        <f t="shared" si="21"/>
        <v>43.084702907711765</v>
      </c>
      <c r="F51" s="47">
        <f t="shared" si="21"/>
        <v>43.085511291550368</v>
      </c>
      <c r="G51" s="47">
        <f t="shared" si="21"/>
        <v>43.083900226757365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141.55844155844153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8.6999999999999993</v>
      </c>
      <c r="I58" s="79">
        <v>8.6999999999999993</v>
      </c>
      <c r="J58" s="79">
        <v>1.9</v>
      </c>
      <c r="K58" s="79">
        <v>8.1</v>
      </c>
      <c r="L58" s="79">
        <v>8.1</v>
      </c>
      <c r="M58" s="221">
        <v>8.1999999999999993</v>
      </c>
      <c r="N58" s="22">
        <v>8.6</v>
      </c>
      <c r="O58" s="79">
        <v>8.6999999999999993</v>
      </c>
      <c r="P58" s="79">
        <v>2</v>
      </c>
      <c r="Q58" s="79">
        <v>8</v>
      </c>
      <c r="R58" s="79">
        <v>8</v>
      </c>
      <c r="S58" s="221">
        <v>8.1</v>
      </c>
      <c r="T58" s="101">
        <f t="shared" ref="T58:T65" si="23">SUM(B58:S58)</f>
        <v>130.9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8.6999999999999993</v>
      </c>
      <c r="I59" s="79">
        <v>8.6999999999999993</v>
      </c>
      <c r="J59" s="79">
        <v>1.9</v>
      </c>
      <c r="K59" s="79">
        <v>8.1</v>
      </c>
      <c r="L59" s="79">
        <v>8.1</v>
      </c>
      <c r="M59" s="221">
        <v>8.1999999999999993</v>
      </c>
      <c r="N59" s="22">
        <v>8.6</v>
      </c>
      <c r="O59" s="79">
        <v>8.6999999999999993</v>
      </c>
      <c r="P59" s="79">
        <v>2</v>
      </c>
      <c r="Q59" s="79">
        <v>8</v>
      </c>
      <c r="R59" s="79">
        <v>8</v>
      </c>
      <c r="S59" s="221">
        <v>8.1</v>
      </c>
      <c r="T59" s="101">
        <f t="shared" si="23"/>
        <v>130.9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2</v>
      </c>
      <c r="E60" s="79">
        <v>8.1999999999999993</v>
      </c>
      <c r="F60" s="79">
        <v>8.1999999999999993</v>
      </c>
      <c r="G60" s="221">
        <v>8.1</v>
      </c>
      <c r="H60" s="22">
        <v>8.1999999999999993</v>
      </c>
      <c r="I60" s="79">
        <v>8.1999999999999993</v>
      </c>
      <c r="J60" s="79">
        <v>1.8</v>
      </c>
      <c r="K60" s="79">
        <v>8.1999999999999993</v>
      </c>
      <c r="L60" s="79">
        <v>8.3000000000000007</v>
      </c>
      <c r="M60" s="221">
        <v>8.1</v>
      </c>
      <c r="N60" s="22">
        <v>8.1</v>
      </c>
      <c r="O60" s="79">
        <v>8.1999999999999993</v>
      </c>
      <c r="P60" s="79">
        <v>1.5</v>
      </c>
      <c r="Q60" s="79">
        <v>8.4</v>
      </c>
      <c r="R60" s="79">
        <v>8.1999999999999993</v>
      </c>
      <c r="S60" s="221">
        <v>8.1999999999999993</v>
      </c>
      <c r="T60" s="101">
        <f t="shared" si="23"/>
        <v>128.19999999999999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</v>
      </c>
      <c r="H61" s="22">
        <v>8.3000000000000007</v>
      </c>
      <c r="I61" s="79">
        <v>8.1999999999999993</v>
      </c>
      <c r="J61" s="79">
        <v>1.8</v>
      </c>
      <c r="K61" s="79">
        <v>8.3000000000000007</v>
      </c>
      <c r="L61" s="79">
        <v>8.3000000000000007</v>
      </c>
      <c r="M61" s="221">
        <v>8.1</v>
      </c>
      <c r="N61" s="22">
        <v>8.1</v>
      </c>
      <c r="O61" s="79">
        <v>8.3000000000000007</v>
      </c>
      <c r="P61" s="79">
        <v>1.5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</v>
      </c>
      <c r="E62" s="79">
        <v>8.3000000000000007</v>
      </c>
      <c r="F62" s="79">
        <v>8.3000000000000007</v>
      </c>
      <c r="G62" s="221">
        <v>8.1</v>
      </c>
      <c r="H62" s="22">
        <v>8.3000000000000007</v>
      </c>
      <c r="I62" s="79">
        <v>8.1999999999999993</v>
      </c>
      <c r="J62" s="79">
        <v>1.8</v>
      </c>
      <c r="K62" s="79">
        <v>8.3000000000000007</v>
      </c>
      <c r="L62" s="79">
        <v>8.3000000000000007</v>
      </c>
      <c r="M62" s="221">
        <v>8.1999999999999993</v>
      </c>
      <c r="N62" s="22">
        <v>8.1</v>
      </c>
      <c r="O62" s="79">
        <v>8.3000000000000007</v>
      </c>
      <c r="P62" s="79">
        <v>1.5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8.3000000000000007</v>
      </c>
      <c r="G63" s="221">
        <v>8.1</v>
      </c>
      <c r="H63" s="22">
        <v>8.3000000000000007</v>
      </c>
      <c r="I63" s="79">
        <v>8.3000000000000007</v>
      </c>
      <c r="J63" s="79">
        <v>1.9</v>
      </c>
      <c r="K63" s="79">
        <v>8.3000000000000007</v>
      </c>
      <c r="L63" s="79">
        <v>8.3000000000000007</v>
      </c>
      <c r="M63" s="221">
        <v>8.1999999999999993</v>
      </c>
      <c r="N63" s="22">
        <v>8.1</v>
      </c>
      <c r="O63" s="79">
        <v>8.3000000000000007</v>
      </c>
      <c r="P63" s="79">
        <v>1.5</v>
      </c>
      <c r="Q63" s="79">
        <v>8.5</v>
      </c>
      <c r="R63" s="79">
        <v>8.3000000000000007</v>
      </c>
      <c r="S63" s="221">
        <v>8.1999999999999993</v>
      </c>
      <c r="T63" s="101">
        <f t="shared" si="23"/>
        <v>129.39999999999998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8.3000000000000007</v>
      </c>
      <c r="G64" s="221">
        <v>8.1999999999999993</v>
      </c>
      <c r="H64" s="22">
        <v>8.3000000000000007</v>
      </c>
      <c r="I64" s="79">
        <v>8.3000000000000007</v>
      </c>
      <c r="J64" s="79">
        <v>1.9</v>
      </c>
      <c r="K64" s="79">
        <v>8.3000000000000007</v>
      </c>
      <c r="L64" s="79">
        <v>8.4</v>
      </c>
      <c r="M64" s="221">
        <v>8.1999999999999993</v>
      </c>
      <c r="N64" s="22">
        <v>8.1999999999999993</v>
      </c>
      <c r="O64" s="79">
        <v>8.3000000000000007</v>
      </c>
      <c r="P64" s="79">
        <v>1.5</v>
      </c>
      <c r="Q64" s="79">
        <v>8.5</v>
      </c>
      <c r="R64" s="79">
        <v>8.3000000000000007</v>
      </c>
      <c r="S64" s="221">
        <v>8.1999999999999993</v>
      </c>
      <c r="T64" s="101">
        <f t="shared" si="23"/>
        <v>129.69999999999999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58.3</v>
      </c>
      <c r="C65" s="27">
        <f t="shared" ref="C65:S65" si="24">SUM(C58:C64)</f>
        <v>57.600000000000009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57.2</v>
      </c>
      <c r="H65" s="26">
        <f t="shared" si="24"/>
        <v>58.8</v>
      </c>
      <c r="I65" s="27">
        <f t="shared" si="24"/>
        <v>58.599999999999994</v>
      </c>
      <c r="J65" s="27">
        <f t="shared" si="24"/>
        <v>13</v>
      </c>
      <c r="K65" s="27">
        <f t="shared" si="24"/>
        <v>57.599999999999994</v>
      </c>
      <c r="L65" s="27">
        <f t="shared" si="24"/>
        <v>57.79999999999999</v>
      </c>
      <c r="M65" s="28">
        <f t="shared" si="24"/>
        <v>57.2</v>
      </c>
      <c r="N65" s="26">
        <f t="shared" si="24"/>
        <v>57.8</v>
      </c>
      <c r="O65" s="27">
        <f t="shared" si="24"/>
        <v>58.8</v>
      </c>
      <c r="P65" s="27">
        <f t="shared" si="24"/>
        <v>11.5</v>
      </c>
      <c r="Q65" s="27">
        <f t="shared" si="24"/>
        <v>58.199999999999996</v>
      </c>
      <c r="R65" s="27">
        <f t="shared" si="24"/>
        <v>57.199999999999989</v>
      </c>
      <c r="S65" s="28">
        <f t="shared" si="24"/>
        <v>57.2</v>
      </c>
      <c r="T65" s="101">
        <f t="shared" si="23"/>
        <v>906.8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141.73179118474525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8.2522000000000002</v>
      </c>
      <c r="C68" s="38">
        <f t="shared" si="25"/>
        <v>8.1711000000000009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8.1292000000000009</v>
      </c>
      <c r="H68" s="37">
        <f t="shared" si="25"/>
        <v>8.2904999999999998</v>
      </c>
      <c r="I68" s="38">
        <f t="shared" si="25"/>
        <v>8.2491999999999983</v>
      </c>
      <c r="J68" s="38">
        <f t="shared" si="25"/>
        <v>1.8425999999999998</v>
      </c>
      <c r="K68" s="38">
        <f t="shared" si="25"/>
        <v>8.2827000000000002</v>
      </c>
      <c r="L68" s="38">
        <f t="shared" si="25"/>
        <v>8.3239999999999998</v>
      </c>
      <c r="M68" s="39">
        <f t="shared" si="25"/>
        <v>8.1600999999999999</v>
      </c>
      <c r="N68" s="37">
        <f t="shared" si="25"/>
        <v>8.1309999999999985</v>
      </c>
      <c r="O68" s="38">
        <f t="shared" si="25"/>
        <v>8.2904999999999998</v>
      </c>
      <c r="P68" s="38">
        <f t="shared" si="25"/>
        <v>1.1879999999999999</v>
      </c>
      <c r="Q68" s="38">
        <f t="shared" si="25"/>
        <v>8.4466000000000001</v>
      </c>
      <c r="R68" s="38">
        <f t="shared" si="25"/>
        <v>8.2492000000000001</v>
      </c>
      <c r="S68" s="39">
        <f t="shared" si="25"/>
        <v>8.2000999999999991</v>
      </c>
      <c r="T68" s="116">
        <f>((T65*1000)/T67)/7</f>
        <v>141.73179118474522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58.261000000000003</v>
      </c>
      <c r="C69" s="42">
        <f>((C67*C66)*7)/1000</f>
        <v>57.655500000000004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57.246000000000002</v>
      </c>
      <c r="H69" s="41">
        <f t="shared" si="26"/>
        <v>58.852499999999999</v>
      </c>
      <c r="I69" s="42">
        <f t="shared" si="26"/>
        <v>58.646000000000001</v>
      </c>
      <c r="J69" s="42">
        <f t="shared" si="26"/>
        <v>13.013</v>
      </c>
      <c r="K69" s="42">
        <f t="shared" si="26"/>
        <v>57.613500000000002</v>
      </c>
      <c r="L69" s="42">
        <f t="shared" si="26"/>
        <v>57.82</v>
      </c>
      <c r="M69" s="87">
        <f t="shared" si="26"/>
        <v>57.200499999999998</v>
      </c>
      <c r="N69" s="41">
        <f t="shared" si="26"/>
        <v>57.854999999999997</v>
      </c>
      <c r="O69" s="42">
        <f t="shared" si="26"/>
        <v>58.852499999999999</v>
      </c>
      <c r="P69" s="42">
        <f t="shared" si="26"/>
        <v>9.94</v>
      </c>
      <c r="Q69" s="42">
        <f t="shared" si="26"/>
        <v>58.232999999999997</v>
      </c>
      <c r="R69" s="42">
        <f t="shared" si="26"/>
        <v>57.246000000000002</v>
      </c>
      <c r="S69" s="87">
        <f>((S67*S66)*7)/1000</f>
        <v>57.200499999999998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143.59605911330047</v>
      </c>
      <c r="C70" s="47">
        <f>+(C65/C67)/7*1000</f>
        <v>144.36090225563913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140.88669950738915</v>
      </c>
      <c r="H70" s="46">
        <f t="shared" si="27"/>
        <v>142.37288135593221</v>
      </c>
      <c r="I70" s="47">
        <f t="shared" si="27"/>
        <v>141.88861985472153</v>
      </c>
      <c r="J70" s="47">
        <f t="shared" si="27"/>
        <v>142.85714285714286</v>
      </c>
      <c r="K70" s="47">
        <f t="shared" si="27"/>
        <v>139.46731234866826</v>
      </c>
      <c r="L70" s="47">
        <f t="shared" si="27"/>
        <v>139.95157384987891</v>
      </c>
      <c r="M70" s="48">
        <f t="shared" si="27"/>
        <v>138.49878934624698</v>
      </c>
      <c r="N70" s="46">
        <f t="shared" si="27"/>
        <v>142.36453201970443</v>
      </c>
      <c r="O70" s="47">
        <f t="shared" si="27"/>
        <v>142.37288135593221</v>
      </c>
      <c r="P70" s="47">
        <f t="shared" si="27"/>
        <v>164.28571428571428</v>
      </c>
      <c r="Q70" s="47">
        <f t="shared" si="27"/>
        <v>140.92009685230022</v>
      </c>
      <c r="R70" s="47">
        <f t="shared" si="27"/>
        <v>140.88669950738912</v>
      </c>
      <c r="S70" s="48">
        <f>+(S65/S67)/7*1000</f>
        <v>138.49878934624698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1FE8-2D10-4020-8DBC-E1ED6A8FEF0D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2</v>
      </c>
      <c r="F11" s="1"/>
      <c r="G11" s="1"/>
      <c r="H11" s="1"/>
      <c r="I11" s="1"/>
      <c r="J11" s="1"/>
      <c r="K11" s="519" t="s">
        <v>169</v>
      </c>
      <c r="L11" s="519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</v>
      </c>
      <c r="D18" s="23">
        <v>25.4</v>
      </c>
      <c r="E18" s="23">
        <v>110.4</v>
      </c>
      <c r="F18" s="122">
        <v>109.1</v>
      </c>
      <c r="G18" s="122">
        <v>108.7</v>
      </c>
      <c r="H18" s="22">
        <v>110</v>
      </c>
      <c r="I18" s="23">
        <v>111.7</v>
      </c>
      <c r="J18" s="23">
        <v>25.2</v>
      </c>
      <c r="K18" s="23">
        <v>111.8</v>
      </c>
      <c r="L18" s="23">
        <v>111.7</v>
      </c>
      <c r="M18" s="24">
        <v>111.2</v>
      </c>
      <c r="N18" s="79">
        <v>110.8</v>
      </c>
      <c r="O18" s="23">
        <v>113</v>
      </c>
      <c r="P18" s="23">
        <v>24.7</v>
      </c>
      <c r="Q18" s="23">
        <v>110.9</v>
      </c>
      <c r="R18" s="23">
        <v>109.7</v>
      </c>
      <c r="S18" s="24">
        <v>111.5</v>
      </c>
      <c r="T18" s="25">
        <f t="shared" ref="T18:T25" si="0">SUM(B18:S18)</f>
        <v>1733.4000000000003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</v>
      </c>
      <c r="D19" s="23">
        <v>25.4</v>
      </c>
      <c r="E19" s="23">
        <v>110.4</v>
      </c>
      <c r="F19" s="122">
        <v>109.1</v>
      </c>
      <c r="G19" s="122">
        <v>108.7</v>
      </c>
      <c r="H19" s="22">
        <v>110</v>
      </c>
      <c r="I19" s="23">
        <v>111.7</v>
      </c>
      <c r="J19" s="23">
        <v>25.2</v>
      </c>
      <c r="K19" s="23">
        <v>111.8</v>
      </c>
      <c r="L19" s="23">
        <v>111.7</v>
      </c>
      <c r="M19" s="24">
        <v>111.2</v>
      </c>
      <c r="N19" s="79">
        <v>110.8</v>
      </c>
      <c r="O19" s="23">
        <v>113</v>
      </c>
      <c r="P19" s="23">
        <v>24.7</v>
      </c>
      <c r="Q19" s="23">
        <v>110.9</v>
      </c>
      <c r="R19" s="23">
        <v>109.7</v>
      </c>
      <c r="S19" s="24">
        <v>111.5</v>
      </c>
      <c r="T19" s="25">
        <f t="shared" si="0"/>
        <v>1733.4000000000003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108.1</v>
      </c>
      <c r="D20" s="23">
        <v>24.9</v>
      </c>
      <c r="E20" s="23">
        <v>110.1</v>
      </c>
      <c r="F20" s="122">
        <v>108.9</v>
      </c>
      <c r="G20" s="122">
        <v>108</v>
      </c>
      <c r="H20" s="22">
        <v>110</v>
      </c>
      <c r="I20" s="23">
        <v>111.7</v>
      </c>
      <c r="J20" s="23">
        <v>25</v>
      </c>
      <c r="K20" s="23">
        <v>111.8</v>
      </c>
      <c r="L20" s="23">
        <v>111.2</v>
      </c>
      <c r="M20" s="24">
        <v>111.2</v>
      </c>
      <c r="N20" s="79">
        <v>110.6</v>
      </c>
      <c r="O20" s="23">
        <v>113</v>
      </c>
      <c r="P20" s="23">
        <v>24.5</v>
      </c>
      <c r="Q20" s="23">
        <v>110.5</v>
      </c>
      <c r="R20" s="23">
        <v>109.9</v>
      </c>
      <c r="S20" s="24">
        <v>111.3</v>
      </c>
      <c r="T20" s="25">
        <f t="shared" si="0"/>
        <v>1730.3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108.1</v>
      </c>
      <c r="D21" s="23">
        <v>24.9</v>
      </c>
      <c r="E21" s="23">
        <v>110.1</v>
      </c>
      <c r="F21" s="122">
        <v>108.9</v>
      </c>
      <c r="G21" s="122">
        <v>108</v>
      </c>
      <c r="H21" s="22">
        <v>110</v>
      </c>
      <c r="I21" s="23">
        <v>111.7</v>
      </c>
      <c r="J21" s="23">
        <v>25</v>
      </c>
      <c r="K21" s="23">
        <v>111.8</v>
      </c>
      <c r="L21" s="23">
        <v>111.2</v>
      </c>
      <c r="M21" s="24">
        <v>111.2</v>
      </c>
      <c r="N21" s="79">
        <v>110.6</v>
      </c>
      <c r="O21" s="23">
        <v>113</v>
      </c>
      <c r="P21" s="23">
        <v>24.5</v>
      </c>
      <c r="Q21" s="23">
        <v>110.5</v>
      </c>
      <c r="R21" s="23">
        <v>109.9</v>
      </c>
      <c r="S21" s="24">
        <v>111.3</v>
      </c>
      <c r="T21" s="25">
        <f t="shared" si="0"/>
        <v>1730.3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108.1</v>
      </c>
      <c r="D22" s="23">
        <v>24.9</v>
      </c>
      <c r="E22" s="23">
        <v>110.1</v>
      </c>
      <c r="F22" s="122">
        <v>108.9</v>
      </c>
      <c r="G22" s="122">
        <v>108</v>
      </c>
      <c r="H22" s="22">
        <v>110</v>
      </c>
      <c r="I22" s="23">
        <v>111.7</v>
      </c>
      <c r="J22" s="23">
        <v>25</v>
      </c>
      <c r="K22" s="23">
        <v>111.8</v>
      </c>
      <c r="L22" s="23">
        <v>111.2</v>
      </c>
      <c r="M22" s="24">
        <v>111.2</v>
      </c>
      <c r="N22" s="79">
        <v>110.6</v>
      </c>
      <c r="O22" s="23">
        <v>113</v>
      </c>
      <c r="P22" s="23">
        <v>24.5</v>
      </c>
      <c r="Q22" s="23">
        <v>110.5</v>
      </c>
      <c r="R22" s="23">
        <v>109.9</v>
      </c>
      <c r="S22" s="24">
        <v>111.3</v>
      </c>
      <c r="T22" s="25">
        <f t="shared" si="0"/>
        <v>1730.3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108.1</v>
      </c>
      <c r="D23" s="23">
        <v>24.9</v>
      </c>
      <c r="E23" s="23">
        <v>110.1</v>
      </c>
      <c r="F23" s="122">
        <v>108.9</v>
      </c>
      <c r="G23" s="122">
        <v>108</v>
      </c>
      <c r="H23" s="22">
        <v>110</v>
      </c>
      <c r="I23" s="23">
        <v>111.7</v>
      </c>
      <c r="J23" s="23">
        <v>25</v>
      </c>
      <c r="K23" s="23">
        <v>111.8</v>
      </c>
      <c r="L23" s="23">
        <v>111.2</v>
      </c>
      <c r="M23" s="24">
        <v>111.2</v>
      </c>
      <c r="N23" s="79">
        <v>110.6</v>
      </c>
      <c r="O23" s="23">
        <v>113</v>
      </c>
      <c r="P23" s="23">
        <v>24.5</v>
      </c>
      <c r="Q23" s="23">
        <v>110.5</v>
      </c>
      <c r="R23" s="23">
        <v>109.9</v>
      </c>
      <c r="S23" s="24">
        <v>111.3</v>
      </c>
      <c r="T23" s="25">
        <f t="shared" si="0"/>
        <v>1730.3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108.1</v>
      </c>
      <c r="D24" s="23">
        <v>24.9</v>
      </c>
      <c r="E24" s="23">
        <v>110.1</v>
      </c>
      <c r="F24" s="122">
        <v>108.9</v>
      </c>
      <c r="G24" s="122">
        <v>108</v>
      </c>
      <c r="H24" s="22">
        <v>110</v>
      </c>
      <c r="I24" s="23">
        <v>111.7</v>
      </c>
      <c r="J24" s="23">
        <v>25</v>
      </c>
      <c r="K24" s="23">
        <v>111.8</v>
      </c>
      <c r="L24" s="23">
        <v>111.2</v>
      </c>
      <c r="M24" s="24">
        <v>111.2</v>
      </c>
      <c r="N24" s="79">
        <v>110.6</v>
      </c>
      <c r="O24" s="23">
        <v>113</v>
      </c>
      <c r="P24" s="23">
        <v>24.5</v>
      </c>
      <c r="Q24" s="23">
        <v>110.5</v>
      </c>
      <c r="R24" s="23">
        <v>109.9</v>
      </c>
      <c r="S24" s="24">
        <v>111.3</v>
      </c>
      <c r="T24" s="25">
        <f t="shared" si="0"/>
        <v>1730.3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756.50000000000011</v>
      </c>
      <c r="D25" s="27">
        <f t="shared" si="1"/>
        <v>175.3</v>
      </c>
      <c r="E25" s="27">
        <f t="shared" si="1"/>
        <v>771.30000000000007</v>
      </c>
      <c r="F25" s="27">
        <f t="shared" si="1"/>
        <v>762.69999999999993</v>
      </c>
      <c r="G25" s="486">
        <f t="shared" si="1"/>
        <v>757.4</v>
      </c>
      <c r="H25" s="26">
        <f t="shared" si="1"/>
        <v>770</v>
      </c>
      <c r="I25" s="27">
        <f t="shared" si="1"/>
        <v>781.90000000000009</v>
      </c>
      <c r="J25" s="27">
        <f t="shared" si="1"/>
        <v>175.4</v>
      </c>
      <c r="K25" s="27">
        <f t="shared" si="1"/>
        <v>782.59999999999991</v>
      </c>
      <c r="L25" s="27">
        <f t="shared" si="1"/>
        <v>779.40000000000009</v>
      </c>
      <c r="M25" s="28">
        <f t="shared" si="1"/>
        <v>778.40000000000009</v>
      </c>
      <c r="N25" s="81">
        <f>SUM(N18:N24)</f>
        <v>774.6</v>
      </c>
      <c r="O25" s="27">
        <f t="shared" ref="O25:Q25" si="2">SUM(O18:O24)</f>
        <v>791</v>
      </c>
      <c r="P25" s="27">
        <f t="shared" si="2"/>
        <v>171.9</v>
      </c>
      <c r="Q25" s="27">
        <f t="shared" si="2"/>
        <v>774.3</v>
      </c>
      <c r="R25" s="27">
        <f>SUM(R18:R24)</f>
        <v>768.9</v>
      </c>
      <c r="S25" s="28">
        <f t="shared" ref="S25" si="3">SUM(S18:S24)</f>
        <v>779.49999999999989</v>
      </c>
      <c r="T25" s="25">
        <f t="shared" si="0"/>
        <v>12118.299999999997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149.88620902906615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167</v>
      </c>
      <c r="E27" s="34">
        <v>735</v>
      </c>
      <c r="F27" s="34">
        <v>727</v>
      </c>
      <c r="G27" s="488">
        <v>722</v>
      </c>
      <c r="H27" s="33">
        <v>734</v>
      </c>
      <c r="I27" s="34">
        <v>745</v>
      </c>
      <c r="J27" s="34">
        <v>167</v>
      </c>
      <c r="K27" s="34">
        <v>746</v>
      </c>
      <c r="L27" s="34">
        <v>743</v>
      </c>
      <c r="M27" s="35">
        <v>742</v>
      </c>
      <c r="N27" s="83">
        <v>738</v>
      </c>
      <c r="O27" s="34">
        <v>754</v>
      </c>
      <c r="P27" s="34">
        <v>164</v>
      </c>
      <c r="Q27" s="34">
        <v>738</v>
      </c>
      <c r="R27" s="34">
        <v>733</v>
      </c>
      <c r="S27" s="35">
        <v>743</v>
      </c>
      <c r="T27" s="36">
        <f>SUM(B27:S27)</f>
        <v>11550</v>
      </c>
      <c r="U27" s="2">
        <f>((T25*1000)/T27)/7</f>
        <v>149.88620902906615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108.10906</v>
      </c>
      <c r="D28" s="84">
        <f t="shared" si="4"/>
        <v>24.886620000000001</v>
      </c>
      <c r="E28" s="84">
        <f t="shared" si="4"/>
        <v>110.08710000000001</v>
      </c>
      <c r="F28" s="84">
        <f t="shared" si="4"/>
        <v>108.92821999999998</v>
      </c>
      <c r="G28" s="489">
        <f t="shared" si="4"/>
        <v>108.03891999999999</v>
      </c>
      <c r="H28" s="37">
        <f t="shared" si="4"/>
        <v>110.03724000000003</v>
      </c>
      <c r="I28" s="84">
        <f t="shared" si="4"/>
        <v>111.66569999999999</v>
      </c>
      <c r="J28" s="84">
        <f t="shared" si="4"/>
        <v>24.966620000000002</v>
      </c>
      <c r="K28" s="84">
        <f t="shared" si="4"/>
        <v>111.83556000000003</v>
      </c>
      <c r="L28" s="84">
        <f t="shared" si="4"/>
        <v>111.24597999999999</v>
      </c>
      <c r="M28" s="231">
        <f t="shared" si="4"/>
        <v>111.23611999999999</v>
      </c>
      <c r="N28" s="84">
        <f t="shared" si="4"/>
        <v>110.55668000000003</v>
      </c>
      <c r="O28" s="84">
        <f t="shared" si="4"/>
        <v>113.03444000000002</v>
      </c>
      <c r="P28" s="84">
        <f t="shared" si="4"/>
        <v>24.537040000000005</v>
      </c>
      <c r="Q28" s="84">
        <f t="shared" si="4"/>
        <v>110.51668000000002</v>
      </c>
      <c r="R28" s="84">
        <f t="shared" si="4"/>
        <v>109.94737999999998</v>
      </c>
      <c r="S28" s="231">
        <f t="shared" si="4"/>
        <v>111.32598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175.23310000000001</v>
      </c>
      <c r="E29" s="42">
        <f>((E27*E26)*7)/1000</f>
        <v>771.2355</v>
      </c>
      <c r="F29" s="42">
        <f>((F27*F26)*7)/1000</f>
        <v>762.84109999999998</v>
      </c>
      <c r="G29" s="490">
        <f>((G27*G26)*7)/1000</f>
        <v>757.59460000000001</v>
      </c>
      <c r="H29" s="41">
        <f t="shared" ref="H29" si="6">((H27*H26)*7)/1000</f>
        <v>770.1862000000001</v>
      </c>
      <c r="I29" s="42">
        <f>((I27*I26)*7)/1000</f>
        <v>781.72850000000005</v>
      </c>
      <c r="J29" s="42">
        <f t="shared" ref="J29:M29" si="7">((J27*J26)*7)/1000</f>
        <v>175.23310000000001</v>
      </c>
      <c r="K29" s="42">
        <f t="shared" si="7"/>
        <v>782.77780000000007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774.38340000000005</v>
      </c>
      <c r="O29" s="42">
        <f>((O27*O26)*7)/1000</f>
        <v>791.17220000000009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779.62990000000002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149.89102437091344</v>
      </c>
      <c r="D30" s="47">
        <f t="shared" si="9"/>
        <v>149.95722840034216</v>
      </c>
      <c r="E30" s="47">
        <f>+(E25/E27)/7*1000</f>
        <v>149.9125364431487</v>
      </c>
      <c r="F30" s="47">
        <f t="shared" ref="F30:H30" si="10">+(F25/F27)/7*1000</f>
        <v>149.87227353114557</v>
      </c>
      <c r="G30" s="491">
        <f t="shared" si="10"/>
        <v>149.86149584487535</v>
      </c>
      <c r="H30" s="46">
        <f t="shared" si="10"/>
        <v>149.86376021798367</v>
      </c>
      <c r="I30" s="47">
        <f>+(I25/I27)/7*1000</f>
        <v>149.9328859060403</v>
      </c>
      <c r="J30" s="47">
        <f t="shared" ref="J30:M30" si="11">+(J25/J27)/7*1000</f>
        <v>150.04277159965781</v>
      </c>
      <c r="K30" s="47">
        <f t="shared" si="11"/>
        <v>149.86595174262732</v>
      </c>
      <c r="L30" s="47">
        <f t="shared" si="11"/>
        <v>149.85579696212267</v>
      </c>
      <c r="M30" s="48">
        <f t="shared" si="11"/>
        <v>149.86522911051216</v>
      </c>
      <c r="N30" s="86">
        <f>+(N25/N27)/7*1000</f>
        <v>149.94192799070845</v>
      </c>
      <c r="O30" s="47">
        <f t="shared" ref="O30:S30" si="12">+(O25/O27)/7*1000</f>
        <v>149.86737400530507</v>
      </c>
      <c r="P30" s="47">
        <f t="shared" si="12"/>
        <v>149.73867595818817</v>
      </c>
      <c r="Q30" s="47">
        <f t="shared" si="12"/>
        <v>149.88385598141693</v>
      </c>
      <c r="R30" s="47">
        <f t="shared" si="12"/>
        <v>149.85382966283376</v>
      </c>
      <c r="S30" s="48">
        <f t="shared" si="12"/>
        <v>149.87502403383962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87.3</v>
      </c>
      <c r="C39" s="79">
        <v>88.7</v>
      </c>
      <c r="D39" s="79">
        <v>15</v>
      </c>
      <c r="E39" s="79">
        <v>84.5</v>
      </c>
      <c r="F39" s="79">
        <v>84.1</v>
      </c>
      <c r="G39" s="79">
        <v>84.2</v>
      </c>
      <c r="H39" s="79"/>
      <c r="I39" s="101">
        <f t="shared" ref="I39:I46" si="13">SUM(B39:H39)</f>
        <v>443.8</v>
      </c>
      <c r="J39" s="138"/>
      <c r="K39" s="91" t="s">
        <v>12</v>
      </c>
      <c r="L39" s="79">
        <v>6.4</v>
      </c>
      <c r="M39" s="79">
        <v>6.3</v>
      </c>
      <c r="N39" s="79">
        <v>1.6</v>
      </c>
      <c r="O39" s="79">
        <v>6.1</v>
      </c>
      <c r="P39" s="79">
        <v>5.9</v>
      </c>
      <c r="Q39" s="79">
        <v>6.1</v>
      </c>
      <c r="R39" s="101">
        <f t="shared" ref="R39:R46" si="14">SUM(L39:Q39)</f>
        <v>32.4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87.3</v>
      </c>
      <c r="C40" s="79">
        <v>88.7</v>
      </c>
      <c r="D40" s="79">
        <v>15</v>
      </c>
      <c r="E40" s="79">
        <v>84.5</v>
      </c>
      <c r="F40" s="79">
        <v>84.1</v>
      </c>
      <c r="G40" s="79">
        <v>84.2</v>
      </c>
      <c r="H40" s="79"/>
      <c r="I40" s="101">
        <f t="shared" si="13"/>
        <v>443.8</v>
      </c>
      <c r="J40" s="2"/>
      <c r="K40" s="92" t="s">
        <v>13</v>
      </c>
      <c r="L40" s="79">
        <v>6.4</v>
      </c>
      <c r="M40" s="79">
        <v>6.3</v>
      </c>
      <c r="N40" s="79">
        <v>1.6</v>
      </c>
      <c r="O40" s="79">
        <v>6.1</v>
      </c>
      <c r="P40" s="79">
        <v>5.9</v>
      </c>
      <c r="Q40" s="79">
        <v>6.1</v>
      </c>
      <c r="R40" s="101">
        <f t="shared" si="14"/>
        <v>32.4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6.2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1.6</v>
      </c>
      <c r="O43" s="79">
        <v>6.1</v>
      </c>
      <c r="P43" s="79">
        <v>5.9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1.6</v>
      </c>
      <c r="O44" s="79">
        <v>6.2</v>
      </c>
      <c r="P44" s="79">
        <v>6</v>
      </c>
      <c r="Q44" s="79">
        <v>6.2</v>
      </c>
      <c r="R44" s="101">
        <f t="shared" si="14"/>
        <v>32.800000000000004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174.6</v>
      </c>
      <c r="C46" s="27">
        <f t="shared" si="15"/>
        <v>177.4</v>
      </c>
      <c r="D46" s="27">
        <f t="shared" si="15"/>
        <v>30</v>
      </c>
      <c r="E46" s="27">
        <f t="shared" si="15"/>
        <v>169</v>
      </c>
      <c r="F46" s="27">
        <f t="shared" si="15"/>
        <v>168.2</v>
      </c>
      <c r="G46" s="27">
        <f t="shared" si="15"/>
        <v>168.4</v>
      </c>
      <c r="H46" s="27">
        <f t="shared" si="15"/>
        <v>0</v>
      </c>
      <c r="I46" s="101">
        <f t="shared" si="13"/>
        <v>887.6</v>
      </c>
      <c r="K46" s="77" t="s">
        <v>10</v>
      </c>
      <c r="L46" s="81">
        <f t="shared" ref="L46:Q46" si="16">SUM(L39:L45)</f>
        <v>45.1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41.5</v>
      </c>
      <c r="Q46" s="27">
        <f t="shared" si="16"/>
        <v>43.1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152.9</v>
      </c>
      <c r="C47" s="30">
        <v>152.9</v>
      </c>
      <c r="D47" s="30">
        <v>152.9</v>
      </c>
      <c r="E47" s="30">
        <v>150.1</v>
      </c>
      <c r="F47" s="30">
        <v>150.1</v>
      </c>
      <c r="G47" s="30">
        <v>150.1</v>
      </c>
      <c r="H47" s="30"/>
      <c r="I47" s="102">
        <f>+((I46/I48)/7)*1000</f>
        <v>43.232185475622238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142.66917293233081</v>
      </c>
      <c r="S47" s="63"/>
      <c r="T47" s="63"/>
    </row>
    <row r="48" spans="1:30" ht="33.75" customHeight="1" x14ac:dyDescent="0.25">
      <c r="A48" s="94" t="s">
        <v>20</v>
      </c>
      <c r="B48" s="83">
        <v>571</v>
      </c>
      <c r="C48" s="83">
        <v>580</v>
      </c>
      <c r="D48" s="83">
        <v>98</v>
      </c>
      <c r="E48" s="83">
        <v>563</v>
      </c>
      <c r="F48" s="83">
        <v>560</v>
      </c>
      <c r="G48" s="83">
        <v>561</v>
      </c>
      <c r="H48" s="34"/>
      <c r="I48" s="103">
        <f>SUM(B48:H48)</f>
        <v>2933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87.305899999999994</v>
      </c>
      <c r="C49" s="38">
        <f t="shared" si="17"/>
        <v>88.682000000000002</v>
      </c>
      <c r="D49" s="38">
        <f t="shared" si="17"/>
        <v>14.984200000000001</v>
      </c>
      <c r="E49" s="38">
        <f t="shared" si="17"/>
        <v>84.506299999999996</v>
      </c>
      <c r="F49" s="38">
        <f t="shared" si="17"/>
        <v>84.056000000000012</v>
      </c>
      <c r="G49" s="38">
        <f t="shared" si="17"/>
        <v>84.206099999999992</v>
      </c>
      <c r="H49" s="38">
        <f t="shared" si="17"/>
        <v>0</v>
      </c>
      <c r="I49" s="104">
        <f>((I46*1000)/I48)/7</f>
        <v>43.232185475622224</v>
      </c>
      <c r="K49" s="95" t="s">
        <v>21</v>
      </c>
      <c r="L49" s="84">
        <f t="shared" ref="L49:Q49" si="18">((L48*L47)*7/1000-L39-L40)/5</f>
        <v>6.4644000000000004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6.1839999999999993</v>
      </c>
      <c r="R49" s="113">
        <f>((R46*1000)/R48)/7</f>
        <v>142.66917293233084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611.1413</v>
      </c>
      <c r="C50" s="42">
        <f t="shared" si="19"/>
        <v>620.774</v>
      </c>
      <c r="D50" s="42">
        <f t="shared" si="19"/>
        <v>104.88940000000001</v>
      </c>
      <c r="E50" s="42">
        <f t="shared" si="19"/>
        <v>591.54409999999996</v>
      </c>
      <c r="F50" s="42">
        <f t="shared" si="19"/>
        <v>588.39200000000005</v>
      </c>
      <c r="G50" s="42">
        <f t="shared" si="19"/>
        <v>589.44269999999995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43.682762071553661</v>
      </c>
      <c r="C51" s="47">
        <f t="shared" si="21"/>
        <v>43.694581280788178</v>
      </c>
      <c r="D51" s="47">
        <f t="shared" si="21"/>
        <v>43.731778425655975</v>
      </c>
      <c r="E51" s="47">
        <f t="shared" si="21"/>
        <v>42.882517127632582</v>
      </c>
      <c r="F51" s="47">
        <f t="shared" si="21"/>
        <v>42.908163265306115</v>
      </c>
      <c r="G51" s="47">
        <f t="shared" si="21"/>
        <v>42.88260758848994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146.42857142857144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141.15646258503403</v>
      </c>
      <c r="Q51" s="47">
        <f t="shared" si="22"/>
        <v>139.93506493506493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8.3000000000000007</v>
      </c>
      <c r="G58" s="221">
        <v>8.1999999999999993</v>
      </c>
      <c r="H58" s="22">
        <v>8.3000000000000007</v>
      </c>
      <c r="I58" s="79">
        <v>8.3000000000000007</v>
      </c>
      <c r="J58" s="79">
        <v>1.9</v>
      </c>
      <c r="K58" s="79">
        <v>8.3000000000000007</v>
      </c>
      <c r="L58" s="79">
        <v>8.4</v>
      </c>
      <c r="M58" s="221">
        <v>8.1999999999999993</v>
      </c>
      <c r="N58" s="22">
        <v>8.1999999999999993</v>
      </c>
      <c r="O58" s="79">
        <v>8.3000000000000007</v>
      </c>
      <c r="P58" s="79">
        <v>1.5</v>
      </c>
      <c r="Q58" s="79">
        <v>8.5</v>
      </c>
      <c r="R58" s="79">
        <v>8.3000000000000007</v>
      </c>
      <c r="S58" s="221">
        <v>8.1999999999999993</v>
      </c>
      <c r="T58" s="101">
        <f t="shared" ref="T58:T65" si="23">SUM(B58:S58)</f>
        <v>129.69999999999999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8.3000000000000007</v>
      </c>
      <c r="G59" s="221">
        <v>8.1999999999999993</v>
      </c>
      <c r="H59" s="22">
        <v>8.3000000000000007</v>
      </c>
      <c r="I59" s="79">
        <v>8.3000000000000007</v>
      </c>
      <c r="J59" s="79">
        <v>1.9</v>
      </c>
      <c r="K59" s="79">
        <v>8.3000000000000007</v>
      </c>
      <c r="L59" s="79">
        <v>8.4</v>
      </c>
      <c r="M59" s="221">
        <v>8.1999999999999993</v>
      </c>
      <c r="N59" s="22">
        <v>8.1999999999999993</v>
      </c>
      <c r="O59" s="79">
        <v>8.3000000000000007</v>
      </c>
      <c r="P59" s="79">
        <v>1.5</v>
      </c>
      <c r="Q59" s="79">
        <v>8.5</v>
      </c>
      <c r="R59" s="79">
        <v>8.3000000000000007</v>
      </c>
      <c r="S59" s="221">
        <v>8.1999999999999993</v>
      </c>
      <c r="T59" s="101">
        <f t="shared" si="23"/>
        <v>129.69999999999999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8.3000000000000007</v>
      </c>
      <c r="F60" s="79">
        <v>8.4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8.4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130.00000000000003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8.3000000000000007</v>
      </c>
      <c r="L61" s="79">
        <v>8.3000000000000007</v>
      </c>
      <c r="M61" s="221">
        <v>8.3000000000000007</v>
      </c>
      <c r="N61" s="22">
        <v>8.4</v>
      </c>
      <c r="O61" s="79">
        <v>8.6</v>
      </c>
      <c r="P61" s="79">
        <v>1.4</v>
      </c>
      <c r="Q61" s="79">
        <v>8.3000000000000007</v>
      </c>
      <c r="R61" s="79">
        <v>8.1999999999999993</v>
      </c>
      <c r="S61" s="221">
        <v>8.3000000000000007</v>
      </c>
      <c r="T61" s="101">
        <f t="shared" si="23"/>
        <v>130.70000000000002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8.4</v>
      </c>
      <c r="F62" s="79">
        <v>8.4</v>
      </c>
      <c r="G62" s="221">
        <v>8.1999999999999993</v>
      </c>
      <c r="H62" s="22">
        <v>8.6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8.3000000000000007</v>
      </c>
      <c r="N62" s="22">
        <v>8.4</v>
      </c>
      <c r="O62" s="79">
        <v>8.6</v>
      </c>
      <c r="P62" s="79">
        <v>1.4</v>
      </c>
      <c r="Q62" s="79">
        <v>8.3000000000000007</v>
      </c>
      <c r="R62" s="79">
        <v>8.1999999999999993</v>
      </c>
      <c r="S62" s="221">
        <v>8.3000000000000007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8.6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131.30000000000001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2.1</v>
      </c>
      <c r="E64" s="79">
        <v>8.4</v>
      </c>
      <c r="F64" s="79">
        <v>8.5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8.5</v>
      </c>
      <c r="O64" s="79">
        <v>8.6</v>
      </c>
      <c r="P64" s="79">
        <v>1.5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131.70000000000002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58.199999999999996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59.500000000000007</v>
      </c>
      <c r="I65" s="27">
        <f t="shared" si="24"/>
        <v>59.300000000000004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58.499999999999993</v>
      </c>
      <c r="O65" s="27">
        <f t="shared" si="24"/>
        <v>59.500000000000007</v>
      </c>
      <c r="P65" s="27">
        <f t="shared" si="24"/>
        <v>10.100000000000001</v>
      </c>
      <c r="Q65" s="27">
        <f t="shared" si="24"/>
        <v>58.7</v>
      </c>
      <c r="R65" s="27">
        <f t="shared" si="24"/>
        <v>57.600000000000009</v>
      </c>
      <c r="S65" s="28">
        <f t="shared" si="24"/>
        <v>57.8</v>
      </c>
      <c r="T65" s="101">
        <f t="shared" si="23"/>
        <v>914.1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142.87277274148173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8.4539999999999988</v>
      </c>
      <c r="C68" s="38">
        <f t="shared" si="25"/>
        <v>8.3707999999999991</v>
      </c>
      <c r="D68" s="38">
        <f t="shared" si="25"/>
        <v>2.0224000000000002</v>
      </c>
      <c r="E68" s="38">
        <f t="shared" si="25"/>
        <v>8.3728000000000016</v>
      </c>
      <c r="F68" s="38">
        <f t="shared" si="25"/>
        <v>8.4134000000000011</v>
      </c>
      <c r="G68" s="39">
        <f t="shared" si="25"/>
        <v>8.2503999999999991</v>
      </c>
      <c r="H68" s="37">
        <f t="shared" si="25"/>
        <v>8.5744000000000007</v>
      </c>
      <c r="I68" s="38">
        <f t="shared" si="25"/>
        <v>8.533100000000001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8.2840000000000007</v>
      </c>
      <c r="N68" s="37">
        <f t="shared" si="25"/>
        <v>8.4127999999999989</v>
      </c>
      <c r="O68" s="38">
        <f t="shared" si="25"/>
        <v>8.5744000000000007</v>
      </c>
      <c r="P68" s="38">
        <f t="shared" si="25"/>
        <v>1.409</v>
      </c>
      <c r="Q68" s="38">
        <f t="shared" si="25"/>
        <v>8.3292000000000002</v>
      </c>
      <c r="R68" s="38">
        <f t="shared" si="25"/>
        <v>8.2104000000000017</v>
      </c>
      <c r="S68" s="39">
        <f t="shared" si="25"/>
        <v>8.2840000000000007</v>
      </c>
      <c r="T68" s="116">
        <f>((T65*1000)/T67)/7</f>
        <v>142.8727727414817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58.253999999999998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145.86466165413532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144.06779661016952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144.06779661016952</v>
      </c>
      <c r="P70" s="47">
        <f t="shared" si="27"/>
        <v>144.28571428571433</v>
      </c>
      <c r="Q70" s="47">
        <f t="shared" si="27"/>
        <v>142.13075060532691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08F8-2CAA-4110-8737-B62A98E033BC}">
  <dimension ref="A1:AQ239"/>
  <sheetViews>
    <sheetView view="pageBreakPreview" topLeftCell="A39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506"/>
      <c r="E3" s="506"/>
      <c r="F3" s="506"/>
      <c r="G3" s="506"/>
      <c r="H3" s="506"/>
      <c r="I3" s="506"/>
      <c r="J3" s="506"/>
      <c r="K3" s="506"/>
      <c r="L3" s="506"/>
      <c r="M3" s="506"/>
      <c r="N3" s="506"/>
      <c r="O3" s="506"/>
      <c r="P3" s="506"/>
      <c r="Q3" s="506"/>
      <c r="R3" s="506"/>
      <c r="S3" s="506"/>
      <c r="T3" s="506"/>
      <c r="U3" s="506"/>
      <c r="V3" s="506"/>
      <c r="W3" s="506"/>
      <c r="X3" s="506"/>
      <c r="Y3" s="2"/>
      <c r="Z3" s="2"/>
      <c r="AA3" s="2"/>
      <c r="AB3" s="2"/>
      <c r="AC3" s="2"/>
      <c r="AD3" s="5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6" t="s">
        <v>1</v>
      </c>
      <c r="B9" s="506"/>
      <c r="C9" s="506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6"/>
      <c r="B10" s="506"/>
      <c r="C10" s="5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6" t="s">
        <v>4</v>
      </c>
      <c r="B11" s="506"/>
      <c r="C11" s="506"/>
      <c r="D11" s="1"/>
      <c r="E11" s="507">
        <v>2</v>
      </c>
      <c r="F11" s="1"/>
      <c r="G11" s="1"/>
      <c r="H11" s="1"/>
      <c r="I11" s="1"/>
      <c r="J11" s="1"/>
      <c r="K11" s="519" t="s">
        <v>170</v>
      </c>
      <c r="L11" s="519"/>
      <c r="M11" s="508"/>
      <c r="N11" s="5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6"/>
      <c r="B12" s="506"/>
      <c r="C12" s="506"/>
      <c r="D12" s="1"/>
      <c r="E12" s="5"/>
      <c r="F12" s="1"/>
      <c r="G12" s="1"/>
      <c r="H12" s="1"/>
      <c r="I12" s="1"/>
      <c r="J12" s="1"/>
      <c r="K12" s="508"/>
      <c r="L12" s="508"/>
      <c r="M12" s="508"/>
      <c r="N12" s="5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6"/>
      <c r="B13" s="506"/>
      <c r="C13" s="506"/>
      <c r="D13" s="506"/>
      <c r="E13" s="506"/>
      <c r="F13" s="506"/>
      <c r="G13" s="506"/>
      <c r="H13" s="506"/>
      <c r="I13" s="506"/>
      <c r="J13" s="506"/>
      <c r="K13" s="506"/>
      <c r="L13" s="508"/>
      <c r="M13" s="508"/>
      <c r="N13" s="508"/>
      <c r="O13" s="508"/>
      <c r="P13" s="508"/>
      <c r="Q13" s="508"/>
      <c r="R13" s="508"/>
      <c r="S13" s="508"/>
      <c r="T13" s="508"/>
      <c r="U13" s="508"/>
      <c r="V13" s="508"/>
      <c r="W13" s="1"/>
      <c r="X13" s="1"/>
      <c r="Y13" s="1"/>
    </row>
    <row r="14" spans="1:30" s="3" customFormat="1" ht="27" thickBot="1" x14ac:dyDescent="0.3">
      <c r="A14" s="50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108.1</v>
      </c>
      <c r="D18" s="23">
        <v>24.9</v>
      </c>
      <c r="E18" s="23">
        <v>110.1</v>
      </c>
      <c r="F18" s="122">
        <v>108.9</v>
      </c>
      <c r="G18" s="122">
        <v>108</v>
      </c>
      <c r="H18" s="22">
        <v>110</v>
      </c>
      <c r="I18" s="23">
        <v>111.7</v>
      </c>
      <c r="J18" s="23">
        <v>25</v>
      </c>
      <c r="K18" s="23">
        <v>111.8</v>
      </c>
      <c r="L18" s="23">
        <v>111.2</v>
      </c>
      <c r="M18" s="24">
        <v>111.2</v>
      </c>
      <c r="N18" s="79">
        <v>110.6</v>
      </c>
      <c r="O18" s="23">
        <v>113</v>
      </c>
      <c r="P18" s="23">
        <v>24.5</v>
      </c>
      <c r="Q18" s="23">
        <v>110.5</v>
      </c>
      <c r="R18" s="23">
        <v>109.9</v>
      </c>
      <c r="S18" s="24">
        <v>111.3</v>
      </c>
      <c r="T18" s="25">
        <f t="shared" ref="T18:T25" si="0">SUM(B18:S18)</f>
        <v>1730.3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108.1</v>
      </c>
      <c r="D19" s="23">
        <v>24.9</v>
      </c>
      <c r="E19" s="23">
        <v>110.1</v>
      </c>
      <c r="F19" s="122">
        <v>108.9</v>
      </c>
      <c r="G19" s="122">
        <v>108</v>
      </c>
      <c r="H19" s="22">
        <v>110</v>
      </c>
      <c r="I19" s="23">
        <v>111.7</v>
      </c>
      <c r="J19" s="23">
        <v>25</v>
      </c>
      <c r="K19" s="23">
        <v>111.8</v>
      </c>
      <c r="L19" s="23">
        <v>111.2</v>
      </c>
      <c r="M19" s="24">
        <v>111.2</v>
      </c>
      <c r="N19" s="79">
        <v>110.6</v>
      </c>
      <c r="O19" s="23">
        <v>113</v>
      </c>
      <c r="P19" s="23">
        <v>24.5</v>
      </c>
      <c r="Q19" s="23">
        <v>110.5</v>
      </c>
      <c r="R19" s="23">
        <v>109.9</v>
      </c>
      <c r="S19" s="24">
        <v>111.3</v>
      </c>
      <c r="T19" s="25">
        <f t="shared" si="0"/>
        <v>1730.3</v>
      </c>
      <c r="V19" s="2"/>
      <c r="W19" s="19"/>
    </row>
    <row r="20" spans="1:32" ht="39.75" customHeight="1" x14ac:dyDescent="0.25">
      <c r="A20" s="91" t="s">
        <v>14</v>
      </c>
      <c r="B20" s="76">
        <v>109.4</v>
      </c>
      <c r="C20" s="23">
        <v>108.1</v>
      </c>
      <c r="D20" s="23">
        <v>24.7</v>
      </c>
      <c r="E20" s="23">
        <v>109.8</v>
      </c>
      <c r="F20" s="122">
        <v>109</v>
      </c>
      <c r="G20" s="122">
        <v>108.1</v>
      </c>
      <c r="H20" s="22">
        <v>110</v>
      </c>
      <c r="I20" s="23">
        <v>111.5</v>
      </c>
      <c r="J20" s="23">
        <v>24.2</v>
      </c>
      <c r="K20" s="23">
        <v>111.6</v>
      </c>
      <c r="L20" s="23">
        <v>111.4</v>
      </c>
      <c r="M20" s="24">
        <v>111.2</v>
      </c>
      <c r="N20" s="79">
        <v>110</v>
      </c>
      <c r="O20" s="23">
        <v>112.8</v>
      </c>
      <c r="P20" s="23">
        <v>24.6</v>
      </c>
      <c r="Q20" s="23">
        <v>110.7</v>
      </c>
      <c r="R20" s="23">
        <v>109.9</v>
      </c>
      <c r="S20" s="24">
        <v>111.2</v>
      </c>
      <c r="T20" s="25">
        <f t="shared" si="0"/>
        <v>1728.2000000000003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109.4</v>
      </c>
      <c r="C21" s="23">
        <v>108.1</v>
      </c>
      <c r="D21" s="23">
        <v>24.7</v>
      </c>
      <c r="E21" s="23">
        <v>109.8</v>
      </c>
      <c r="F21" s="122">
        <v>109</v>
      </c>
      <c r="G21" s="122">
        <v>108.1</v>
      </c>
      <c r="H21" s="22">
        <v>110</v>
      </c>
      <c r="I21" s="23">
        <v>111.5</v>
      </c>
      <c r="J21" s="23">
        <v>24.2</v>
      </c>
      <c r="K21" s="23">
        <v>111.6</v>
      </c>
      <c r="L21" s="23">
        <v>111.4</v>
      </c>
      <c r="M21" s="24">
        <v>111.2</v>
      </c>
      <c r="N21" s="79">
        <v>110</v>
      </c>
      <c r="O21" s="23">
        <v>112.8</v>
      </c>
      <c r="P21" s="23">
        <v>24.6</v>
      </c>
      <c r="Q21" s="23">
        <v>110.7</v>
      </c>
      <c r="R21" s="23">
        <v>109.9</v>
      </c>
      <c r="S21" s="24">
        <v>111.2</v>
      </c>
      <c r="T21" s="25">
        <f t="shared" si="0"/>
        <v>1728.2000000000003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109.4</v>
      </c>
      <c r="C22" s="23">
        <v>108.1</v>
      </c>
      <c r="D22" s="23">
        <v>24.7</v>
      </c>
      <c r="E22" s="23">
        <v>109.8</v>
      </c>
      <c r="F22" s="122">
        <v>109</v>
      </c>
      <c r="G22" s="122">
        <v>108.1</v>
      </c>
      <c r="H22" s="22">
        <v>110</v>
      </c>
      <c r="I22" s="23">
        <v>111.5</v>
      </c>
      <c r="J22" s="23">
        <v>24.2</v>
      </c>
      <c r="K22" s="23">
        <v>111.6</v>
      </c>
      <c r="L22" s="23">
        <v>111.4</v>
      </c>
      <c r="M22" s="24">
        <v>111.2</v>
      </c>
      <c r="N22" s="79">
        <v>110</v>
      </c>
      <c r="O22" s="23">
        <v>112.8</v>
      </c>
      <c r="P22" s="23">
        <v>24.6</v>
      </c>
      <c r="Q22" s="23">
        <v>110.7</v>
      </c>
      <c r="R22" s="23">
        <v>109.9</v>
      </c>
      <c r="S22" s="24">
        <v>111.2</v>
      </c>
      <c r="T22" s="25">
        <f t="shared" si="0"/>
        <v>1728.2000000000003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109.4</v>
      </c>
      <c r="C23" s="23">
        <v>108.1</v>
      </c>
      <c r="D23" s="23">
        <v>24.7</v>
      </c>
      <c r="E23" s="23">
        <v>109.8</v>
      </c>
      <c r="F23" s="122">
        <v>109</v>
      </c>
      <c r="G23" s="122">
        <v>108.1</v>
      </c>
      <c r="H23" s="22">
        <v>110</v>
      </c>
      <c r="I23" s="23">
        <v>111.5</v>
      </c>
      <c r="J23" s="23">
        <v>24.2</v>
      </c>
      <c r="K23" s="23">
        <v>111.6</v>
      </c>
      <c r="L23" s="23">
        <v>111.4</v>
      </c>
      <c r="M23" s="24">
        <v>111.2</v>
      </c>
      <c r="N23" s="79">
        <v>110</v>
      </c>
      <c r="O23" s="23">
        <v>112.8</v>
      </c>
      <c r="P23" s="23">
        <v>24.6</v>
      </c>
      <c r="Q23" s="23">
        <v>110.7</v>
      </c>
      <c r="R23" s="23">
        <v>109.9</v>
      </c>
      <c r="S23" s="24">
        <v>111.2</v>
      </c>
      <c r="T23" s="25">
        <f t="shared" si="0"/>
        <v>1728.2000000000003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109.4</v>
      </c>
      <c r="C24" s="23">
        <v>108.1</v>
      </c>
      <c r="D24" s="23">
        <v>24.7</v>
      </c>
      <c r="E24" s="23">
        <v>109.8</v>
      </c>
      <c r="F24" s="122">
        <v>109</v>
      </c>
      <c r="G24" s="122">
        <v>108.1</v>
      </c>
      <c r="H24" s="22">
        <v>110</v>
      </c>
      <c r="I24" s="23">
        <v>111.5</v>
      </c>
      <c r="J24" s="23">
        <v>24.2</v>
      </c>
      <c r="K24" s="23">
        <v>111.6</v>
      </c>
      <c r="L24" s="23">
        <v>111.4</v>
      </c>
      <c r="M24" s="24">
        <v>111.2</v>
      </c>
      <c r="N24" s="79">
        <v>110</v>
      </c>
      <c r="O24" s="23">
        <v>112.8</v>
      </c>
      <c r="P24" s="23">
        <v>24.6</v>
      </c>
      <c r="Q24" s="23">
        <v>110.7</v>
      </c>
      <c r="R24" s="23">
        <v>109.9</v>
      </c>
      <c r="S24" s="24">
        <v>111.2</v>
      </c>
      <c r="T24" s="25">
        <f t="shared" si="0"/>
        <v>1728.2000000000003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766.19999999999993</v>
      </c>
      <c r="C25" s="27">
        <f t="shared" si="1"/>
        <v>756.7</v>
      </c>
      <c r="D25" s="27">
        <f t="shared" si="1"/>
        <v>173.29999999999998</v>
      </c>
      <c r="E25" s="27">
        <f t="shared" si="1"/>
        <v>769.19999999999993</v>
      </c>
      <c r="F25" s="27">
        <f t="shared" si="1"/>
        <v>762.8</v>
      </c>
      <c r="G25" s="486">
        <f t="shared" si="1"/>
        <v>756.50000000000011</v>
      </c>
      <c r="H25" s="26">
        <f t="shared" si="1"/>
        <v>770</v>
      </c>
      <c r="I25" s="27">
        <f t="shared" si="1"/>
        <v>780.9</v>
      </c>
      <c r="J25" s="27">
        <f t="shared" si="1"/>
        <v>171</v>
      </c>
      <c r="K25" s="27">
        <f t="shared" si="1"/>
        <v>781.6</v>
      </c>
      <c r="L25" s="27">
        <f t="shared" si="1"/>
        <v>779.4</v>
      </c>
      <c r="M25" s="28">
        <f t="shared" si="1"/>
        <v>778.40000000000009</v>
      </c>
      <c r="N25" s="81">
        <f>SUM(N18:N24)</f>
        <v>771.2</v>
      </c>
      <c r="O25" s="27">
        <f t="shared" ref="O25:Q25" si="2">SUM(O18:O24)</f>
        <v>789.99999999999989</v>
      </c>
      <c r="P25" s="27">
        <f t="shared" si="2"/>
        <v>171.99999999999997</v>
      </c>
      <c r="Q25" s="27">
        <f t="shared" si="2"/>
        <v>774.50000000000011</v>
      </c>
      <c r="R25" s="27">
        <f>SUM(R18:R24)</f>
        <v>769.3</v>
      </c>
      <c r="S25" s="28">
        <f t="shared" ref="S25" si="3">SUM(S18:S24)</f>
        <v>778.60000000000014</v>
      </c>
      <c r="T25" s="25">
        <f t="shared" si="0"/>
        <v>12101.6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149.90028613543745</v>
      </c>
    </row>
    <row r="27" spans="1:32" s="2" customFormat="1" ht="33" customHeight="1" x14ac:dyDescent="0.25">
      <c r="A27" s="94" t="s">
        <v>20</v>
      </c>
      <c r="B27" s="209">
        <v>730</v>
      </c>
      <c r="C27" s="34">
        <v>721</v>
      </c>
      <c r="D27" s="34">
        <v>165</v>
      </c>
      <c r="E27" s="34">
        <v>733</v>
      </c>
      <c r="F27" s="34">
        <v>727</v>
      </c>
      <c r="G27" s="488">
        <v>721</v>
      </c>
      <c r="H27" s="33">
        <v>734</v>
      </c>
      <c r="I27" s="34">
        <v>744</v>
      </c>
      <c r="J27" s="34">
        <v>163</v>
      </c>
      <c r="K27" s="34">
        <v>745</v>
      </c>
      <c r="L27" s="34">
        <v>743</v>
      </c>
      <c r="M27" s="35">
        <v>742</v>
      </c>
      <c r="N27" s="83">
        <v>735</v>
      </c>
      <c r="O27" s="34">
        <v>753</v>
      </c>
      <c r="P27" s="34">
        <v>164</v>
      </c>
      <c r="Q27" s="34">
        <v>738</v>
      </c>
      <c r="R27" s="34">
        <v>733</v>
      </c>
      <c r="S27" s="35">
        <v>742</v>
      </c>
      <c r="T27" s="36">
        <f>SUM(B27:S27)</f>
        <v>11533</v>
      </c>
      <c r="U27" s="2">
        <f>((T25*1000)/T27)/7</f>
        <v>149.90028613543745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109.3578</v>
      </c>
      <c r="C28" s="84">
        <f t="shared" si="4"/>
        <v>108.06905999999999</v>
      </c>
      <c r="D28" s="84">
        <f t="shared" si="4"/>
        <v>24.666899999999998</v>
      </c>
      <c r="E28" s="84">
        <f t="shared" si="4"/>
        <v>109.78737999999998</v>
      </c>
      <c r="F28" s="84">
        <f t="shared" si="4"/>
        <v>109.00822000000001</v>
      </c>
      <c r="G28" s="489">
        <f t="shared" si="4"/>
        <v>108.10906</v>
      </c>
      <c r="H28" s="37">
        <f t="shared" si="4"/>
        <v>110.03724000000003</v>
      </c>
      <c r="I28" s="84">
        <f t="shared" si="4"/>
        <v>111.45583999999999</v>
      </c>
      <c r="J28" s="84">
        <f t="shared" si="4"/>
        <v>24.207180000000001</v>
      </c>
      <c r="K28" s="84">
        <f t="shared" si="4"/>
        <v>111.62570000000002</v>
      </c>
      <c r="L28" s="84">
        <f t="shared" si="4"/>
        <v>111.44597999999999</v>
      </c>
      <c r="M28" s="231">
        <f t="shared" si="4"/>
        <v>111.23611999999999</v>
      </c>
      <c r="N28" s="84">
        <f t="shared" si="4"/>
        <v>110.00709999999999</v>
      </c>
      <c r="O28" s="84">
        <f t="shared" si="4"/>
        <v>112.82458000000001</v>
      </c>
      <c r="P28" s="84">
        <f t="shared" si="4"/>
        <v>24.617040000000003</v>
      </c>
      <c r="Q28" s="84">
        <f t="shared" si="4"/>
        <v>110.67668</v>
      </c>
      <c r="R28" s="84">
        <f t="shared" si="4"/>
        <v>109.86738</v>
      </c>
      <c r="S28" s="231">
        <f t="shared" si="4"/>
        <v>111.19612000000002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765.98900000000003</v>
      </c>
      <c r="C29" s="42">
        <f t="shared" si="5"/>
        <v>756.5453</v>
      </c>
      <c r="D29" s="42">
        <f t="shared" si="5"/>
        <v>173.1345</v>
      </c>
      <c r="E29" s="42">
        <f>((E27*E26)*7)/1000</f>
        <v>769.13689999999997</v>
      </c>
      <c r="F29" s="42">
        <f>((F27*F26)*7)/1000</f>
        <v>762.84109999999998</v>
      </c>
      <c r="G29" s="490">
        <f>((G27*G26)*7)/1000</f>
        <v>756.5453</v>
      </c>
      <c r="H29" s="41">
        <f t="shared" ref="H29" si="6">((H27*H26)*7)/1000</f>
        <v>770.1862000000001</v>
      </c>
      <c r="I29" s="42">
        <f>((I27*I26)*7)/1000</f>
        <v>780.67920000000004</v>
      </c>
      <c r="J29" s="42">
        <f t="shared" ref="J29:M29" si="7">((J27*J26)*7)/1000</f>
        <v>171.0359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771.2355</v>
      </c>
      <c r="O29" s="42">
        <f>((O27*O26)*7)/1000</f>
        <v>790.12290000000007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778.5806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149.9412915851272</v>
      </c>
      <c r="C30" s="47">
        <f t="shared" si="9"/>
        <v>149.93065187239947</v>
      </c>
      <c r="D30" s="47">
        <f t="shared" si="9"/>
        <v>150.04329004329003</v>
      </c>
      <c r="E30" s="47">
        <f>+(E25/E27)/7*1000</f>
        <v>149.91229779770023</v>
      </c>
      <c r="F30" s="47">
        <f t="shared" ref="F30:H30" si="10">+(F25/F27)/7*1000</f>
        <v>149.89192375712321</v>
      </c>
      <c r="G30" s="491">
        <f t="shared" si="10"/>
        <v>149.89102437091344</v>
      </c>
      <c r="H30" s="46">
        <f t="shared" si="10"/>
        <v>149.86376021798367</v>
      </c>
      <c r="I30" s="47">
        <f>+(I25/I27)/7*1000</f>
        <v>149.94239631336407</v>
      </c>
      <c r="J30" s="47">
        <f t="shared" ref="J30:M30" si="11">+(J25/J27)/7*1000</f>
        <v>149.86853637160385</v>
      </c>
      <c r="K30" s="47">
        <f t="shared" si="11"/>
        <v>149.87535953978906</v>
      </c>
      <c r="L30" s="47">
        <f t="shared" si="11"/>
        <v>149.85579696212264</v>
      </c>
      <c r="M30" s="48">
        <f t="shared" si="11"/>
        <v>149.86522911051216</v>
      </c>
      <c r="N30" s="86">
        <f>+(N25/N27)/7*1000</f>
        <v>149.89310009718173</v>
      </c>
      <c r="O30" s="47">
        <f t="shared" ref="O30:S30" si="12">+(O25/O27)/7*1000</f>
        <v>149.87668374122558</v>
      </c>
      <c r="P30" s="47">
        <f t="shared" si="12"/>
        <v>149.82578397212541</v>
      </c>
      <c r="Q30" s="47">
        <f t="shared" si="12"/>
        <v>149.92257065427799</v>
      </c>
      <c r="R30" s="47">
        <f t="shared" si="12"/>
        <v>149.93178717598906</v>
      </c>
      <c r="S30" s="48">
        <f t="shared" si="12"/>
        <v>149.90373507893725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</v>
      </c>
      <c r="C39" s="79">
        <v>87.9</v>
      </c>
      <c r="D39" s="79">
        <v>14.6</v>
      </c>
      <c r="E39" s="79">
        <v>84.2</v>
      </c>
      <c r="F39" s="79">
        <v>83.6</v>
      </c>
      <c r="G39" s="79">
        <v>83.6</v>
      </c>
      <c r="H39" s="79"/>
      <c r="I39" s="101">
        <f t="shared" ref="I39:I46" si="13">SUM(B39:H39)</f>
        <v>440.9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6.2</v>
      </c>
      <c r="P39" s="79">
        <v>6</v>
      </c>
      <c r="Q39" s="79">
        <v>6.2</v>
      </c>
      <c r="R39" s="101">
        <f t="shared" ref="R39:R46" si="14">SUM(L39:Q39)</f>
        <v>32.800000000000004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</v>
      </c>
      <c r="C40" s="79">
        <v>87.9</v>
      </c>
      <c r="D40" s="79">
        <v>14.6</v>
      </c>
      <c r="E40" s="79">
        <v>84.2</v>
      </c>
      <c r="F40" s="79">
        <v>83.6</v>
      </c>
      <c r="G40" s="79">
        <v>83.6</v>
      </c>
      <c r="H40" s="79"/>
      <c r="I40" s="101">
        <f t="shared" si="13"/>
        <v>440.9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6.2</v>
      </c>
      <c r="P40" s="79">
        <v>6</v>
      </c>
      <c r="Q40" s="79">
        <v>6.2</v>
      </c>
      <c r="R40" s="101">
        <f t="shared" si="14"/>
        <v>32.800000000000004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6.3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6.2</v>
      </c>
      <c r="R44" s="101">
        <f t="shared" si="14"/>
        <v>32.5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6.1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</v>
      </c>
      <c r="C46" s="27">
        <f t="shared" si="15"/>
        <v>175.8</v>
      </c>
      <c r="D46" s="27">
        <f t="shared" si="15"/>
        <v>29.2</v>
      </c>
      <c r="E46" s="27">
        <f t="shared" si="15"/>
        <v>168.4</v>
      </c>
      <c r="F46" s="27">
        <f t="shared" si="15"/>
        <v>167.2</v>
      </c>
      <c r="G46" s="27">
        <f t="shared" si="15"/>
        <v>167.2</v>
      </c>
      <c r="H46" s="27">
        <f t="shared" si="15"/>
        <v>0</v>
      </c>
      <c r="I46" s="101">
        <f t="shared" si="13"/>
        <v>881.8</v>
      </c>
      <c r="K46" s="77" t="s">
        <v>10</v>
      </c>
      <c r="L46" s="81">
        <f t="shared" ref="L46:Q46" si="16">SUM(L39:L45)</f>
        <v>45.099999999999994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41.4</v>
      </c>
      <c r="Q46" s="27">
        <f t="shared" si="16"/>
        <v>43.100000000000009</v>
      </c>
      <c r="R46" s="101">
        <f t="shared" si="14"/>
        <v>227.60000000000002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152.6</v>
      </c>
      <c r="C47" s="30">
        <v>152.6</v>
      </c>
      <c r="D47" s="30">
        <v>152.6</v>
      </c>
      <c r="E47" s="30">
        <v>149.5</v>
      </c>
      <c r="F47" s="30">
        <v>149.5</v>
      </c>
      <c r="G47" s="30">
        <v>149.5</v>
      </c>
      <c r="H47" s="30"/>
      <c r="I47" s="102">
        <f>+((I46/I48)/7)*1000</f>
        <v>43.096622843458285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142.60651629072683</v>
      </c>
      <c r="S47" s="63"/>
      <c r="T47" s="63"/>
    </row>
    <row r="48" spans="1:30" ht="33.75" customHeight="1" x14ac:dyDescent="0.25">
      <c r="A48" s="94" t="s">
        <v>20</v>
      </c>
      <c r="B48" s="83">
        <v>570</v>
      </c>
      <c r="C48" s="83">
        <v>576</v>
      </c>
      <c r="D48" s="83">
        <v>96</v>
      </c>
      <c r="E48" s="83">
        <v>563</v>
      </c>
      <c r="F48" s="83">
        <v>559</v>
      </c>
      <c r="G48" s="83">
        <v>559</v>
      </c>
      <c r="H48" s="34"/>
      <c r="I48" s="103">
        <f>SUM(B48:H48)</f>
        <v>2923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86.981999999999999</v>
      </c>
      <c r="C49" s="38">
        <f t="shared" si="17"/>
        <v>87.897599999999997</v>
      </c>
      <c r="D49" s="38">
        <f t="shared" si="17"/>
        <v>14.649599999999998</v>
      </c>
      <c r="E49" s="38">
        <f t="shared" si="17"/>
        <v>84.168499999999995</v>
      </c>
      <c r="F49" s="38">
        <f t="shared" si="17"/>
        <v>83.57050000000001</v>
      </c>
      <c r="G49" s="38">
        <f t="shared" si="17"/>
        <v>83.57050000000001</v>
      </c>
      <c r="H49" s="38">
        <f t="shared" si="17"/>
        <v>0</v>
      </c>
      <c r="I49" s="104">
        <f>((I46*1000)/I48)/7</f>
        <v>43.096622843458292</v>
      </c>
      <c r="K49" s="95" t="s">
        <v>21</v>
      </c>
      <c r="L49" s="84">
        <f t="shared" ref="L49:Q49" si="18">((L48*L47)*7/1000-L39-L40)/5</f>
        <v>6.4244000000000003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6.0984999999999996</v>
      </c>
      <c r="P49" s="38">
        <f t="shared" si="18"/>
        <v>5.8908000000000005</v>
      </c>
      <c r="Q49" s="38">
        <f t="shared" si="18"/>
        <v>6.1439999999999992</v>
      </c>
      <c r="R49" s="113">
        <f>((R46*1000)/R48)/7</f>
        <v>142.60651629072683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608.87400000000002</v>
      </c>
      <c r="C50" s="42">
        <f t="shared" si="19"/>
        <v>615.28319999999997</v>
      </c>
      <c r="D50" s="42">
        <f t="shared" si="19"/>
        <v>102.54719999999999</v>
      </c>
      <c r="E50" s="42">
        <f t="shared" si="19"/>
        <v>589.17949999999996</v>
      </c>
      <c r="F50" s="42">
        <f t="shared" si="19"/>
        <v>584.99350000000004</v>
      </c>
      <c r="G50" s="42">
        <f t="shared" si="19"/>
        <v>584.99350000000004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43.609022556390983</v>
      </c>
      <c r="C51" s="47">
        <f t="shared" si="21"/>
        <v>43.601190476190482</v>
      </c>
      <c r="D51" s="47">
        <f t="shared" si="21"/>
        <v>43.452380952380949</v>
      </c>
      <c r="E51" s="47">
        <f t="shared" si="21"/>
        <v>42.730271504694237</v>
      </c>
      <c r="F51" s="47">
        <f t="shared" si="21"/>
        <v>42.729363659596217</v>
      </c>
      <c r="G51" s="47">
        <f t="shared" si="21"/>
        <v>42.729363659596217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146.42857142857142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140.81632653061223</v>
      </c>
      <c r="Q51" s="47">
        <f t="shared" si="22"/>
        <v>139.93506493506496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2.1</v>
      </c>
      <c r="E58" s="79">
        <v>8.4</v>
      </c>
      <c r="F58" s="79">
        <v>8.5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8.3000000000000007</v>
      </c>
      <c r="L58" s="79">
        <v>8.3000000000000007</v>
      </c>
      <c r="M58" s="221">
        <v>8.3000000000000007</v>
      </c>
      <c r="N58" s="22">
        <v>8.5</v>
      </c>
      <c r="O58" s="79">
        <v>8.6</v>
      </c>
      <c r="P58" s="79">
        <v>1.5</v>
      </c>
      <c r="Q58" s="79">
        <v>8.4</v>
      </c>
      <c r="R58" s="79">
        <v>8.1999999999999993</v>
      </c>
      <c r="S58" s="221">
        <v>8.3000000000000007</v>
      </c>
      <c r="T58" s="101">
        <f t="shared" ref="T58:T65" si="23">SUM(B58:S58)</f>
        <v>131.70000000000002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2.1</v>
      </c>
      <c r="E59" s="79">
        <v>8.4</v>
      </c>
      <c r="F59" s="79">
        <v>8.5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8.3000000000000007</v>
      </c>
      <c r="L59" s="79">
        <v>8.3000000000000007</v>
      </c>
      <c r="M59" s="221">
        <v>8.3000000000000007</v>
      </c>
      <c r="N59" s="22">
        <v>8.5</v>
      </c>
      <c r="O59" s="79">
        <v>8.6</v>
      </c>
      <c r="P59" s="79">
        <v>1.5</v>
      </c>
      <c r="Q59" s="79">
        <v>8.4</v>
      </c>
      <c r="R59" s="79">
        <v>8.1999999999999993</v>
      </c>
      <c r="S59" s="221">
        <v>8.3000000000000007</v>
      </c>
      <c r="T59" s="101">
        <f t="shared" si="23"/>
        <v>131.70000000000002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</v>
      </c>
      <c r="D60" s="79">
        <v>1.9</v>
      </c>
      <c r="E60" s="79">
        <v>8.3000000000000007</v>
      </c>
      <c r="F60" s="79">
        <v>8.3000000000000007</v>
      </c>
      <c r="G60" s="221">
        <v>8.1999999999999993</v>
      </c>
      <c r="H60" s="22">
        <v>8.4</v>
      </c>
      <c r="I60" s="79">
        <v>8.4</v>
      </c>
      <c r="J60" s="79">
        <v>1.8</v>
      </c>
      <c r="K60" s="79">
        <v>8.1999999999999993</v>
      </c>
      <c r="L60" s="79">
        <v>8.3000000000000007</v>
      </c>
      <c r="M60" s="221">
        <v>8.1999999999999993</v>
      </c>
      <c r="N60" s="22">
        <v>8.3000000000000007</v>
      </c>
      <c r="O60" s="79">
        <v>8.4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8.1999999999999993</v>
      </c>
      <c r="H61" s="22">
        <v>8.4</v>
      </c>
      <c r="I61" s="79">
        <v>8.4</v>
      </c>
      <c r="J61" s="79">
        <v>1.8</v>
      </c>
      <c r="K61" s="79">
        <v>8.3000000000000007</v>
      </c>
      <c r="L61" s="79">
        <v>8.3000000000000007</v>
      </c>
      <c r="M61" s="221">
        <v>8.1999999999999993</v>
      </c>
      <c r="N61" s="22">
        <v>8.3000000000000007</v>
      </c>
      <c r="O61" s="79">
        <v>8.4</v>
      </c>
      <c r="P61" s="79">
        <v>1.4</v>
      </c>
      <c r="Q61" s="79">
        <v>8.3000000000000007</v>
      </c>
      <c r="R61" s="79">
        <v>8.1999999999999993</v>
      </c>
      <c r="S61" s="221">
        <v>8.1999999999999993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</v>
      </c>
      <c r="D62" s="79">
        <v>2</v>
      </c>
      <c r="E62" s="79">
        <v>8.3000000000000007</v>
      </c>
      <c r="F62" s="79">
        <v>8.3000000000000007</v>
      </c>
      <c r="G62" s="221">
        <v>8.1999999999999993</v>
      </c>
      <c r="H62" s="22">
        <v>8.5</v>
      </c>
      <c r="I62" s="79">
        <v>8.4</v>
      </c>
      <c r="J62" s="79">
        <v>1.9</v>
      </c>
      <c r="K62" s="79">
        <v>8.3000000000000007</v>
      </c>
      <c r="L62" s="79">
        <v>8.3000000000000007</v>
      </c>
      <c r="M62" s="221">
        <v>8.1999999999999993</v>
      </c>
      <c r="N62" s="22">
        <v>8.3000000000000007</v>
      </c>
      <c r="O62" s="79">
        <v>8.5</v>
      </c>
      <c r="P62" s="79">
        <v>1.4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8.1</v>
      </c>
      <c r="D63" s="79">
        <v>2</v>
      </c>
      <c r="E63" s="79">
        <v>8.4</v>
      </c>
      <c r="F63" s="79">
        <v>8.4</v>
      </c>
      <c r="G63" s="221">
        <v>8.1999999999999993</v>
      </c>
      <c r="H63" s="22">
        <v>8.5</v>
      </c>
      <c r="I63" s="79">
        <v>8.4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8.3000000000000007</v>
      </c>
      <c r="O63" s="79">
        <v>8.5</v>
      </c>
      <c r="P63" s="79">
        <v>1.4</v>
      </c>
      <c r="Q63" s="79">
        <v>8.4</v>
      </c>
      <c r="R63" s="79">
        <v>8.3000000000000007</v>
      </c>
      <c r="S63" s="221">
        <v>8.3000000000000007</v>
      </c>
      <c r="T63" s="101">
        <f t="shared" si="23"/>
        <v>130.4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</v>
      </c>
      <c r="D64" s="79">
        <v>2</v>
      </c>
      <c r="E64" s="79">
        <v>8.4</v>
      </c>
      <c r="F64" s="79">
        <v>8.4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8.3000000000000007</v>
      </c>
      <c r="L64" s="79">
        <v>8.4</v>
      </c>
      <c r="M64" s="221">
        <v>8.3000000000000007</v>
      </c>
      <c r="N64" s="22">
        <v>8.3000000000000007</v>
      </c>
      <c r="O64" s="79">
        <v>8.5</v>
      </c>
      <c r="P64" s="79">
        <v>1.5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130.70000000000002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57.2</v>
      </c>
      <c r="D65" s="27">
        <f t="shared" si="24"/>
        <v>14.1</v>
      </c>
      <c r="E65" s="27">
        <f t="shared" si="24"/>
        <v>58.5</v>
      </c>
      <c r="F65" s="27">
        <f t="shared" si="24"/>
        <v>58.7</v>
      </c>
      <c r="G65" s="28">
        <f t="shared" si="24"/>
        <v>57.600000000000009</v>
      </c>
      <c r="H65" s="26">
        <f t="shared" si="24"/>
        <v>59.5</v>
      </c>
      <c r="I65" s="27">
        <f t="shared" si="24"/>
        <v>59.3</v>
      </c>
      <c r="J65" s="27">
        <f t="shared" si="24"/>
        <v>13.1</v>
      </c>
      <c r="K65" s="27">
        <f t="shared" si="24"/>
        <v>58</v>
      </c>
      <c r="L65" s="27">
        <f t="shared" si="24"/>
        <v>58.199999999999996</v>
      </c>
      <c r="M65" s="28">
        <f t="shared" si="24"/>
        <v>57.8</v>
      </c>
      <c r="N65" s="26">
        <f t="shared" si="24"/>
        <v>58.5</v>
      </c>
      <c r="O65" s="27">
        <f t="shared" si="24"/>
        <v>59.5</v>
      </c>
      <c r="P65" s="27">
        <f t="shared" si="24"/>
        <v>10.100000000000001</v>
      </c>
      <c r="Q65" s="27">
        <f t="shared" si="24"/>
        <v>58.6</v>
      </c>
      <c r="R65" s="27">
        <f t="shared" si="24"/>
        <v>57.599999999999994</v>
      </c>
      <c r="S65" s="28">
        <f t="shared" si="24"/>
        <v>57.8</v>
      </c>
      <c r="T65" s="101">
        <f t="shared" si="23"/>
        <v>913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142.85714285714286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8.3739999999999988</v>
      </c>
      <c r="C68" s="38">
        <f t="shared" si="25"/>
        <v>8.0864000000000011</v>
      </c>
      <c r="D68" s="38">
        <f t="shared" si="25"/>
        <v>1.9824000000000002</v>
      </c>
      <c r="E68" s="38">
        <f t="shared" si="25"/>
        <v>8.3328000000000007</v>
      </c>
      <c r="F68" s="38">
        <f t="shared" si="25"/>
        <v>8.333400000000001</v>
      </c>
      <c r="G68" s="39">
        <f t="shared" si="25"/>
        <v>8.2104000000000017</v>
      </c>
      <c r="H68" s="37">
        <f t="shared" si="25"/>
        <v>8.4543999999999997</v>
      </c>
      <c r="I68" s="38">
        <f t="shared" si="25"/>
        <v>8.4131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8.3265999999999991</v>
      </c>
      <c r="M68" s="39">
        <f t="shared" si="25"/>
        <v>8.2439999999999998</v>
      </c>
      <c r="N68" s="37">
        <f t="shared" si="25"/>
        <v>8.2927999999999997</v>
      </c>
      <c r="O68" s="38">
        <f t="shared" si="25"/>
        <v>8.4543999999999997</v>
      </c>
      <c r="P68" s="38">
        <f t="shared" si="25"/>
        <v>1.409</v>
      </c>
      <c r="Q68" s="38">
        <f t="shared" si="25"/>
        <v>8.3692000000000011</v>
      </c>
      <c r="R68" s="38">
        <f t="shared" si="25"/>
        <v>8.2503999999999991</v>
      </c>
      <c r="S68" s="39">
        <f t="shared" si="25"/>
        <v>8.2439999999999998</v>
      </c>
      <c r="T68" s="116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57.231999999999999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145.91836734693879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144.58128078817737</v>
      </c>
      <c r="G70" s="48">
        <f t="shared" si="27"/>
        <v>141.87192118226602</v>
      </c>
      <c r="H70" s="46">
        <f t="shared" si="27"/>
        <v>144.06779661016949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140.92009685230022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144.06779661016949</v>
      </c>
      <c r="P70" s="47">
        <f t="shared" si="27"/>
        <v>144.28571428571433</v>
      </c>
      <c r="Q70" s="47">
        <f t="shared" si="27"/>
        <v>141.88861985472153</v>
      </c>
      <c r="R70" s="47">
        <f t="shared" si="27"/>
        <v>141.87192118226599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10EE-4DF5-4333-BBC5-46B3984B60FF}">
  <dimension ref="A1:AQ239"/>
  <sheetViews>
    <sheetView view="pageBreakPreview" topLeftCell="A33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511"/>
      <c r="E3" s="511"/>
      <c r="F3" s="511"/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1"/>
      <c r="S3" s="511"/>
      <c r="T3" s="511"/>
      <c r="U3" s="511"/>
      <c r="V3" s="511"/>
      <c r="W3" s="511"/>
      <c r="X3" s="511"/>
      <c r="Y3" s="2"/>
      <c r="Z3" s="2"/>
      <c r="AA3" s="2"/>
      <c r="AB3" s="2"/>
      <c r="AC3" s="2"/>
      <c r="AD3" s="51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1" t="s">
        <v>1</v>
      </c>
      <c r="B9" s="511"/>
      <c r="C9" s="511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1"/>
      <c r="B10" s="511"/>
      <c r="C10" s="51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1" t="s">
        <v>4</v>
      </c>
      <c r="B11" s="511"/>
      <c r="C11" s="511"/>
      <c r="D11" s="1"/>
      <c r="E11" s="509">
        <v>2</v>
      </c>
      <c r="F11" s="1"/>
      <c r="G11" s="1"/>
      <c r="H11" s="1"/>
      <c r="I11" s="1"/>
      <c r="J11" s="1"/>
      <c r="K11" s="519" t="s">
        <v>171</v>
      </c>
      <c r="L11" s="519"/>
      <c r="M11" s="510"/>
      <c r="N11" s="5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1"/>
      <c r="B12" s="511"/>
      <c r="C12" s="511"/>
      <c r="D12" s="1"/>
      <c r="E12" s="5"/>
      <c r="F12" s="1"/>
      <c r="G12" s="1"/>
      <c r="H12" s="1"/>
      <c r="I12" s="1"/>
      <c r="J12" s="1"/>
      <c r="K12" s="510"/>
      <c r="L12" s="510"/>
      <c r="M12" s="510"/>
      <c r="N12" s="5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1"/>
      <c r="B13" s="511"/>
      <c r="C13" s="511"/>
      <c r="D13" s="511"/>
      <c r="E13" s="511"/>
      <c r="F13" s="511"/>
      <c r="G13" s="511"/>
      <c r="H13" s="511"/>
      <c r="I13" s="511"/>
      <c r="J13" s="511"/>
      <c r="K13" s="511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1"/>
      <c r="X13" s="1"/>
      <c r="Y13" s="1"/>
    </row>
    <row r="14" spans="1:30" s="3" customFormat="1" ht="27" thickBot="1" x14ac:dyDescent="0.3">
      <c r="A14" s="51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109.4</v>
      </c>
      <c r="C18" s="23">
        <v>108.1</v>
      </c>
      <c r="D18" s="23">
        <v>24.7</v>
      </c>
      <c r="E18" s="23">
        <v>109.8</v>
      </c>
      <c r="F18" s="122">
        <v>109</v>
      </c>
      <c r="G18" s="122">
        <v>108.1</v>
      </c>
      <c r="H18" s="22">
        <v>110</v>
      </c>
      <c r="I18" s="23">
        <v>111.5</v>
      </c>
      <c r="J18" s="23">
        <v>24.2</v>
      </c>
      <c r="K18" s="23">
        <v>111.6</v>
      </c>
      <c r="L18" s="23">
        <v>111.4</v>
      </c>
      <c r="M18" s="24">
        <v>111.2</v>
      </c>
      <c r="N18" s="79">
        <v>110</v>
      </c>
      <c r="O18" s="23">
        <v>112.8</v>
      </c>
      <c r="P18" s="23">
        <v>24.6</v>
      </c>
      <c r="Q18" s="23">
        <v>110.7</v>
      </c>
      <c r="R18" s="23">
        <v>109.9</v>
      </c>
      <c r="S18" s="24">
        <v>111.2</v>
      </c>
      <c r="T18" s="25">
        <f t="shared" ref="T18:T25" si="0">SUM(B18:S18)</f>
        <v>1728.2000000000003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109.4</v>
      </c>
      <c r="C19" s="23">
        <v>108.1</v>
      </c>
      <c r="D19" s="23">
        <v>24.7</v>
      </c>
      <c r="E19" s="23">
        <v>109.8</v>
      </c>
      <c r="F19" s="122">
        <v>109</v>
      </c>
      <c r="G19" s="122">
        <v>108.1</v>
      </c>
      <c r="H19" s="22">
        <v>110</v>
      </c>
      <c r="I19" s="23">
        <v>111.5</v>
      </c>
      <c r="J19" s="23">
        <v>24.2</v>
      </c>
      <c r="K19" s="23">
        <v>111.6</v>
      </c>
      <c r="L19" s="23">
        <v>111.4</v>
      </c>
      <c r="M19" s="24">
        <v>111.2</v>
      </c>
      <c r="N19" s="79">
        <v>110</v>
      </c>
      <c r="O19" s="23">
        <v>112.8</v>
      </c>
      <c r="P19" s="23">
        <v>24.6</v>
      </c>
      <c r="Q19" s="23">
        <v>110.7</v>
      </c>
      <c r="R19" s="23">
        <v>109.9</v>
      </c>
      <c r="S19" s="24">
        <v>111.2</v>
      </c>
      <c r="T19" s="25">
        <f t="shared" si="0"/>
        <v>1728.2000000000003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107.6</v>
      </c>
      <c r="D20" s="23">
        <v>24.5</v>
      </c>
      <c r="E20" s="23">
        <v>108.9</v>
      </c>
      <c r="F20" s="122">
        <v>108.3</v>
      </c>
      <c r="G20" s="122">
        <v>108.1</v>
      </c>
      <c r="H20" s="22">
        <v>110</v>
      </c>
      <c r="I20" s="23">
        <v>111.5</v>
      </c>
      <c r="J20" s="23">
        <v>23.3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112.9</v>
      </c>
      <c r="P20" s="23">
        <v>24.6</v>
      </c>
      <c r="Q20" s="23">
        <v>110.4</v>
      </c>
      <c r="R20" s="23">
        <v>109.7</v>
      </c>
      <c r="S20" s="24">
        <v>111</v>
      </c>
      <c r="T20" s="25">
        <f t="shared" si="0"/>
        <v>1723.9</v>
      </c>
      <c r="V20" s="2"/>
      <c r="W20" s="19"/>
    </row>
    <row r="21" spans="1:32" ht="39.950000000000003" customHeight="1" x14ac:dyDescent="0.25">
      <c r="A21" s="92" t="s">
        <v>15</v>
      </c>
      <c r="B21" s="76">
        <v>109</v>
      </c>
      <c r="C21" s="23">
        <v>107.6</v>
      </c>
      <c r="D21" s="23">
        <v>24.5</v>
      </c>
      <c r="E21" s="23">
        <v>108.9</v>
      </c>
      <c r="F21" s="122">
        <v>108.3</v>
      </c>
      <c r="G21" s="122">
        <v>108.1</v>
      </c>
      <c r="H21" s="22">
        <v>110</v>
      </c>
      <c r="I21" s="23">
        <v>111.5</v>
      </c>
      <c r="J21" s="23">
        <v>23.3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112.9</v>
      </c>
      <c r="P21" s="23">
        <v>24.6</v>
      </c>
      <c r="Q21" s="23">
        <v>110.4</v>
      </c>
      <c r="R21" s="23">
        <v>109.7</v>
      </c>
      <c r="S21" s="24">
        <v>111</v>
      </c>
      <c r="T21" s="25">
        <f t="shared" si="0"/>
        <v>1723.9</v>
      </c>
      <c r="V21" s="2"/>
      <c r="W21" s="19"/>
    </row>
    <row r="22" spans="1:32" ht="39.950000000000003" customHeight="1" x14ac:dyDescent="0.25">
      <c r="A22" s="91" t="s">
        <v>16</v>
      </c>
      <c r="B22" s="76">
        <v>109</v>
      </c>
      <c r="C22" s="23">
        <v>107.6</v>
      </c>
      <c r="D22" s="23">
        <v>24.5</v>
      </c>
      <c r="E22" s="23">
        <v>108.9</v>
      </c>
      <c r="F22" s="122">
        <v>108.3</v>
      </c>
      <c r="G22" s="122">
        <v>108.1</v>
      </c>
      <c r="H22" s="22">
        <v>110</v>
      </c>
      <c r="I22" s="23">
        <v>111.5</v>
      </c>
      <c r="J22" s="23">
        <v>23.3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112.9</v>
      </c>
      <c r="P22" s="23">
        <v>24.6</v>
      </c>
      <c r="Q22" s="23">
        <v>110.4</v>
      </c>
      <c r="R22" s="23">
        <v>109.7</v>
      </c>
      <c r="S22" s="24">
        <v>111</v>
      </c>
      <c r="T22" s="25">
        <f t="shared" si="0"/>
        <v>1723.9</v>
      </c>
      <c r="V22" s="2"/>
      <c r="W22" s="19"/>
    </row>
    <row r="23" spans="1:32" ht="39.950000000000003" customHeight="1" x14ac:dyDescent="0.25">
      <c r="A23" s="92" t="s">
        <v>17</v>
      </c>
      <c r="B23" s="76">
        <v>109</v>
      </c>
      <c r="C23" s="23">
        <v>107.6</v>
      </c>
      <c r="D23" s="23">
        <v>24.5</v>
      </c>
      <c r="E23" s="23">
        <v>108.9</v>
      </c>
      <c r="F23" s="122">
        <v>108.3</v>
      </c>
      <c r="G23" s="122">
        <v>108.1</v>
      </c>
      <c r="H23" s="22">
        <v>110</v>
      </c>
      <c r="I23" s="23">
        <v>111.5</v>
      </c>
      <c r="J23" s="23">
        <v>23.3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112.9</v>
      </c>
      <c r="P23" s="23">
        <v>24.6</v>
      </c>
      <c r="Q23" s="23">
        <v>110.4</v>
      </c>
      <c r="R23" s="23">
        <v>109.7</v>
      </c>
      <c r="S23" s="24">
        <v>111</v>
      </c>
      <c r="T23" s="25">
        <f t="shared" si="0"/>
        <v>1723.9</v>
      </c>
      <c r="V23" s="2"/>
      <c r="W23" s="19"/>
    </row>
    <row r="24" spans="1:32" ht="39.950000000000003" customHeight="1" x14ac:dyDescent="0.25">
      <c r="A24" s="91" t="s">
        <v>18</v>
      </c>
      <c r="B24" s="76">
        <v>109</v>
      </c>
      <c r="C24" s="23">
        <v>107.6</v>
      </c>
      <c r="D24" s="23">
        <v>24.5</v>
      </c>
      <c r="E24" s="23">
        <v>108.9</v>
      </c>
      <c r="F24" s="122">
        <v>108.3</v>
      </c>
      <c r="G24" s="122">
        <v>108.1</v>
      </c>
      <c r="H24" s="22">
        <v>110</v>
      </c>
      <c r="I24" s="23">
        <v>111.5</v>
      </c>
      <c r="J24" s="23">
        <v>23.3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112.9</v>
      </c>
      <c r="P24" s="23">
        <v>24.6</v>
      </c>
      <c r="Q24" s="23">
        <v>110.4</v>
      </c>
      <c r="R24" s="23">
        <v>109.7</v>
      </c>
      <c r="S24" s="24">
        <v>111</v>
      </c>
      <c r="T24" s="25">
        <f t="shared" si="0"/>
        <v>1723.9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763.8</v>
      </c>
      <c r="C25" s="27">
        <f t="shared" si="1"/>
        <v>754.2</v>
      </c>
      <c r="D25" s="27">
        <f t="shared" si="1"/>
        <v>171.9</v>
      </c>
      <c r="E25" s="27">
        <f t="shared" si="1"/>
        <v>764.09999999999991</v>
      </c>
      <c r="F25" s="27">
        <f t="shared" si="1"/>
        <v>759.49999999999989</v>
      </c>
      <c r="G25" s="486">
        <f t="shared" si="1"/>
        <v>756.7</v>
      </c>
      <c r="H25" s="26">
        <f t="shared" si="1"/>
        <v>770</v>
      </c>
      <c r="I25" s="27">
        <f t="shared" si="1"/>
        <v>780.5</v>
      </c>
      <c r="J25" s="27">
        <f t="shared" si="1"/>
        <v>164.9</v>
      </c>
      <c r="K25" s="27">
        <f t="shared" si="1"/>
        <v>781.7</v>
      </c>
      <c r="L25" s="27">
        <f t="shared" si="1"/>
        <v>779.8</v>
      </c>
      <c r="M25" s="28">
        <f t="shared" si="1"/>
        <v>776.39999999999986</v>
      </c>
      <c r="N25" s="81">
        <f>SUM(N18:N24)</f>
        <v>771.00000000000011</v>
      </c>
      <c r="O25" s="27">
        <f t="shared" ref="O25:Q25" si="2">SUM(O18:O24)</f>
        <v>790.09999999999991</v>
      </c>
      <c r="P25" s="27">
        <f t="shared" si="2"/>
        <v>172.2</v>
      </c>
      <c r="Q25" s="27">
        <f t="shared" si="2"/>
        <v>773.4</v>
      </c>
      <c r="R25" s="27">
        <f>SUM(R18:R24)</f>
        <v>768.30000000000007</v>
      </c>
      <c r="S25" s="28">
        <f t="shared" ref="S25" si="3">SUM(S18:S24)</f>
        <v>777.4</v>
      </c>
      <c r="T25" s="25">
        <f t="shared" si="0"/>
        <v>12075.9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149.89387187666796</v>
      </c>
    </row>
    <row r="27" spans="1:32" s="2" customFormat="1" ht="33" customHeight="1" x14ac:dyDescent="0.25">
      <c r="A27" s="94" t="s">
        <v>20</v>
      </c>
      <c r="B27" s="209">
        <v>728</v>
      </c>
      <c r="C27" s="34">
        <v>719</v>
      </c>
      <c r="D27" s="34">
        <v>164</v>
      </c>
      <c r="E27" s="34">
        <v>728</v>
      </c>
      <c r="F27" s="34">
        <v>724</v>
      </c>
      <c r="G27" s="488">
        <v>721</v>
      </c>
      <c r="H27" s="33">
        <v>734</v>
      </c>
      <c r="I27" s="34">
        <v>744</v>
      </c>
      <c r="J27" s="34">
        <v>157</v>
      </c>
      <c r="K27" s="34">
        <v>745</v>
      </c>
      <c r="L27" s="34">
        <v>743</v>
      </c>
      <c r="M27" s="35">
        <v>740</v>
      </c>
      <c r="N27" s="83">
        <v>735</v>
      </c>
      <c r="O27" s="34">
        <v>753</v>
      </c>
      <c r="P27" s="34">
        <v>164</v>
      </c>
      <c r="Q27" s="34">
        <v>737</v>
      </c>
      <c r="R27" s="34">
        <v>732</v>
      </c>
      <c r="S27" s="35">
        <v>741</v>
      </c>
      <c r="T27" s="36">
        <f>SUM(B27:S27)</f>
        <v>11509</v>
      </c>
      <c r="U27" s="2">
        <f>((T25*1000)/T27)/7</f>
        <v>149.89387187666793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109.01808000000001</v>
      </c>
      <c r="C28" s="84">
        <f t="shared" si="4"/>
        <v>107.64934000000001</v>
      </c>
      <c r="D28" s="84">
        <f t="shared" si="4"/>
        <v>24.537040000000005</v>
      </c>
      <c r="E28" s="84">
        <f t="shared" si="4"/>
        <v>108.85808000000002</v>
      </c>
      <c r="F28" s="84">
        <f t="shared" si="4"/>
        <v>108.33864000000001</v>
      </c>
      <c r="G28" s="489">
        <f t="shared" si="4"/>
        <v>108.06905999999999</v>
      </c>
      <c r="H28" s="37">
        <f t="shared" si="4"/>
        <v>110.03724000000003</v>
      </c>
      <c r="I28" s="84">
        <f t="shared" si="4"/>
        <v>111.53584000000001</v>
      </c>
      <c r="J28" s="84">
        <f t="shared" si="4"/>
        <v>23.268020000000003</v>
      </c>
      <c r="K28" s="84">
        <f t="shared" si="4"/>
        <v>111.70570000000001</v>
      </c>
      <c r="L28" s="84">
        <f t="shared" si="4"/>
        <v>111.36598000000001</v>
      </c>
      <c r="M28" s="231">
        <f t="shared" si="4"/>
        <v>110.81639999999997</v>
      </c>
      <c r="N28" s="84">
        <f t="shared" si="4"/>
        <v>110.2471</v>
      </c>
      <c r="O28" s="84">
        <f t="shared" si="4"/>
        <v>112.90458000000004</v>
      </c>
      <c r="P28" s="84">
        <f t="shared" si="4"/>
        <v>24.577040000000004</v>
      </c>
      <c r="Q28" s="84">
        <f t="shared" si="4"/>
        <v>110.38681999999997</v>
      </c>
      <c r="R28" s="84">
        <f t="shared" si="4"/>
        <v>109.65752000000001</v>
      </c>
      <c r="S28" s="231">
        <f t="shared" si="4"/>
        <v>111.02626000000001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763.8904</v>
      </c>
      <c r="C29" s="42">
        <f t="shared" si="5"/>
        <v>754.44670000000008</v>
      </c>
      <c r="D29" s="42">
        <f t="shared" si="5"/>
        <v>172.08520000000001</v>
      </c>
      <c r="E29" s="42">
        <f>((E27*E26)*7)/1000</f>
        <v>763.8904</v>
      </c>
      <c r="F29" s="42">
        <f>((F27*F26)*7)/1000</f>
        <v>759.69320000000005</v>
      </c>
      <c r="G29" s="490">
        <f>((G27*G26)*7)/1000</f>
        <v>756.5453</v>
      </c>
      <c r="H29" s="41">
        <f t="shared" ref="H29" si="6">((H27*H26)*7)/1000</f>
        <v>770.1862000000001</v>
      </c>
      <c r="I29" s="42">
        <f>((I27*I26)*7)/1000</f>
        <v>780.67920000000004</v>
      </c>
      <c r="J29" s="42">
        <f t="shared" ref="J29:M29" si="7">((J27*J26)*7)/1000</f>
        <v>164.74010000000001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776.48199999999997</v>
      </c>
      <c r="N29" s="85">
        <f>((N27*N26)*7)/1000</f>
        <v>771.2355</v>
      </c>
      <c r="O29" s="42">
        <f>((O27*O26)*7)/1000</f>
        <v>790.12290000000007</v>
      </c>
      <c r="P29" s="42">
        <f t="shared" ref="P29:S29" si="8">((P27*P26)*7)/1000</f>
        <v>172.08520000000001</v>
      </c>
      <c r="Q29" s="42">
        <f t="shared" si="8"/>
        <v>773.33409999999992</v>
      </c>
      <c r="R29" s="43">
        <f t="shared" si="8"/>
        <v>768.08759999999995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149.88226059654633</v>
      </c>
      <c r="C30" s="47">
        <f t="shared" si="9"/>
        <v>149.85098350884167</v>
      </c>
      <c r="D30" s="47">
        <f t="shared" si="9"/>
        <v>149.73867595818817</v>
      </c>
      <c r="E30" s="47">
        <f>+(E25/E27)/7*1000</f>
        <v>149.94113029827312</v>
      </c>
      <c r="F30" s="47">
        <f t="shared" ref="F30:H30" si="10">+(F25/F27)/7*1000</f>
        <v>149.86187845303863</v>
      </c>
      <c r="G30" s="491">
        <f t="shared" si="10"/>
        <v>149.93065187239947</v>
      </c>
      <c r="H30" s="46">
        <f t="shared" si="10"/>
        <v>149.86376021798367</v>
      </c>
      <c r="I30" s="47">
        <f>+(I25/I27)/7*1000</f>
        <v>149.86559139784947</v>
      </c>
      <c r="J30" s="47">
        <f t="shared" ref="J30:M30" si="11">+(J25/J27)/7*1000</f>
        <v>150.04549590536854</v>
      </c>
      <c r="K30" s="47">
        <f t="shared" si="11"/>
        <v>149.89453499520613</v>
      </c>
      <c r="L30" s="47">
        <f t="shared" si="11"/>
        <v>149.93270524899054</v>
      </c>
      <c r="M30" s="48">
        <f t="shared" si="11"/>
        <v>149.88416988416984</v>
      </c>
      <c r="N30" s="86">
        <f>+(N25/N27)/7*1000</f>
        <v>149.85422740524785</v>
      </c>
      <c r="O30" s="47">
        <f t="shared" ref="O30:S30" si="12">+(O25/O27)/7*1000</f>
        <v>149.89565547334468</v>
      </c>
      <c r="P30" s="47">
        <f t="shared" si="12"/>
        <v>149.99999999999997</v>
      </c>
      <c r="Q30" s="47">
        <f t="shared" si="12"/>
        <v>149.91277379337077</v>
      </c>
      <c r="R30" s="47">
        <f t="shared" si="12"/>
        <v>149.94145199063232</v>
      </c>
      <c r="S30" s="48">
        <f t="shared" si="12"/>
        <v>149.87468671679196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87.8</v>
      </c>
      <c r="D39" s="79">
        <v>14.5</v>
      </c>
      <c r="E39" s="79">
        <v>83.8</v>
      </c>
      <c r="F39" s="79">
        <v>83.2</v>
      </c>
      <c r="G39" s="79">
        <v>82.7</v>
      </c>
      <c r="H39" s="79"/>
      <c r="I39" s="101">
        <f t="shared" ref="I39:I46" si="13">SUM(B39:H39)</f>
        <v>438.7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6.1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87.8</v>
      </c>
      <c r="D40" s="79">
        <v>14.5</v>
      </c>
      <c r="E40" s="79">
        <v>83.8</v>
      </c>
      <c r="F40" s="79">
        <v>83.2</v>
      </c>
      <c r="G40" s="79">
        <v>82.7</v>
      </c>
      <c r="H40" s="79"/>
      <c r="I40" s="101">
        <f t="shared" si="13"/>
        <v>438.7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6.1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6.3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173.4</v>
      </c>
      <c r="C46" s="27">
        <f t="shared" si="15"/>
        <v>175.6</v>
      </c>
      <c r="D46" s="27">
        <f t="shared" si="15"/>
        <v>29</v>
      </c>
      <c r="E46" s="27">
        <f t="shared" si="15"/>
        <v>167.6</v>
      </c>
      <c r="F46" s="27">
        <f t="shared" si="15"/>
        <v>166.4</v>
      </c>
      <c r="G46" s="27">
        <f t="shared" si="15"/>
        <v>165.4</v>
      </c>
      <c r="H46" s="27">
        <f t="shared" si="15"/>
        <v>0</v>
      </c>
      <c r="I46" s="101">
        <f t="shared" si="13"/>
        <v>877.4</v>
      </c>
      <c r="K46" s="77" t="s">
        <v>10</v>
      </c>
      <c r="L46" s="81">
        <f t="shared" ref="L46:Q46" si="16">SUM(L39:L45)</f>
        <v>45.099999999999994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41.4</v>
      </c>
      <c r="Q46" s="27">
        <f t="shared" si="16"/>
        <v>43.100000000000009</v>
      </c>
      <c r="R46" s="101">
        <f t="shared" si="14"/>
        <v>227.60000000000002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152.4</v>
      </c>
      <c r="D47" s="30">
        <v>152.4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42.955057279937328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142.60651629072683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576</v>
      </c>
      <c r="D48" s="83">
        <v>95</v>
      </c>
      <c r="E48" s="83">
        <v>563</v>
      </c>
      <c r="F48" s="83">
        <v>559</v>
      </c>
      <c r="G48" s="83">
        <v>556</v>
      </c>
      <c r="H48" s="34"/>
      <c r="I48" s="103">
        <f>SUM(B48:H48)</f>
        <v>2918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87.78240000000001</v>
      </c>
      <c r="D49" s="38">
        <f t="shared" si="17"/>
        <v>14.478</v>
      </c>
      <c r="E49" s="38">
        <f t="shared" si="17"/>
        <v>83.774400000000014</v>
      </c>
      <c r="F49" s="38">
        <f t="shared" si="17"/>
        <v>83.179200000000023</v>
      </c>
      <c r="G49" s="38">
        <f t="shared" si="17"/>
        <v>82.732799999999997</v>
      </c>
      <c r="H49" s="38">
        <f t="shared" si="17"/>
        <v>0</v>
      </c>
      <c r="I49" s="104">
        <f>((I46*1000)/I48)/7</f>
        <v>42.955057279937328</v>
      </c>
      <c r="K49" s="95" t="s">
        <v>21</v>
      </c>
      <c r="L49" s="84">
        <f t="shared" ref="L49:Q49" si="18">((L48*L47)*7/1000-L39-L40)/5</f>
        <v>6.4244000000000003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6.1439999999999992</v>
      </c>
      <c r="R49" s="113">
        <f>((R46*1000)/R48)/7</f>
        <v>142.60651629072683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614.47680000000003</v>
      </c>
      <c r="D50" s="42">
        <f t="shared" si="19"/>
        <v>101.346</v>
      </c>
      <c r="E50" s="42">
        <f t="shared" si="19"/>
        <v>586.4208000000001</v>
      </c>
      <c r="F50" s="42">
        <f t="shared" si="19"/>
        <v>582.25440000000015</v>
      </c>
      <c r="G50" s="42">
        <f t="shared" si="19"/>
        <v>579.12959999999998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43.535023851368315</v>
      </c>
      <c r="C51" s="47">
        <f t="shared" si="21"/>
        <v>43.551587301587297</v>
      </c>
      <c r="D51" s="47">
        <f t="shared" si="21"/>
        <v>43.609022556390983</v>
      </c>
      <c r="E51" s="47">
        <f t="shared" si="21"/>
        <v>42.52727734077645</v>
      </c>
      <c r="F51" s="47">
        <f t="shared" si="21"/>
        <v>42.524916943521596</v>
      </c>
      <c r="G51" s="47">
        <f t="shared" si="21"/>
        <v>42.497430626927027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146.42857142857142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140.81632653061223</v>
      </c>
      <c r="Q51" s="47">
        <f t="shared" si="22"/>
        <v>139.93506493506496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8.1</v>
      </c>
      <c r="D58" s="79">
        <v>2</v>
      </c>
      <c r="E58" s="79">
        <v>8.4</v>
      </c>
      <c r="F58" s="79">
        <v>8.4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8.3000000000000007</v>
      </c>
      <c r="L58" s="79">
        <v>8.4</v>
      </c>
      <c r="M58" s="221">
        <v>8.3000000000000007</v>
      </c>
      <c r="N58" s="22">
        <v>8.3000000000000007</v>
      </c>
      <c r="O58" s="79">
        <v>8.5</v>
      </c>
      <c r="P58" s="79">
        <v>1.5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130.70000000000002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8.1</v>
      </c>
      <c r="D59" s="79">
        <v>2</v>
      </c>
      <c r="E59" s="79">
        <v>8.4</v>
      </c>
      <c r="F59" s="79">
        <v>8.4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8.3000000000000007</v>
      </c>
      <c r="L59" s="79">
        <v>8.4</v>
      </c>
      <c r="M59" s="221">
        <v>8.3000000000000007</v>
      </c>
      <c r="N59" s="22">
        <v>8.3000000000000007</v>
      </c>
      <c r="O59" s="79">
        <v>8.5</v>
      </c>
      <c r="P59" s="79">
        <v>1.5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130.70000000000002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8.1999999999999993</v>
      </c>
      <c r="H60" s="22">
        <v>8.5</v>
      </c>
      <c r="I60" s="79">
        <v>8.4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8.3000000000000007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129.6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8.1999999999999993</v>
      </c>
      <c r="H61" s="22">
        <v>8.5</v>
      </c>
      <c r="I61" s="79">
        <v>8.4</v>
      </c>
      <c r="J61" s="79">
        <v>1.8</v>
      </c>
      <c r="K61" s="79">
        <v>8.3000000000000007</v>
      </c>
      <c r="L61" s="79">
        <v>8.3000000000000007</v>
      </c>
      <c r="M61" s="221">
        <v>8.1999999999999993</v>
      </c>
      <c r="N61" s="22">
        <v>8.4</v>
      </c>
      <c r="O61" s="79">
        <v>8.5</v>
      </c>
      <c r="P61" s="79">
        <v>1.4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130.10000000000002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8.4</v>
      </c>
      <c r="G62" s="221">
        <v>8.1999999999999993</v>
      </c>
      <c r="H62" s="22">
        <v>8.5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8.1999999999999993</v>
      </c>
      <c r="N62" s="22">
        <v>8.4</v>
      </c>
      <c r="O62" s="79">
        <v>8.5</v>
      </c>
      <c r="P62" s="79">
        <v>1.4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130.30000000000001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8.1999999999999993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8.5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130.70000000000002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8.1999999999999993</v>
      </c>
      <c r="D64" s="79">
        <v>2.1</v>
      </c>
      <c r="E64" s="79">
        <v>8.4</v>
      </c>
      <c r="F64" s="79">
        <v>8.4</v>
      </c>
      <c r="G64" s="221">
        <v>8.3000000000000007</v>
      </c>
      <c r="H64" s="22">
        <v>8.5</v>
      </c>
      <c r="I64" s="79">
        <v>8.5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8.4</v>
      </c>
      <c r="O64" s="79">
        <v>8.5</v>
      </c>
      <c r="P64" s="79">
        <v>1.4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130.90000000000003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57.2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</v>
      </c>
      <c r="I65" s="27">
        <f t="shared" si="24"/>
        <v>59.3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58.5</v>
      </c>
      <c r="O65" s="27">
        <f t="shared" si="24"/>
        <v>59.5</v>
      </c>
      <c r="P65" s="27">
        <f t="shared" si="24"/>
        <v>10.000000000000002</v>
      </c>
      <c r="Q65" s="27">
        <f t="shared" si="24"/>
        <v>58.699999999999996</v>
      </c>
      <c r="R65" s="27">
        <f t="shared" si="24"/>
        <v>57.600000000000009</v>
      </c>
      <c r="S65" s="28">
        <f t="shared" si="24"/>
        <v>57.8</v>
      </c>
      <c r="T65" s="101">
        <f t="shared" si="23"/>
        <v>913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142.85714285714286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8.4139999999999997</v>
      </c>
      <c r="C68" s="38">
        <f t="shared" si="25"/>
        <v>8.2063999999999986</v>
      </c>
      <c r="D68" s="38">
        <f t="shared" si="25"/>
        <v>2.0224000000000002</v>
      </c>
      <c r="E68" s="38">
        <f t="shared" si="25"/>
        <v>8.3328000000000007</v>
      </c>
      <c r="F68" s="38">
        <f t="shared" si="25"/>
        <v>8.3734000000000002</v>
      </c>
      <c r="G68" s="39">
        <f t="shared" si="25"/>
        <v>8.2503999999999991</v>
      </c>
      <c r="H68" s="37">
        <f t="shared" si="25"/>
        <v>8.4944000000000006</v>
      </c>
      <c r="I68" s="38">
        <f t="shared" si="25"/>
        <v>8.4531000000000009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8.2439999999999998</v>
      </c>
      <c r="N68" s="37">
        <f t="shared" si="25"/>
        <v>8.3728000000000016</v>
      </c>
      <c r="O68" s="38">
        <f t="shared" si="25"/>
        <v>8.4944000000000006</v>
      </c>
      <c r="P68" s="38">
        <f t="shared" si="25"/>
        <v>1.409</v>
      </c>
      <c r="Q68" s="38">
        <f t="shared" si="25"/>
        <v>8.3692000000000011</v>
      </c>
      <c r="R68" s="38">
        <f t="shared" si="25"/>
        <v>8.2104000000000017</v>
      </c>
      <c r="S68" s="39">
        <f t="shared" si="25"/>
        <v>8.2439999999999998</v>
      </c>
      <c r="T68" s="116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57.231999999999999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145.91836734693879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144.06779661016949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144.06779661016949</v>
      </c>
      <c r="P70" s="47">
        <f t="shared" si="27"/>
        <v>142.85714285714289</v>
      </c>
      <c r="Q70" s="47">
        <f t="shared" si="27"/>
        <v>142.13075060532688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5AE81-A76E-42FD-B45D-49FCAF23CC40}">
  <dimension ref="A1:AQ239"/>
  <sheetViews>
    <sheetView view="pageBreakPreview" topLeftCell="A49" zoomScale="30" zoomScaleNormal="30" zoomScaleSheetLayoutView="30" workbookViewId="0">
      <selection activeCell="T48" sqref="T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2"/>
      <c r="Z3" s="2"/>
      <c r="AA3" s="2"/>
      <c r="AB3" s="2"/>
      <c r="AC3" s="2"/>
      <c r="AD3" s="5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2" t="s">
        <v>1</v>
      </c>
      <c r="B9" s="512"/>
      <c r="C9" s="512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2"/>
      <c r="B10" s="512"/>
      <c r="C10" s="5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2" t="s">
        <v>4</v>
      </c>
      <c r="B11" s="512"/>
      <c r="C11" s="512"/>
      <c r="D11" s="1"/>
      <c r="E11" s="513">
        <v>2</v>
      </c>
      <c r="F11" s="1"/>
      <c r="G11" s="1"/>
      <c r="H11" s="1"/>
      <c r="I11" s="1"/>
      <c r="J11" s="1"/>
      <c r="K11" s="519" t="s">
        <v>172</v>
      </c>
      <c r="L11" s="519"/>
      <c r="M11" s="514"/>
      <c r="N11" s="5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2"/>
      <c r="B12" s="512"/>
      <c r="C12" s="512"/>
      <c r="D12" s="1"/>
      <c r="E12" s="5"/>
      <c r="F12" s="1"/>
      <c r="G12" s="1"/>
      <c r="H12" s="1"/>
      <c r="I12" s="1"/>
      <c r="J12" s="1"/>
      <c r="K12" s="514"/>
      <c r="L12" s="514"/>
      <c r="M12" s="514"/>
      <c r="N12" s="5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2"/>
      <c r="B13" s="512"/>
      <c r="C13" s="512"/>
      <c r="D13" s="512"/>
      <c r="E13" s="512"/>
      <c r="F13" s="512"/>
      <c r="G13" s="512"/>
      <c r="H13" s="512"/>
      <c r="I13" s="512"/>
      <c r="J13" s="512"/>
      <c r="K13" s="512"/>
      <c r="L13" s="514"/>
      <c r="M13" s="514"/>
      <c r="N13" s="514"/>
      <c r="O13" s="514"/>
      <c r="P13" s="514"/>
      <c r="Q13" s="514"/>
      <c r="R13" s="514"/>
      <c r="S13" s="514"/>
      <c r="T13" s="514"/>
      <c r="U13" s="514"/>
      <c r="V13" s="514"/>
      <c r="W13" s="1"/>
      <c r="X13" s="1"/>
      <c r="Y13" s="1"/>
    </row>
    <row r="14" spans="1:30" s="3" customFormat="1" ht="27" thickBot="1" x14ac:dyDescent="0.3">
      <c r="A14" s="51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</v>
      </c>
      <c r="C18" s="23">
        <v>107.6</v>
      </c>
      <c r="D18" s="23">
        <v>24.5</v>
      </c>
      <c r="E18" s="23">
        <v>108.9</v>
      </c>
      <c r="F18" s="122">
        <v>108.3</v>
      </c>
      <c r="G18" s="122">
        <v>108.1</v>
      </c>
      <c r="H18" s="22">
        <v>110</v>
      </c>
      <c r="I18" s="23">
        <v>111.5</v>
      </c>
      <c r="J18" s="23">
        <v>23.3</v>
      </c>
      <c r="K18" s="23">
        <v>111.7</v>
      </c>
      <c r="L18" s="23">
        <v>111.4</v>
      </c>
      <c r="M18" s="24">
        <v>110.8</v>
      </c>
      <c r="N18" s="79">
        <v>110.2</v>
      </c>
      <c r="O18" s="23">
        <v>112.9</v>
      </c>
      <c r="P18" s="23">
        <v>24.6</v>
      </c>
      <c r="Q18" s="23">
        <v>110.4</v>
      </c>
      <c r="R18" s="23">
        <v>109.7</v>
      </c>
      <c r="S18" s="24">
        <v>111</v>
      </c>
      <c r="T18" s="25">
        <f t="shared" ref="T18:T25" si="0">SUM(B18:S18)</f>
        <v>1723.9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</v>
      </c>
      <c r="C19" s="23">
        <v>107.6</v>
      </c>
      <c r="D19" s="23">
        <v>24.5</v>
      </c>
      <c r="E19" s="23">
        <v>108.9</v>
      </c>
      <c r="F19" s="122">
        <v>108.3</v>
      </c>
      <c r="G19" s="122">
        <v>108.1</v>
      </c>
      <c r="H19" s="22">
        <v>110</v>
      </c>
      <c r="I19" s="23">
        <v>111.5</v>
      </c>
      <c r="J19" s="23">
        <v>23.3</v>
      </c>
      <c r="K19" s="23">
        <v>111.7</v>
      </c>
      <c r="L19" s="23">
        <v>111.4</v>
      </c>
      <c r="M19" s="24">
        <v>110.8</v>
      </c>
      <c r="N19" s="79">
        <v>110.2</v>
      </c>
      <c r="O19" s="23">
        <v>112.9</v>
      </c>
      <c r="P19" s="23">
        <v>24.6</v>
      </c>
      <c r="Q19" s="23">
        <v>110.4</v>
      </c>
      <c r="R19" s="23">
        <v>109.7</v>
      </c>
      <c r="S19" s="24">
        <v>111</v>
      </c>
      <c r="T19" s="25">
        <f t="shared" si="0"/>
        <v>1723.9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107.4</v>
      </c>
      <c r="D20" s="23">
        <v>24.2</v>
      </c>
      <c r="E20" s="23">
        <v>108.9</v>
      </c>
      <c r="F20" s="122">
        <v>108.3</v>
      </c>
      <c r="G20" s="122">
        <v>107.9</v>
      </c>
      <c r="H20" s="22">
        <v>109.6</v>
      </c>
      <c r="I20" s="23">
        <v>111.5</v>
      </c>
      <c r="J20" s="23">
        <v>23.2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112.7</v>
      </c>
      <c r="P20" s="23">
        <v>24.4</v>
      </c>
      <c r="Q20" s="23">
        <v>109.9</v>
      </c>
      <c r="R20" s="23">
        <v>109.5</v>
      </c>
      <c r="S20" s="24">
        <v>111</v>
      </c>
      <c r="T20" s="25">
        <f t="shared" si="0"/>
        <v>1721.6000000000004</v>
      </c>
      <c r="V20" s="2"/>
      <c r="W20" s="19"/>
    </row>
    <row r="21" spans="1:32" ht="39.950000000000003" customHeight="1" x14ac:dyDescent="0.25">
      <c r="A21" s="92" t="s">
        <v>15</v>
      </c>
      <c r="B21" s="76">
        <v>109</v>
      </c>
      <c r="C21" s="23">
        <v>107.4</v>
      </c>
      <c r="D21" s="23">
        <v>24.2</v>
      </c>
      <c r="E21" s="23">
        <v>108.9</v>
      </c>
      <c r="F21" s="122">
        <v>108.3</v>
      </c>
      <c r="G21" s="122">
        <v>107.9</v>
      </c>
      <c r="H21" s="22">
        <v>109.6</v>
      </c>
      <c r="I21" s="23">
        <v>111.5</v>
      </c>
      <c r="J21" s="23">
        <v>23.2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112.7</v>
      </c>
      <c r="P21" s="23">
        <v>24.4</v>
      </c>
      <c r="Q21" s="23">
        <v>109.9</v>
      </c>
      <c r="R21" s="23">
        <v>109.5</v>
      </c>
      <c r="S21" s="24">
        <v>111</v>
      </c>
      <c r="T21" s="25">
        <f t="shared" si="0"/>
        <v>1721.6000000000004</v>
      </c>
      <c r="V21" s="2"/>
      <c r="W21" s="19"/>
    </row>
    <row r="22" spans="1:32" ht="39.950000000000003" customHeight="1" x14ac:dyDescent="0.25">
      <c r="A22" s="91" t="s">
        <v>16</v>
      </c>
      <c r="B22" s="76">
        <v>109</v>
      </c>
      <c r="C22" s="23">
        <v>107.4</v>
      </c>
      <c r="D22" s="23">
        <v>24.2</v>
      </c>
      <c r="E22" s="23">
        <v>108.9</v>
      </c>
      <c r="F22" s="122">
        <v>108.3</v>
      </c>
      <c r="G22" s="122">
        <v>107.9</v>
      </c>
      <c r="H22" s="22">
        <v>109.6</v>
      </c>
      <c r="I22" s="23">
        <v>111.5</v>
      </c>
      <c r="J22" s="23">
        <v>23.2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112.7</v>
      </c>
      <c r="P22" s="23">
        <v>24.4</v>
      </c>
      <c r="Q22" s="23">
        <v>109.9</v>
      </c>
      <c r="R22" s="23">
        <v>109.5</v>
      </c>
      <c r="S22" s="24">
        <v>111</v>
      </c>
      <c r="T22" s="25">
        <f t="shared" si="0"/>
        <v>1721.6000000000004</v>
      </c>
      <c r="V22" s="2"/>
      <c r="W22" s="19"/>
    </row>
    <row r="23" spans="1:32" ht="39.950000000000003" customHeight="1" x14ac:dyDescent="0.25">
      <c r="A23" s="92" t="s">
        <v>17</v>
      </c>
      <c r="B23" s="76">
        <v>109</v>
      </c>
      <c r="C23" s="23">
        <v>107.4</v>
      </c>
      <c r="D23" s="23">
        <v>24.2</v>
      </c>
      <c r="E23" s="23">
        <v>108.9</v>
      </c>
      <c r="F23" s="122">
        <v>108.3</v>
      </c>
      <c r="G23" s="122">
        <v>107.9</v>
      </c>
      <c r="H23" s="22">
        <v>109.6</v>
      </c>
      <c r="I23" s="23">
        <v>111.5</v>
      </c>
      <c r="J23" s="23">
        <v>23.2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112.7</v>
      </c>
      <c r="P23" s="23">
        <v>24.4</v>
      </c>
      <c r="Q23" s="23">
        <v>109.9</v>
      </c>
      <c r="R23" s="23">
        <v>109.5</v>
      </c>
      <c r="S23" s="24">
        <v>111</v>
      </c>
      <c r="T23" s="25">
        <f t="shared" si="0"/>
        <v>1721.6000000000004</v>
      </c>
      <c r="V23" s="2"/>
      <c r="W23" s="19"/>
    </row>
    <row r="24" spans="1:32" ht="39.950000000000003" customHeight="1" x14ac:dyDescent="0.25">
      <c r="A24" s="91" t="s">
        <v>18</v>
      </c>
      <c r="B24" s="76">
        <v>109</v>
      </c>
      <c r="C24" s="23">
        <v>107.4</v>
      </c>
      <c r="D24" s="23">
        <v>24.2</v>
      </c>
      <c r="E24" s="23">
        <v>108.9</v>
      </c>
      <c r="F24" s="122">
        <v>108.3</v>
      </c>
      <c r="G24" s="122">
        <v>107.9</v>
      </c>
      <c r="H24" s="22">
        <v>109.6</v>
      </c>
      <c r="I24" s="23">
        <v>111.5</v>
      </c>
      <c r="J24" s="23">
        <v>23.2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112.7</v>
      </c>
      <c r="P24" s="23">
        <v>24.4</v>
      </c>
      <c r="Q24" s="23">
        <v>109.9</v>
      </c>
      <c r="R24" s="23">
        <v>109.5</v>
      </c>
      <c r="S24" s="24">
        <v>111</v>
      </c>
      <c r="T24" s="25">
        <f t="shared" si="0"/>
        <v>1721.6000000000004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763</v>
      </c>
      <c r="C25" s="27">
        <f t="shared" si="1"/>
        <v>752.19999999999993</v>
      </c>
      <c r="D25" s="27">
        <f t="shared" si="1"/>
        <v>170</v>
      </c>
      <c r="E25" s="27">
        <f t="shared" si="1"/>
        <v>762.3</v>
      </c>
      <c r="F25" s="27">
        <f t="shared" si="1"/>
        <v>758.09999999999991</v>
      </c>
      <c r="G25" s="486">
        <f t="shared" si="1"/>
        <v>755.69999999999993</v>
      </c>
      <c r="H25" s="26">
        <f t="shared" si="1"/>
        <v>768.00000000000011</v>
      </c>
      <c r="I25" s="27">
        <f t="shared" si="1"/>
        <v>780.5</v>
      </c>
      <c r="J25" s="27">
        <f t="shared" si="1"/>
        <v>162.6</v>
      </c>
      <c r="K25" s="27">
        <f t="shared" si="1"/>
        <v>781.90000000000009</v>
      </c>
      <c r="L25" s="27">
        <f t="shared" si="1"/>
        <v>779.8</v>
      </c>
      <c r="M25" s="28">
        <f t="shared" si="1"/>
        <v>775.59999999999991</v>
      </c>
      <c r="N25" s="81">
        <f>SUM(N18:N24)</f>
        <v>771.40000000000009</v>
      </c>
      <c r="O25" s="27">
        <f t="shared" ref="O25:Q25" si="2">SUM(O18:O24)</f>
        <v>789.30000000000007</v>
      </c>
      <c r="P25" s="27">
        <f t="shared" si="2"/>
        <v>171.20000000000002</v>
      </c>
      <c r="Q25" s="27">
        <f t="shared" si="2"/>
        <v>770.3</v>
      </c>
      <c r="R25" s="27">
        <f>SUM(R18:R24)</f>
        <v>766.9</v>
      </c>
      <c r="S25" s="28">
        <f t="shared" ref="S25" si="3">SUM(S18:S24)</f>
        <v>777</v>
      </c>
      <c r="T25" s="25">
        <f t="shared" si="0"/>
        <v>12055.8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149.8787871253279</v>
      </c>
    </row>
    <row r="27" spans="1:32" s="2" customFormat="1" ht="33" customHeight="1" x14ac:dyDescent="0.25">
      <c r="A27" s="94" t="s">
        <v>20</v>
      </c>
      <c r="B27" s="209">
        <v>728</v>
      </c>
      <c r="C27" s="34">
        <v>717</v>
      </c>
      <c r="D27" s="34">
        <v>162</v>
      </c>
      <c r="E27" s="34">
        <v>727</v>
      </c>
      <c r="F27" s="34">
        <v>723</v>
      </c>
      <c r="G27" s="488">
        <v>720</v>
      </c>
      <c r="H27" s="33">
        <v>732</v>
      </c>
      <c r="I27" s="34">
        <v>744</v>
      </c>
      <c r="J27" s="34">
        <v>155</v>
      </c>
      <c r="K27" s="34">
        <v>745</v>
      </c>
      <c r="L27" s="34">
        <v>743</v>
      </c>
      <c r="M27" s="35">
        <v>739</v>
      </c>
      <c r="N27" s="83">
        <v>735</v>
      </c>
      <c r="O27" s="34">
        <v>752</v>
      </c>
      <c r="P27" s="34">
        <v>163</v>
      </c>
      <c r="Q27" s="34">
        <v>734</v>
      </c>
      <c r="R27" s="34">
        <v>731</v>
      </c>
      <c r="S27" s="35">
        <v>741</v>
      </c>
      <c r="T27" s="36">
        <f>SUM(B27:S27)</f>
        <v>11491</v>
      </c>
      <c r="U27" s="2">
        <f>((T25*1000)/T27)/7</f>
        <v>149.87878712532788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109.17807999999999</v>
      </c>
      <c r="C28" s="84">
        <f t="shared" si="4"/>
        <v>107.42961999999997</v>
      </c>
      <c r="D28" s="84">
        <f t="shared" si="4"/>
        <v>24.197320000000001</v>
      </c>
      <c r="E28" s="84">
        <f t="shared" si="4"/>
        <v>109.00822000000001</v>
      </c>
      <c r="F28" s="84">
        <f t="shared" si="4"/>
        <v>108.40878000000002</v>
      </c>
      <c r="G28" s="489">
        <f t="shared" si="4"/>
        <v>107.85919999999999</v>
      </c>
      <c r="H28" s="37">
        <f t="shared" si="4"/>
        <v>109.61751999999998</v>
      </c>
      <c r="I28" s="84">
        <f t="shared" si="4"/>
        <v>111.53584000000001</v>
      </c>
      <c r="J28" s="84">
        <f t="shared" si="4"/>
        <v>23.208300000000001</v>
      </c>
      <c r="K28" s="84">
        <f t="shared" si="4"/>
        <v>111.66569999999999</v>
      </c>
      <c r="L28" s="84">
        <f t="shared" si="4"/>
        <v>111.36598000000001</v>
      </c>
      <c r="M28" s="231">
        <f t="shared" si="4"/>
        <v>110.76654000000003</v>
      </c>
      <c r="N28" s="84">
        <f t="shared" si="4"/>
        <v>110.16709999999998</v>
      </c>
      <c r="O28" s="84">
        <f t="shared" si="4"/>
        <v>112.65472</v>
      </c>
      <c r="P28" s="84">
        <f t="shared" si="4"/>
        <v>24.367180000000001</v>
      </c>
      <c r="Q28" s="84">
        <f t="shared" si="4"/>
        <v>109.87724000000003</v>
      </c>
      <c r="R28" s="84">
        <f t="shared" si="4"/>
        <v>109.52766</v>
      </c>
      <c r="S28" s="231">
        <f t="shared" si="4"/>
        <v>111.10626000000002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763.8904</v>
      </c>
      <c r="C29" s="42">
        <f t="shared" si="5"/>
        <v>752.34809999999993</v>
      </c>
      <c r="D29" s="42">
        <f t="shared" si="5"/>
        <v>169.98660000000001</v>
      </c>
      <c r="E29" s="42">
        <f>((E27*E26)*7)/1000</f>
        <v>762.84109999999998</v>
      </c>
      <c r="F29" s="42">
        <f>((F27*F26)*7)/1000</f>
        <v>758.64390000000003</v>
      </c>
      <c r="G29" s="490">
        <f>((G27*G26)*7)/1000</f>
        <v>755.49599999999998</v>
      </c>
      <c r="H29" s="41">
        <f t="shared" ref="H29" si="6">((H27*H26)*7)/1000</f>
        <v>768.08759999999995</v>
      </c>
      <c r="I29" s="42">
        <f>((I27*I26)*7)/1000</f>
        <v>780.67920000000004</v>
      </c>
      <c r="J29" s="42">
        <f t="shared" ref="J29:M29" si="7">((J27*J26)*7)/1000</f>
        <v>162.64150000000001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775.43270000000007</v>
      </c>
      <c r="N29" s="85">
        <f>((N27*N26)*7)/1000</f>
        <v>771.2355</v>
      </c>
      <c r="O29" s="42">
        <f>((O27*O26)*7)/1000</f>
        <v>789.07359999999994</v>
      </c>
      <c r="P29" s="42">
        <f t="shared" ref="P29:S29" si="8">((P27*P26)*7)/1000</f>
        <v>171.0359</v>
      </c>
      <c r="Q29" s="42">
        <f t="shared" si="8"/>
        <v>770.1862000000001</v>
      </c>
      <c r="R29" s="43">
        <f t="shared" si="8"/>
        <v>767.03830000000005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149.72527472527472</v>
      </c>
      <c r="C30" s="47">
        <f t="shared" si="9"/>
        <v>149.87049212990632</v>
      </c>
      <c r="D30" s="47">
        <f t="shared" si="9"/>
        <v>149.91181657848324</v>
      </c>
      <c r="E30" s="47">
        <f>+(E25/E27)/7*1000</f>
        <v>149.79367262723522</v>
      </c>
      <c r="F30" s="47">
        <f t="shared" ref="F30:H30" si="10">+(F25/F27)/7*1000</f>
        <v>149.79253112033192</v>
      </c>
      <c r="G30" s="491">
        <f t="shared" si="10"/>
        <v>149.94047619047618</v>
      </c>
      <c r="H30" s="46">
        <f t="shared" si="10"/>
        <v>149.88290398126463</v>
      </c>
      <c r="I30" s="47">
        <f>+(I25/I27)/7*1000</f>
        <v>149.86559139784947</v>
      </c>
      <c r="J30" s="47">
        <f t="shared" ref="J30:M30" si="11">+(J25/J27)/7*1000</f>
        <v>149.86175115207374</v>
      </c>
      <c r="K30" s="47">
        <f t="shared" si="11"/>
        <v>149.9328859060403</v>
      </c>
      <c r="L30" s="47">
        <f t="shared" si="11"/>
        <v>149.93270524899054</v>
      </c>
      <c r="M30" s="48">
        <f t="shared" si="11"/>
        <v>149.93234100135317</v>
      </c>
      <c r="N30" s="86">
        <f>+(N25/N27)/7*1000</f>
        <v>149.93197278911569</v>
      </c>
      <c r="O30" s="47">
        <f t="shared" ref="O30:S30" si="12">+(O25/O27)/7*1000</f>
        <v>149.94300911854103</v>
      </c>
      <c r="P30" s="47">
        <f t="shared" si="12"/>
        <v>150.04382120946542</v>
      </c>
      <c r="Q30" s="47">
        <f t="shared" si="12"/>
        <v>149.92214869599067</v>
      </c>
      <c r="R30" s="47">
        <f t="shared" si="12"/>
        <v>149.87297244479186</v>
      </c>
      <c r="S30" s="48">
        <f t="shared" si="12"/>
        <v>149.79757085020242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88.9</v>
      </c>
      <c r="D39" s="79">
        <v>14.4</v>
      </c>
      <c r="E39" s="79">
        <v>83.6</v>
      </c>
      <c r="F39" s="79">
        <v>83.2</v>
      </c>
      <c r="G39" s="79">
        <v>82.4</v>
      </c>
      <c r="H39" s="79"/>
      <c r="I39" s="101">
        <f t="shared" ref="I39:I46" si="13">SUM(B39:H39)</f>
        <v>439.20000000000005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6.2</v>
      </c>
      <c r="P39" s="79">
        <v>6</v>
      </c>
      <c r="Q39" s="79">
        <v>6.2</v>
      </c>
      <c r="R39" s="101">
        <f t="shared" ref="R39:R46" si="14">SUM(L39:Q39)</f>
        <v>32.800000000000004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88.9</v>
      </c>
      <c r="D40" s="79">
        <v>14.4</v>
      </c>
      <c r="E40" s="79">
        <v>83.6</v>
      </c>
      <c r="F40" s="79">
        <v>83.2</v>
      </c>
      <c r="G40" s="79">
        <v>82.4</v>
      </c>
      <c r="H40" s="79"/>
      <c r="I40" s="101">
        <f t="shared" si="13"/>
        <v>439.20000000000005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6.2</v>
      </c>
      <c r="P40" s="79">
        <v>6</v>
      </c>
      <c r="Q40" s="79">
        <v>6.2</v>
      </c>
      <c r="R40" s="101">
        <f t="shared" si="14"/>
        <v>32.800000000000004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6.4</v>
      </c>
      <c r="N41" s="79">
        <v>1.6</v>
      </c>
      <c r="O41" s="79">
        <v>6.1</v>
      </c>
      <c r="P41" s="79">
        <v>5.9</v>
      </c>
      <c r="Q41" s="79">
        <v>6</v>
      </c>
      <c r="R41" s="101">
        <f t="shared" si="14"/>
        <v>32.5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6.4</v>
      </c>
      <c r="N42" s="79">
        <v>1.6</v>
      </c>
      <c r="O42" s="79">
        <v>6.2</v>
      </c>
      <c r="P42" s="79">
        <v>6</v>
      </c>
      <c r="Q42" s="79">
        <v>6</v>
      </c>
      <c r="R42" s="101">
        <f t="shared" si="14"/>
        <v>32.700000000000003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6.4</v>
      </c>
      <c r="N43" s="79">
        <v>1.6</v>
      </c>
      <c r="O43" s="79">
        <v>6.2</v>
      </c>
      <c r="P43" s="79">
        <v>6</v>
      </c>
      <c r="Q43" s="79">
        <v>6</v>
      </c>
      <c r="R43" s="101">
        <f t="shared" si="14"/>
        <v>32.700000000000003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6.4</v>
      </c>
      <c r="N44" s="79">
        <v>1.6</v>
      </c>
      <c r="O44" s="79">
        <v>6.2</v>
      </c>
      <c r="P44" s="79">
        <v>6</v>
      </c>
      <c r="Q44" s="79">
        <v>6.1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6.5</v>
      </c>
      <c r="N45" s="79">
        <v>1.6</v>
      </c>
      <c r="O45" s="79">
        <v>6.2</v>
      </c>
      <c r="P45" s="79">
        <v>6</v>
      </c>
      <c r="Q45" s="79">
        <v>6.1</v>
      </c>
      <c r="R45" s="101">
        <f t="shared" si="14"/>
        <v>33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173.4</v>
      </c>
      <c r="C46" s="27">
        <f t="shared" si="15"/>
        <v>177.8</v>
      </c>
      <c r="D46" s="27">
        <f t="shared" si="15"/>
        <v>28.8</v>
      </c>
      <c r="E46" s="27">
        <f t="shared" si="15"/>
        <v>167.2</v>
      </c>
      <c r="F46" s="27">
        <f t="shared" si="15"/>
        <v>166.4</v>
      </c>
      <c r="G46" s="27">
        <f t="shared" si="15"/>
        <v>164.8</v>
      </c>
      <c r="H46" s="27">
        <f t="shared" si="15"/>
        <v>0</v>
      </c>
      <c r="I46" s="101">
        <f t="shared" si="13"/>
        <v>878.40000000000009</v>
      </c>
      <c r="K46" s="77" t="s">
        <v>10</v>
      </c>
      <c r="L46" s="81">
        <f t="shared" ref="L46:Q46" si="16">SUM(L39:L45)</f>
        <v>45.6</v>
      </c>
      <c r="M46" s="27">
        <f t="shared" si="16"/>
        <v>44.699999999999996</v>
      </c>
      <c r="N46" s="27">
        <f t="shared" si="16"/>
        <v>11.2</v>
      </c>
      <c r="O46" s="27">
        <f t="shared" si="16"/>
        <v>43.300000000000004</v>
      </c>
      <c r="P46" s="27">
        <f t="shared" si="16"/>
        <v>41.9</v>
      </c>
      <c r="Q46" s="27">
        <f t="shared" si="16"/>
        <v>42.6</v>
      </c>
      <c r="R46" s="101">
        <f t="shared" si="14"/>
        <v>229.3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43.077828453729595</v>
      </c>
      <c r="K47" s="110" t="s">
        <v>19</v>
      </c>
      <c r="L47" s="82">
        <v>148</v>
      </c>
      <c r="M47" s="30">
        <v>145</v>
      </c>
      <c r="N47" s="30">
        <v>146</v>
      </c>
      <c r="O47" s="30">
        <v>144</v>
      </c>
      <c r="P47" s="30">
        <v>142.5</v>
      </c>
      <c r="Q47" s="30">
        <v>141.5</v>
      </c>
      <c r="R47" s="102">
        <f>+((R46/R48)/7)*1000</f>
        <v>144.30459408432978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576</v>
      </c>
      <c r="D48" s="83">
        <v>93</v>
      </c>
      <c r="E48" s="83">
        <v>562</v>
      </c>
      <c r="F48" s="83">
        <v>559</v>
      </c>
      <c r="G48" s="83">
        <v>554</v>
      </c>
      <c r="H48" s="34"/>
      <c r="I48" s="103">
        <f>SUM(B48:H48)</f>
        <v>2913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43</v>
      </c>
      <c r="R48" s="112">
        <f>SUM(L48:Q48)</f>
        <v>227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88.934399999999997</v>
      </c>
      <c r="D49" s="38">
        <f t="shared" si="17"/>
        <v>14.359200000000001</v>
      </c>
      <c r="E49" s="38">
        <f t="shared" si="17"/>
        <v>83.625600000000006</v>
      </c>
      <c r="F49" s="38">
        <f t="shared" si="17"/>
        <v>83.179200000000023</v>
      </c>
      <c r="G49" s="38">
        <f t="shared" si="17"/>
        <v>82.435200000000023</v>
      </c>
      <c r="H49" s="38">
        <f t="shared" si="17"/>
        <v>0</v>
      </c>
      <c r="I49" s="104">
        <f>((I46*1000)/I48)/7</f>
        <v>43.077828453729587</v>
      </c>
      <c r="K49" s="95" t="s">
        <v>21</v>
      </c>
      <c r="L49" s="84">
        <f t="shared" ref="L49:Q49" si="18">((L48*L47)*7/1000-L39-L40)/5</f>
        <v>6.5168000000000008</v>
      </c>
      <c r="M49" s="38">
        <f t="shared" si="18"/>
        <v>6.4120000000000008</v>
      </c>
      <c r="N49" s="38">
        <f t="shared" si="18"/>
        <v>1.6084000000000003</v>
      </c>
      <c r="O49" s="38">
        <f t="shared" si="18"/>
        <v>6.1887999999999996</v>
      </c>
      <c r="P49" s="38">
        <f t="shared" si="18"/>
        <v>5.979000000000001</v>
      </c>
      <c r="Q49" s="38">
        <f t="shared" si="18"/>
        <v>6.0383000000000004</v>
      </c>
      <c r="R49" s="113">
        <f>((R46*1000)/R48)/7</f>
        <v>144.30459408432975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622.54079999999999</v>
      </c>
      <c r="D50" s="42">
        <f t="shared" si="19"/>
        <v>100.51440000000001</v>
      </c>
      <c r="E50" s="42">
        <f t="shared" si="19"/>
        <v>585.37920000000008</v>
      </c>
      <c r="F50" s="42">
        <f t="shared" si="19"/>
        <v>582.25440000000015</v>
      </c>
      <c r="G50" s="42">
        <f t="shared" si="19"/>
        <v>577.04640000000018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45.584000000000003</v>
      </c>
      <c r="M50" s="42">
        <f t="shared" si="20"/>
        <v>44.66</v>
      </c>
      <c r="N50" s="42">
        <f t="shared" si="20"/>
        <v>11.242000000000001</v>
      </c>
      <c r="O50" s="42">
        <f t="shared" si="20"/>
        <v>43.344000000000001</v>
      </c>
      <c r="P50" s="42">
        <f t="shared" si="20"/>
        <v>41.895000000000003</v>
      </c>
      <c r="Q50" s="42">
        <f t="shared" si="20"/>
        <v>42.591500000000003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43.535023851368315</v>
      </c>
      <c r="C51" s="47">
        <f t="shared" si="21"/>
        <v>44.097222222222229</v>
      </c>
      <c r="D51" s="47">
        <f t="shared" si="21"/>
        <v>44.23963133640553</v>
      </c>
      <c r="E51" s="47">
        <f t="shared" si="21"/>
        <v>42.501270971021853</v>
      </c>
      <c r="F51" s="47">
        <f t="shared" si="21"/>
        <v>42.524916943521596</v>
      </c>
      <c r="G51" s="47">
        <f t="shared" si="21"/>
        <v>42.496132026817946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148.05194805194805</v>
      </c>
      <c r="M51" s="47">
        <f t="shared" si="22"/>
        <v>145.12987012987014</v>
      </c>
      <c r="N51" s="47">
        <f t="shared" si="22"/>
        <v>145.45454545454544</v>
      </c>
      <c r="O51" s="47">
        <f t="shared" si="22"/>
        <v>143.85382059800668</v>
      </c>
      <c r="P51" s="47">
        <f t="shared" si="22"/>
        <v>142.51700680272108</v>
      </c>
      <c r="Q51" s="47">
        <f t="shared" si="22"/>
        <v>141.5282392026578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8.1999999999999993</v>
      </c>
      <c r="D58" s="79">
        <v>2.1</v>
      </c>
      <c r="E58" s="79">
        <v>8.4</v>
      </c>
      <c r="F58" s="79">
        <v>8.4</v>
      </c>
      <c r="G58" s="221">
        <v>8.3000000000000007</v>
      </c>
      <c r="H58" s="22">
        <v>8.5</v>
      </c>
      <c r="I58" s="79">
        <v>8.5</v>
      </c>
      <c r="J58" s="79">
        <v>1.9</v>
      </c>
      <c r="K58" s="79">
        <v>8.3000000000000007</v>
      </c>
      <c r="L58" s="79">
        <v>8.3000000000000007</v>
      </c>
      <c r="M58" s="221">
        <v>8.3000000000000007</v>
      </c>
      <c r="N58" s="22">
        <v>8.4</v>
      </c>
      <c r="O58" s="79">
        <v>8.5</v>
      </c>
      <c r="P58" s="79">
        <v>1.4</v>
      </c>
      <c r="Q58" s="79">
        <v>8.4</v>
      </c>
      <c r="R58" s="79">
        <v>8.1999999999999993</v>
      </c>
      <c r="S58" s="221">
        <v>8.3000000000000007</v>
      </c>
      <c r="T58" s="101">
        <f t="shared" ref="T58:T65" si="23">SUM(B58:S58)</f>
        <v>130.90000000000003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8.1999999999999993</v>
      </c>
      <c r="D59" s="79">
        <v>2.1</v>
      </c>
      <c r="E59" s="79">
        <v>8.4</v>
      </c>
      <c r="F59" s="79">
        <v>8.4</v>
      </c>
      <c r="G59" s="221">
        <v>8.3000000000000007</v>
      </c>
      <c r="H59" s="22">
        <v>8.5</v>
      </c>
      <c r="I59" s="79">
        <v>8.5</v>
      </c>
      <c r="J59" s="79">
        <v>1.9</v>
      </c>
      <c r="K59" s="79">
        <v>8.3000000000000007</v>
      </c>
      <c r="L59" s="79">
        <v>8.3000000000000007</v>
      </c>
      <c r="M59" s="221">
        <v>8.3000000000000007</v>
      </c>
      <c r="N59" s="22">
        <v>8.4</v>
      </c>
      <c r="O59" s="79">
        <v>8.5</v>
      </c>
      <c r="P59" s="79">
        <v>1.4</v>
      </c>
      <c r="Q59" s="79">
        <v>8.4</v>
      </c>
      <c r="R59" s="79">
        <v>8.1999999999999993</v>
      </c>
      <c r="S59" s="221">
        <v>8.3000000000000007</v>
      </c>
      <c r="T59" s="101">
        <f t="shared" si="23"/>
        <v>130.90000000000003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8.3000000000000007</v>
      </c>
      <c r="D60" s="79">
        <v>2</v>
      </c>
      <c r="E60" s="79">
        <v>8.4</v>
      </c>
      <c r="F60" s="79">
        <v>8.5</v>
      </c>
      <c r="G60" s="221">
        <v>8.3000000000000007</v>
      </c>
      <c r="H60" s="22">
        <v>8.6</v>
      </c>
      <c r="I60" s="79">
        <v>8.5</v>
      </c>
      <c r="J60" s="79">
        <v>1.7</v>
      </c>
      <c r="K60" s="79">
        <v>8.4</v>
      </c>
      <c r="L60" s="79">
        <v>8.4</v>
      </c>
      <c r="M60" s="221">
        <v>8.3000000000000007</v>
      </c>
      <c r="N60" s="22">
        <v>8.1999999999999993</v>
      </c>
      <c r="O60" s="79">
        <v>8.6</v>
      </c>
      <c r="P60" s="79">
        <v>1.4</v>
      </c>
      <c r="Q60" s="79">
        <v>8.3000000000000007</v>
      </c>
      <c r="R60" s="79">
        <v>8.3000000000000007</v>
      </c>
      <c r="S60" s="221">
        <v>8.3000000000000007</v>
      </c>
      <c r="T60" s="101">
        <f t="shared" si="23"/>
        <v>131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8.3000000000000007</v>
      </c>
      <c r="D61" s="79">
        <v>2</v>
      </c>
      <c r="E61" s="79">
        <v>8.4</v>
      </c>
      <c r="F61" s="79">
        <v>8.5</v>
      </c>
      <c r="G61" s="221">
        <v>8.3000000000000007</v>
      </c>
      <c r="H61" s="22">
        <v>8.6</v>
      </c>
      <c r="I61" s="79">
        <v>8.6</v>
      </c>
      <c r="J61" s="79">
        <v>1.7</v>
      </c>
      <c r="K61" s="79">
        <v>8.4</v>
      </c>
      <c r="L61" s="79">
        <v>8.4</v>
      </c>
      <c r="M61" s="221">
        <v>8.3000000000000007</v>
      </c>
      <c r="N61" s="22">
        <v>8.3000000000000007</v>
      </c>
      <c r="O61" s="79">
        <v>8.6</v>
      </c>
      <c r="P61" s="79">
        <v>1.5</v>
      </c>
      <c r="Q61" s="79">
        <v>8.3000000000000007</v>
      </c>
      <c r="R61" s="79">
        <v>8.4</v>
      </c>
      <c r="S61" s="221">
        <v>8.3000000000000007</v>
      </c>
      <c r="T61" s="101">
        <f t="shared" si="23"/>
        <v>131.4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8.5</v>
      </c>
      <c r="F62" s="79">
        <v>8.5</v>
      </c>
      <c r="G62" s="221">
        <v>8.3000000000000007</v>
      </c>
      <c r="H62" s="22">
        <v>8.6999999999999993</v>
      </c>
      <c r="I62" s="79">
        <v>8.6</v>
      </c>
      <c r="J62" s="79">
        <v>1.7</v>
      </c>
      <c r="K62" s="79">
        <v>8.4</v>
      </c>
      <c r="L62" s="79">
        <v>8.4</v>
      </c>
      <c r="M62" s="221">
        <v>8.4</v>
      </c>
      <c r="N62" s="22">
        <v>8.3000000000000007</v>
      </c>
      <c r="O62" s="79">
        <v>8.6999999999999993</v>
      </c>
      <c r="P62" s="79">
        <v>1.5</v>
      </c>
      <c r="Q62" s="79">
        <v>8.3000000000000007</v>
      </c>
      <c r="R62" s="79">
        <v>8.4</v>
      </c>
      <c r="S62" s="221">
        <v>8.4</v>
      </c>
      <c r="T62" s="101">
        <f t="shared" si="23"/>
        <v>131.9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79">
        <v>8.3000000000000007</v>
      </c>
      <c r="D63" s="79">
        <v>2</v>
      </c>
      <c r="E63" s="79">
        <v>8.5</v>
      </c>
      <c r="F63" s="79">
        <v>8.5</v>
      </c>
      <c r="G63" s="221">
        <v>8.4</v>
      </c>
      <c r="H63" s="22">
        <v>8.6999999999999993</v>
      </c>
      <c r="I63" s="79">
        <v>8.6</v>
      </c>
      <c r="J63" s="79">
        <v>1.7</v>
      </c>
      <c r="K63" s="79">
        <v>8.4</v>
      </c>
      <c r="L63" s="79">
        <v>8.5</v>
      </c>
      <c r="M63" s="221">
        <v>8.4</v>
      </c>
      <c r="N63" s="22">
        <v>8.3000000000000007</v>
      </c>
      <c r="O63" s="79">
        <v>8.6999999999999993</v>
      </c>
      <c r="P63" s="79">
        <v>1.5</v>
      </c>
      <c r="Q63" s="79">
        <v>8.3000000000000007</v>
      </c>
      <c r="R63" s="79">
        <v>8.4</v>
      </c>
      <c r="S63" s="221">
        <v>8.4</v>
      </c>
      <c r="T63" s="101">
        <f t="shared" si="23"/>
        <v>132.20000000000002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8.6999999999999993</v>
      </c>
      <c r="I64" s="79">
        <v>8.6</v>
      </c>
      <c r="J64" s="79">
        <v>1.7</v>
      </c>
      <c r="K64" s="79">
        <v>8.4</v>
      </c>
      <c r="L64" s="79">
        <v>8.5</v>
      </c>
      <c r="M64" s="221">
        <v>8.4</v>
      </c>
      <c r="N64" s="22">
        <v>8.3000000000000007</v>
      </c>
      <c r="O64" s="79">
        <v>8.6999999999999993</v>
      </c>
      <c r="P64" s="79">
        <v>1.5</v>
      </c>
      <c r="Q64" s="79">
        <v>8.3000000000000007</v>
      </c>
      <c r="R64" s="79">
        <v>8.4</v>
      </c>
      <c r="S64" s="221">
        <v>8.4</v>
      </c>
      <c r="T64" s="101">
        <f t="shared" si="23"/>
        <v>132.4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59.7</v>
      </c>
      <c r="C65" s="27">
        <f t="shared" ref="C65:S65" si="24">SUM(C58:C64)</f>
        <v>57.999999999999993</v>
      </c>
      <c r="D65" s="27">
        <f t="shared" si="24"/>
        <v>14.299999999999999</v>
      </c>
      <c r="E65" s="27">
        <f t="shared" si="24"/>
        <v>59.1</v>
      </c>
      <c r="F65" s="27">
        <f t="shared" si="24"/>
        <v>59.3</v>
      </c>
      <c r="G65" s="28">
        <f t="shared" si="24"/>
        <v>58.3</v>
      </c>
      <c r="H65" s="26">
        <f t="shared" si="24"/>
        <v>60.300000000000011</v>
      </c>
      <c r="I65" s="27">
        <f t="shared" si="24"/>
        <v>59.900000000000006</v>
      </c>
      <c r="J65" s="27">
        <f t="shared" si="24"/>
        <v>12.299999999999999</v>
      </c>
      <c r="K65" s="27">
        <f t="shared" si="24"/>
        <v>58.599999999999994</v>
      </c>
      <c r="L65" s="27">
        <f t="shared" si="24"/>
        <v>58.8</v>
      </c>
      <c r="M65" s="28">
        <f t="shared" si="24"/>
        <v>58.4</v>
      </c>
      <c r="N65" s="26">
        <f t="shared" si="24"/>
        <v>58.199999999999989</v>
      </c>
      <c r="O65" s="27">
        <f t="shared" si="24"/>
        <v>60.300000000000011</v>
      </c>
      <c r="P65" s="27">
        <f t="shared" si="24"/>
        <v>10.199999999999999</v>
      </c>
      <c r="Q65" s="27">
        <f t="shared" si="24"/>
        <v>58.3</v>
      </c>
      <c r="R65" s="27">
        <f t="shared" si="24"/>
        <v>58.3</v>
      </c>
      <c r="S65" s="28">
        <f t="shared" si="24"/>
        <v>58.4</v>
      </c>
      <c r="T65" s="101">
        <f t="shared" si="23"/>
        <v>920.6999999999997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147</v>
      </c>
      <c r="C66" s="30">
        <v>148</v>
      </c>
      <c r="D66" s="30">
        <v>146</v>
      </c>
      <c r="E66" s="30">
        <v>145.5</v>
      </c>
      <c r="F66" s="30">
        <v>146</v>
      </c>
      <c r="G66" s="31">
        <v>143.5</v>
      </c>
      <c r="H66" s="29">
        <v>146</v>
      </c>
      <c r="I66" s="30">
        <v>145</v>
      </c>
      <c r="J66" s="30">
        <v>145.5</v>
      </c>
      <c r="K66" s="30">
        <v>142</v>
      </c>
      <c r="L66" s="30">
        <v>142.5</v>
      </c>
      <c r="M66" s="31">
        <v>141.5</v>
      </c>
      <c r="N66" s="29">
        <v>146</v>
      </c>
      <c r="O66" s="30">
        <v>146</v>
      </c>
      <c r="P66" s="30">
        <v>145</v>
      </c>
      <c r="Q66" s="30">
        <v>143.5</v>
      </c>
      <c r="R66" s="30">
        <v>143.5</v>
      </c>
      <c r="S66" s="31">
        <v>141.5</v>
      </c>
      <c r="T66" s="102">
        <f>+((T65/T67)/7)*1000</f>
        <v>144.53689167974875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910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8.5364000000000004</v>
      </c>
      <c r="C68" s="38">
        <f t="shared" si="25"/>
        <v>8.3231999999999999</v>
      </c>
      <c r="D68" s="38">
        <f t="shared" si="25"/>
        <v>2.0216000000000003</v>
      </c>
      <c r="E68" s="38">
        <f t="shared" si="25"/>
        <v>8.454600000000001</v>
      </c>
      <c r="F68" s="38">
        <f t="shared" si="25"/>
        <v>8.4952000000000005</v>
      </c>
      <c r="G68" s="39">
        <f t="shared" si="25"/>
        <v>8.3322000000000003</v>
      </c>
      <c r="H68" s="37">
        <f t="shared" si="25"/>
        <v>8.6596000000000011</v>
      </c>
      <c r="I68" s="38">
        <f t="shared" si="25"/>
        <v>8.577</v>
      </c>
      <c r="J68" s="38">
        <f t="shared" si="25"/>
        <v>1.6843999999999997</v>
      </c>
      <c r="K68" s="38">
        <f t="shared" si="25"/>
        <v>8.409200000000002</v>
      </c>
      <c r="L68" s="38">
        <f t="shared" si="25"/>
        <v>8.4504999999999999</v>
      </c>
      <c r="M68" s="39">
        <f t="shared" si="25"/>
        <v>8.3679000000000006</v>
      </c>
      <c r="N68" s="37">
        <f t="shared" si="25"/>
        <v>8.2908000000000008</v>
      </c>
      <c r="O68" s="38">
        <f t="shared" si="25"/>
        <v>8.6596000000000011</v>
      </c>
      <c r="P68" s="38">
        <f t="shared" si="25"/>
        <v>1.47</v>
      </c>
      <c r="Q68" s="38">
        <f t="shared" si="25"/>
        <v>8.2922000000000011</v>
      </c>
      <c r="R68" s="38">
        <f t="shared" si="25"/>
        <v>8.3722000000000012</v>
      </c>
      <c r="S68" s="39">
        <f t="shared" si="25"/>
        <v>8.3679000000000006</v>
      </c>
      <c r="T68" s="116">
        <f>((T65*1000)/T67)/7</f>
        <v>144.53689167974878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59.682000000000002</v>
      </c>
      <c r="C69" s="42">
        <f>((C67*C66)*7)/1000</f>
        <v>58.015999999999998</v>
      </c>
      <c r="D69" s="42">
        <f>((D67*D66)*7)/1000</f>
        <v>14.308</v>
      </c>
      <c r="E69" s="42">
        <f t="shared" ref="E69:R69" si="26">((E67*E66)*7)/1000</f>
        <v>59.073</v>
      </c>
      <c r="F69" s="42">
        <f t="shared" si="26"/>
        <v>59.276000000000003</v>
      </c>
      <c r="G69" s="87">
        <f t="shared" si="26"/>
        <v>58.261000000000003</v>
      </c>
      <c r="H69" s="41">
        <f t="shared" si="26"/>
        <v>60.298000000000002</v>
      </c>
      <c r="I69" s="42">
        <f t="shared" si="26"/>
        <v>59.884999999999998</v>
      </c>
      <c r="J69" s="42">
        <f t="shared" si="26"/>
        <v>12.222</v>
      </c>
      <c r="K69" s="42">
        <f t="shared" si="26"/>
        <v>58.646000000000001</v>
      </c>
      <c r="L69" s="42">
        <f t="shared" si="26"/>
        <v>58.852499999999999</v>
      </c>
      <c r="M69" s="87">
        <f t="shared" si="26"/>
        <v>58.439500000000002</v>
      </c>
      <c r="N69" s="41">
        <f t="shared" si="26"/>
        <v>58.253999999999998</v>
      </c>
      <c r="O69" s="42">
        <f t="shared" si="26"/>
        <v>60.298000000000002</v>
      </c>
      <c r="P69" s="42">
        <f t="shared" si="26"/>
        <v>10.15</v>
      </c>
      <c r="Q69" s="42">
        <f t="shared" si="26"/>
        <v>58.261000000000003</v>
      </c>
      <c r="R69" s="42">
        <f t="shared" si="26"/>
        <v>58.261000000000003</v>
      </c>
      <c r="S69" s="87">
        <f>((S67*S66)*7)/1000</f>
        <v>58.439500000000002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147.04433497536945</v>
      </c>
      <c r="C70" s="47">
        <f>+(C65/C67)/7*1000</f>
        <v>147.95918367346937</v>
      </c>
      <c r="D70" s="47">
        <f>+(D65/D67)/7*1000</f>
        <v>145.91836734693877</v>
      </c>
      <c r="E70" s="47">
        <f t="shared" ref="E70:R70" si="27">+(E65/E67)/7*1000</f>
        <v>145.56650246305421</v>
      </c>
      <c r="F70" s="47">
        <f t="shared" si="27"/>
        <v>146.05911330049261</v>
      </c>
      <c r="G70" s="48">
        <f t="shared" si="27"/>
        <v>143.59605911330047</v>
      </c>
      <c r="H70" s="46">
        <f t="shared" si="27"/>
        <v>146.00484261501214</v>
      </c>
      <c r="I70" s="47">
        <f t="shared" si="27"/>
        <v>145.0363196125908</v>
      </c>
      <c r="J70" s="47">
        <f t="shared" si="27"/>
        <v>146.42857142857142</v>
      </c>
      <c r="K70" s="47">
        <f t="shared" si="27"/>
        <v>141.88861985472153</v>
      </c>
      <c r="L70" s="47">
        <f t="shared" si="27"/>
        <v>142.37288135593221</v>
      </c>
      <c r="M70" s="48">
        <f t="shared" si="27"/>
        <v>141.4043583535109</v>
      </c>
      <c r="N70" s="46">
        <f t="shared" si="27"/>
        <v>145.86466165413532</v>
      </c>
      <c r="O70" s="47">
        <f t="shared" si="27"/>
        <v>146.00484261501214</v>
      </c>
      <c r="P70" s="47">
        <f t="shared" si="27"/>
        <v>145.71428571428572</v>
      </c>
      <c r="Q70" s="47">
        <f t="shared" si="27"/>
        <v>143.59605911330047</v>
      </c>
      <c r="R70" s="47">
        <f t="shared" si="27"/>
        <v>143.59605911330047</v>
      </c>
      <c r="S70" s="48">
        <f>+(S65/S67)/7*1000</f>
        <v>141.4043583535109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47B6-0EAD-4FD1-9EB4-41EC31563952}">
  <dimension ref="A1:AQ239"/>
  <sheetViews>
    <sheetView view="pageBreakPreview" topLeftCell="A22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1" t="s">
        <v>0</v>
      </c>
      <c r="B3" s="531"/>
      <c r="C3" s="531"/>
      <c r="D3" s="515"/>
      <c r="E3" s="515"/>
      <c r="F3" s="515"/>
      <c r="G3" s="515"/>
      <c r="H3" s="515"/>
      <c r="I3" s="515"/>
      <c r="J3" s="515"/>
      <c r="K3" s="515"/>
      <c r="L3" s="515"/>
      <c r="M3" s="515"/>
      <c r="N3" s="515"/>
      <c r="O3" s="515"/>
      <c r="P3" s="515"/>
      <c r="Q3" s="515"/>
      <c r="R3" s="515"/>
      <c r="S3" s="515"/>
      <c r="T3" s="515"/>
      <c r="U3" s="515"/>
      <c r="V3" s="515"/>
      <c r="W3" s="515"/>
      <c r="X3" s="515"/>
      <c r="Y3" s="2"/>
      <c r="Z3" s="2"/>
      <c r="AA3" s="2"/>
      <c r="AB3" s="2"/>
      <c r="AC3" s="2"/>
      <c r="AD3" s="51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5" t="s">
        <v>1</v>
      </c>
      <c r="B9" s="515"/>
      <c r="C9" s="515"/>
      <c r="D9" s="1"/>
      <c r="E9" s="518" t="s">
        <v>2</v>
      </c>
      <c r="F9" s="518"/>
      <c r="G9" s="51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8"/>
      <c r="S9" s="51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5"/>
      <c r="B10" s="515"/>
      <c r="C10" s="51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5" t="s">
        <v>4</v>
      </c>
      <c r="B11" s="515"/>
      <c r="C11" s="515"/>
      <c r="D11" s="1"/>
      <c r="E11" s="516">
        <v>2</v>
      </c>
      <c r="F11" s="1"/>
      <c r="G11" s="1"/>
      <c r="H11" s="1"/>
      <c r="I11" s="1"/>
      <c r="J11" s="1"/>
      <c r="K11" s="519" t="s">
        <v>173</v>
      </c>
      <c r="L11" s="519"/>
      <c r="M11" s="517"/>
      <c r="N11" s="5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5"/>
      <c r="B12" s="515"/>
      <c r="C12" s="515"/>
      <c r="D12" s="1"/>
      <c r="E12" s="5"/>
      <c r="F12" s="1"/>
      <c r="G12" s="1"/>
      <c r="H12" s="1"/>
      <c r="I12" s="1"/>
      <c r="J12" s="1"/>
      <c r="K12" s="517"/>
      <c r="L12" s="517"/>
      <c r="M12" s="517"/>
      <c r="N12" s="5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5"/>
      <c r="B13" s="515"/>
      <c r="C13" s="515"/>
      <c r="D13" s="515"/>
      <c r="E13" s="515"/>
      <c r="F13" s="515"/>
      <c r="G13" s="515"/>
      <c r="H13" s="515"/>
      <c r="I13" s="515"/>
      <c r="J13" s="515"/>
      <c r="K13" s="515"/>
      <c r="L13" s="517"/>
      <c r="M13" s="517"/>
      <c r="N13" s="517"/>
      <c r="O13" s="517"/>
      <c r="P13" s="517"/>
      <c r="Q13" s="517"/>
      <c r="R13" s="517"/>
      <c r="S13" s="517"/>
      <c r="T13" s="517"/>
      <c r="U13" s="517"/>
      <c r="V13" s="517"/>
      <c r="W13" s="1"/>
      <c r="X13" s="1"/>
      <c r="Y13" s="1"/>
    </row>
    <row r="14" spans="1:30" s="3" customFormat="1" ht="27" thickBot="1" x14ac:dyDescent="0.3">
      <c r="A14" s="51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2" t="s">
        <v>70</v>
      </c>
      <c r="C15" s="533"/>
      <c r="D15" s="533"/>
      <c r="E15" s="533"/>
      <c r="F15" s="533"/>
      <c r="G15" s="534"/>
      <c r="H15" s="541" t="s">
        <v>71</v>
      </c>
      <c r="I15" s="542"/>
      <c r="J15" s="542"/>
      <c r="K15" s="542"/>
      <c r="L15" s="542"/>
      <c r="M15" s="543"/>
      <c r="N15" s="535" t="s">
        <v>8</v>
      </c>
      <c r="O15" s="536"/>
      <c r="P15" s="536"/>
      <c r="Q15" s="536"/>
      <c r="R15" s="536"/>
      <c r="S15" s="53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</v>
      </c>
      <c r="C18" s="23">
        <v>107.4</v>
      </c>
      <c r="D18" s="23">
        <v>24.2</v>
      </c>
      <c r="E18" s="23">
        <v>108.9</v>
      </c>
      <c r="F18" s="122">
        <v>108.3</v>
      </c>
      <c r="G18" s="122">
        <v>107.9</v>
      </c>
      <c r="H18" s="22">
        <v>109.6</v>
      </c>
      <c r="I18" s="23">
        <v>111.5</v>
      </c>
      <c r="J18" s="23">
        <v>23.2</v>
      </c>
      <c r="K18" s="23">
        <v>111.7</v>
      </c>
      <c r="L18" s="23">
        <v>111.4</v>
      </c>
      <c r="M18" s="24">
        <v>110.8</v>
      </c>
      <c r="N18" s="79">
        <v>110.2</v>
      </c>
      <c r="O18" s="23">
        <v>112.7</v>
      </c>
      <c r="P18" s="23">
        <v>24.4</v>
      </c>
      <c r="Q18" s="23">
        <v>109.9</v>
      </c>
      <c r="R18" s="23">
        <v>109.5</v>
      </c>
      <c r="S18" s="24">
        <v>111</v>
      </c>
      <c r="T18" s="25">
        <f t="shared" ref="T18:T25" si="0">SUM(B18:S18)</f>
        <v>1721.6000000000004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</v>
      </c>
      <c r="C19" s="23">
        <v>107.4</v>
      </c>
      <c r="D19" s="23">
        <v>24.2</v>
      </c>
      <c r="E19" s="23">
        <v>108.9</v>
      </c>
      <c r="F19" s="122">
        <v>108.3</v>
      </c>
      <c r="G19" s="122">
        <v>107.9</v>
      </c>
      <c r="H19" s="22">
        <v>109.6</v>
      </c>
      <c r="I19" s="23">
        <v>111.5</v>
      </c>
      <c r="J19" s="23">
        <v>23.2</v>
      </c>
      <c r="K19" s="23">
        <v>111.7</v>
      </c>
      <c r="L19" s="23">
        <v>111.4</v>
      </c>
      <c r="M19" s="24">
        <v>110.8</v>
      </c>
      <c r="N19" s="79">
        <v>110.2</v>
      </c>
      <c r="O19" s="23">
        <v>112.7</v>
      </c>
      <c r="P19" s="23">
        <v>24.4</v>
      </c>
      <c r="Q19" s="23">
        <v>109.9</v>
      </c>
      <c r="R19" s="23">
        <v>109.5</v>
      </c>
      <c r="S19" s="24">
        <v>111</v>
      </c>
      <c r="T19" s="25">
        <f t="shared" si="0"/>
        <v>1721.6000000000004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107.4</v>
      </c>
      <c r="D20" s="23">
        <v>24.2</v>
      </c>
      <c r="E20" s="23">
        <v>108.9</v>
      </c>
      <c r="F20" s="122">
        <v>108.3</v>
      </c>
      <c r="G20" s="122">
        <v>107.9</v>
      </c>
      <c r="H20" s="22">
        <v>109.6</v>
      </c>
      <c r="I20" s="23">
        <v>111.5</v>
      </c>
      <c r="J20" s="23">
        <v>23.2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112.7</v>
      </c>
      <c r="P20" s="23">
        <v>24.4</v>
      </c>
      <c r="Q20" s="23">
        <v>109.9</v>
      </c>
      <c r="R20" s="23">
        <v>109.5</v>
      </c>
      <c r="S20" s="24">
        <v>111</v>
      </c>
      <c r="T20" s="25">
        <f t="shared" si="0"/>
        <v>1721.6000000000004</v>
      </c>
      <c r="V20" s="2"/>
      <c r="W20" s="19"/>
    </row>
    <row r="21" spans="1:32" ht="39.950000000000003" customHeight="1" x14ac:dyDescent="0.25">
      <c r="A21" s="92" t="s">
        <v>15</v>
      </c>
      <c r="B21" s="76">
        <v>108.8</v>
      </c>
      <c r="C21" s="23">
        <v>107.3</v>
      </c>
      <c r="D21" s="23">
        <v>24.1</v>
      </c>
      <c r="E21" s="23">
        <v>108.4</v>
      </c>
      <c r="F21" s="122">
        <v>108.2</v>
      </c>
      <c r="G21" s="122">
        <v>107.7</v>
      </c>
      <c r="H21" s="22">
        <v>109.6</v>
      </c>
      <c r="I21" s="23">
        <v>111.5</v>
      </c>
      <c r="J21" s="23">
        <v>23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112.7</v>
      </c>
      <c r="P21" s="23">
        <v>24.2</v>
      </c>
      <c r="Q21" s="23">
        <v>110.1</v>
      </c>
      <c r="R21" s="23">
        <v>109.4</v>
      </c>
      <c r="S21" s="24">
        <v>111.1</v>
      </c>
      <c r="T21" s="25">
        <f t="shared" si="0"/>
        <v>1720.2</v>
      </c>
      <c r="V21" s="2"/>
      <c r="W21" s="19"/>
    </row>
    <row r="22" spans="1:32" ht="39.950000000000003" customHeight="1" x14ac:dyDescent="0.25">
      <c r="A22" s="91" t="s">
        <v>16</v>
      </c>
      <c r="B22" s="76">
        <v>108.8</v>
      </c>
      <c r="C22" s="23">
        <v>107.3</v>
      </c>
      <c r="D22" s="23">
        <v>24.1</v>
      </c>
      <c r="E22" s="23">
        <v>108.4</v>
      </c>
      <c r="F22" s="122">
        <v>108.2</v>
      </c>
      <c r="G22" s="122">
        <v>107.7</v>
      </c>
      <c r="H22" s="22">
        <v>109.6</v>
      </c>
      <c r="I22" s="23">
        <v>111.5</v>
      </c>
      <c r="J22" s="23">
        <v>23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112.7</v>
      </c>
      <c r="P22" s="23">
        <v>24.2</v>
      </c>
      <c r="Q22" s="23">
        <v>110.1</v>
      </c>
      <c r="R22" s="23">
        <v>109.4</v>
      </c>
      <c r="S22" s="24">
        <v>111.1</v>
      </c>
      <c r="T22" s="25">
        <f t="shared" si="0"/>
        <v>1720.2</v>
      </c>
      <c r="V22" s="2"/>
      <c r="W22" s="19"/>
    </row>
    <row r="23" spans="1:32" ht="39.950000000000003" customHeight="1" x14ac:dyDescent="0.25">
      <c r="A23" s="92" t="s">
        <v>17</v>
      </c>
      <c r="B23" s="76">
        <v>108.8</v>
      </c>
      <c r="C23" s="23">
        <v>107.3</v>
      </c>
      <c r="D23" s="23">
        <v>24.1</v>
      </c>
      <c r="E23" s="23">
        <v>108.4</v>
      </c>
      <c r="F23" s="122">
        <v>108.2</v>
      </c>
      <c r="G23" s="122">
        <v>107.7</v>
      </c>
      <c r="H23" s="22">
        <v>109.6</v>
      </c>
      <c r="I23" s="23">
        <v>111.5</v>
      </c>
      <c r="J23" s="23">
        <v>23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112.7</v>
      </c>
      <c r="P23" s="23">
        <v>24.2</v>
      </c>
      <c r="Q23" s="23">
        <v>110.1</v>
      </c>
      <c r="R23" s="23">
        <v>109.4</v>
      </c>
      <c r="S23" s="24">
        <v>111.1</v>
      </c>
      <c r="T23" s="25">
        <f t="shared" si="0"/>
        <v>1720.2</v>
      </c>
      <c r="V23" s="2"/>
      <c r="W23" s="19"/>
    </row>
    <row r="24" spans="1:32" ht="39.950000000000003" customHeight="1" x14ac:dyDescent="0.25">
      <c r="A24" s="91" t="s">
        <v>18</v>
      </c>
      <c r="B24" s="76">
        <v>108.8</v>
      </c>
      <c r="C24" s="23">
        <v>107.3</v>
      </c>
      <c r="D24" s="23">
        <v>24.1</v>
      </c>
      <c r="E24" s="23">
        <v>108.4</v>
      </c>
      <c r="F24" s="122">
        <v>108.2</v>
      </c>
      <c r="G24" s="122">
        <v>107.7</v>
      </c>
      <c r="H24" s="22">
        <v>109.6</v>
      </c>
      <c r="I24" s="23">
        <v>111.5</v>
      </c>
      <c r="J24" s="23">
        <v>23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112.7</v>
      </c>
      <c r="P24" s="23">
        <v>24.2</v>
      </c>
      <c r="Q24" s="23">
        <v>110.1</v>
      </c>
      <c r="R24" s="23">
        <v>109.4</v>
      </c>
      <c r="S24" s="24">
        <v>111.1</v>
      </c>
      <c r="T24" s="25">
        <f t="shared" si="0"/>
        <v>1720.2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762.19999999999993</v>
      </c>
      <c r="C25" s="27">
        <f t="shared" si="1"/>
        <v>751.4</v>
      </c>
      <c r="D25" s="27">
        <f t="shared" si="1"/>
        <v>168.99999999999997</v>
      </c>
      <c r="E25" s="27">
        <f t="shared" si="1"/>
        <v>760.3</v>
      </c>
      <c r="F25" s="27">
        <f t="shared" si="1"/>
        <v>757.7</v>
      </c>
      <c r="G25" s="486">
        <f t="shared" si="1"/>
        <v>754.50000000000011</v>
      </c>
      <c r="H25" s="26">
        <f t="shared" si="1"/>
        <v>767.2</v>
      </c>
      <c r="I25" s="27">
        <f t="shared" si="1"/>
        <v>780.5</v>
      </c>
      <c r="J25" s="27">
        <f t="shared" si="1"/>
        <v>161.6</v>
      </c>
      <c r="K25" s="27">
        <f t="shared" si="1"/>
        <v>781.90000000000009</v>
      </c>
      <c r="L25" s="27">
        <f t="shared" si="1"/>
        <v>779.8</v>
      </c>
      <c r="M25" s="28">
        <f t="shared" si="1"/>
        <v>775.59999999999991</v>
      </c>
      <c r="N25" s="81">
        <f>SUM(N18:N24)</f>
        <v>771.40000000000009</v>
      </c>
      <c r="O25" s="27">
        <f t="shared" ref="O25:Q25" si="2">SUM(O18:O24)</f>
        <v>788.90000000000009</v>
      </c>
      <c r="P25" s="27">
        <f t="shared" si="2"/>
        <v>169.99999999999997</v>
      </c>
      <c r="Q25" s="27">
        <f t="shared" si="2"/>
        <v>770.10000000000014</v>
      </c>
      <c r="R25" s="27">
        <f>SUM(R18:R24)</f>
        <v>766.09999999999991</v>
      </c>
      <c r="S25" s="28">
        <f t="shared" ref="S25" si="3">SUM(S18:S24)</f>
        <v>777.40000000000009</v>
      </c>
      <c r="T25" s="25">
        <f t="shared" si="0"/>
        <v>12045.599999999999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149.92158912702561</v>
      </c>
    </row>
    <row r="27" spans="1:32" s="2" customFormat="1" ht="33" customHeight="1" x14ac:dyDescent="0.25">
      <c r="A27" s="94" t="s">
        <v>20</v>
      </c>
      <c r="B27" s="209">
        <v>726</v>
      </c>
      <c r="C27" s="34">
        <v>716</v>
      </c>
      <c r="D27" s="34">
        <v>161</v>
      </c>
      <c r="E27" s="34">
        <v>724</v>
      </c>
      <c r="F27" s="34">
        <v>722</v>
      </c>
      <c r="G27" s="488">
        <v>719</v>
      </c>
      <c r="H27" s="33">
        <v>731</v>
      </c>
      <c r="I27" s="34">
        <v>744</v>
      </c>
      <c r="J27" s="34">
        <v>154</v>
      </c>
      <c r="K27" s="34">
        <v>745</v>
      </c>
      <c r="L27" s="34">
        <v>743</v>
      </c>
      <c r="M27" s="35">
        <v>739</v>
      </c>
      <c r="N27" s="83">
        <v>735</v>
      </c>
      <c r="O27" s="34">
        <v>752</v>
      </c>
      <c r="P27" s="34">
        <v>162</v>
      </c>
      <c r="Q27" s="34">
        <v>734</v>
      </c>
      <c r="R27" s="34">
        <v>730</v>
      </c>
      <c r="S27" s="35">
        <v>741</v>
      </c>
      <c r="T27" s="36">
        <f>SUM(B27:S27)</f>
        <v>11478</v>
      </c>
      <c r="U27" s="2">
        <f>((T25*1000)/T27)/7</f>
        <v>149.92158912702558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108.75836000000001</v>
      </c>
      <c r="C28" s="84">
        <f t="shared" si="4"/>
        <v>107.29976000000002</v>
      </c>
      <c r="D28" s="84">
        <f t="shared" si="4"/>
        <v>24.107460000000007</v>
      </c>
      <c r="E28" s="84">
        <f t="shared" si="4"/>
        <v>108.37864000000002</v>
      </c>
      <c r="F28" s="84">
        <f t="shared" si="4"/>
        <v>108.19892000000002</v>
      </c>
      <c r="G28" s="489">
        <f t="shared" si="4"/>
        <v>107.72934000000002</v>
      </c>
      <c r="H28" s="37">
        <f t="shared" si="4"/>
        <v>109.56766</v>
      </c>
      <c r="I28" s="84">
        <f t="shared" si="4"/>
        <v>111.53584000000001</v>
      </c>
      <c r="J28" s="84">
        <f t="shared" si="4"/>
        <v>23.038440000000005</v>
      </c>
      <c r="K28" s="84">
        <f t="shared" si="4"/>
        <v>111.66569999999999</v>
      </c>
      <c r="L28" s="84">
        <f t="shared" si="4"/>
        <v>111.36598000000001</v>
      </c>
      <c r="M28" s="231">
        <f t="shared" si="4"/>
        <v>110.76654000000003</v>
      </c>
      <c r="N28" s="84">
        <f t="shared" si="4"/>
        <v>110.16709999999998</v>
      </c>
      <c r="O28" s="84">
        <f t="shared" si="4"/>
        <v>112.73471999999997</v>
      </c>
      <c r="P28" s="84">
        <f t="shared" si="4"/>
        <v>24.23732</v>
      </c>
      <c r="Q28" s="84">
        <f t="shared" si="4"/>
        <v>110.07724000000003</v>
      </c>
      <c r="R28" s="84">
        <f t="shared" si="4"/>
        <v>109.3978</v>
      </c>
      <c r="S28" s="231">
        <f t="shared" si="4"/>
        <v>111.10626000000002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761.79180000000008</v>
      </c>
      <c r="C29" s="42">
        <f t="shared" si="5"/>
        <v>751.29880000000003</v>
      </c>
      <c r="D29" s="42">
        <f t="shared" si="5"/>
        <v>168.93730000000002</v>
      </c>
      <c r="E29" s="42">
        <f>((E27*E26)*7)/1000</f>
        <v>759.69320000000005</v>
      </c>
      <c r="F29" s="42">
        <f>((F27*F26)*7)/1000</f>
        <v>757.59460000000001</v>
      </c>
      <c r="G29" s="490">
        <f>((G27*G26)*7)/1000</f>
        <v>754.44670000000008</v>
      </c>
      <c r="H29" s="41">
        <f t="shared" ref="H29" si="6">((H27*H26)*7)/1000</f>
        <v>767.03830000000005</v>
      </c>
      <c r="I29" s="42">
        <f>((I27*I26)*7)/1000</f>
        <v>780.67920000000004</v>
      </c>
      <c r="J29" s="42">
        <f t="shared" ref="J29:M29" si="7">((J27*J26)*7)/1000</f>
        <v>161.59220000000002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775.43270000000007</v>
      </c>
      <c r="N29" s="85">
        <f>((N27*N26)*7)/1000</f>
        <v>771.2355</v>
      </c>
      <c r="O29" s="42">
        <f>((O27*O26)*7)/1000</f>
        <v>789.07359999999994</v>
      </c>
      <c r="P29" s="42">
        <f t="shared" ref="P29:S29" si="8">((P27*P26)*7)/1000</f>
        <v>169.98660000000001</v>
      </c>
      <c r="Q29" s="42">
        <f t="shared" si="8"/>
        <v>770.1862000000001</v>
      </c>
      <c r="R29" s="43">
        <f t="shared" si="8"/>
        <v>765.98900000000003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149.98032270759541</v>
      </c>
      <c r="C30" s="47">
        <f t="shared" si="9"/>
        <v>149.92019154030325</v>
      </c>
      <c r="D30" s="47">
        <f t="shared" si="9"/>
        <v>149.95563442768409</v>
      </c>
      <c r="E30" s="47">
        <f>+(E25/E27)/7*1000</f>
        <v>150.0197316495659</v>
      </c>
      <c r="F30" s="47">
        <f t="shared" ref="F30:H30" si="10">+(F25/F27)/7*1000</f>
        <v>149.92085476850019</v>
      </c>
      <c r="G30" s="491">
        <f t="shared" si="10"/>
        <v>149.91059010530503</v>
      </c>
      <c r="H30" s="46">
        <f t="shared" si="10"/>
        <v>149.93160054719561</v>
      </c>
      <c r="I30" s="47">
        <f>+(I25/I27)/7*1000</f>
        <v>149.86559139784947</v>
      </c>
      <c r="J30" s="47">
        <f t="shared" ref="J30:M30" si="11">+(J25/J27)/7*1000</f>
        <v>149.90723562152132</v>
      </c>
      <c r="K30" s="47">
        <f t="shared" si="11"/>
        <v>149.9328859060403</v>
      </c>
      <c r="L30" s="47">
        <f t="shared" si="11"/>
        <v>149.93270524899054</v>
      </c>
      <c r="M30" s="48">
        <f t="shared" si="11"/>
        <v>149.93234100135317</v>
      </c>
      <c r="N30" s="86">
        <f>+(N25/N27)/7*1000</f>
        <v>149.93197278911569</v>
      </c>
      <c r="O30" s="47">
        <f t="shared" ref="O30:S30" si="12">+(O25/O27)/7*1000</f>
        <v>149.86702127659575</v>
      </c>
      <c r="P30" s="47">
        <f t="shared" si="12"/>
        <v>149.91181657848321</v>
      </c>
      <c r="Q30" s="47">
        <f t="shared" si="12"/>
        <v>149.88322304398599</v>
      </c>
      <c r="R30" s="47">
        <f t="shared" si="12"/>
        <v>149.92172211350294</v>
      </c>
      <c r="S30" s="48">
        <f t="shared" si="12"/>
        <v>149.87468671679198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5" t="s">
        <v>8</v>
      </c>
      <c r="C36" s="526"/>
      <c r="D36" s="526"/>
      <c r="E36" s="526"/>
      <c r="F36" s="526"/>
      <c r="G36" s="526"/>
      <c r="H36" s="520"/>
      <c r="I36" s="99"/>
      <c r="J36" s="53" t="s">
        <v>26</v>
      </c>
      <c r="K36" s="107"/>
      <c r="L36" s="525" t="s">
        <v>8</v>
      </c>
      <c r="M36" s="526"/>
      <c r="N36" s="526"/>
      <c r="O36" s="526"/>
      <c r="P36" s="526"/>
      <c r="Q36" s="52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88.6</v>
      </c>
      <c r="D39" s="79">
        <v>13.9</v>
      </c>
      <c r="E39" s="79">
        <v>83.3</v>
      </c>
      <c r="F39" s="79">
        <v>82.9</v>
      </c>
      <c r="G39" s="79">
        <v>81.400000000000006</v>
      </c>
      <c r="H39" s="79"/>
      <c r="I39" s="101">
        <f t="shared" ref="I39:I46" si="13">SUM(B39:H39)</f>
        <v>436.79999999999995</v>
      </c>
      <c r="J39" s="138"/>
      <c r="K39" s="91" t="s">
        <v>12</v>
      </c>
      <c r="L39" s="79">
        <v>6.6</v>
      </c>
      <c r="M39" s="79">
        <v>6.5</v>
      </c>
      <c r="N39" s="79">
        <v>1.6</v>
      </c>
      <c r="O39" s="79">
        <v>6.2</v>
      </c>
      <c r="P39" s="79">
        <v>6</v>
      </c>
      <c r="Q39" s="79">
        <v>6.1</v>
      </c>
      <c r="R39" s="101">
        <f t="shared" ref="R39:R46" si="14">SUM(L39:Q39)</f>
        <v>33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88.6</v>
      </c>
      <c r="D40" s="79">
        <v>13.9</v>
      </c>
      <c r="E40" s="79">
        <v>83.3</v>
      </c>
      <c r="F40" s="79">
        <v>82.9</v>
      </c>
      <c r="G40" s="79">
        <v>81.400000000000006</v>
      </c>
      <c r="H40" s="79"/>
      <c r="I40" s="101">
        <f t="shared" si="13"/>
        <v>436.79999999999995</v>
      </c>
      <c r="J40" s="2"/>
      <c r="K40" s="92" t="s">
        <v>13</v>
      </c>
      <c r="L40" s="79">
        <v>6.6</v>
      </c>
      <c r="M40" s="79">
        <v>6.5</v>
      </c>
      <c r="N40" s="79">
        <v>1.6</v>
      </c>
      <c r="O40" s="79">
        <v>6.2</v>
      </c>
      <c r="P40" s="79">
        <v>6</v>
      </c>
      <c r="Q40" s="79">
        <v>6.1</v>
      </c>
      <c r="R40" s="101">
        <f t="shared" si="14"/>
        <v>33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86.7</v>
      </c>
      <c r="C41" s="79">
        <v>88.6</v>
      </c>
      <c r="D41" s="79">
        <v>13.9</v>
      </c>
      <c r="E41" s="79">
        <v>83.3</v>
      </c>
      <c r="F41" s="79">
        <v>82.9</v>
      </c>
      <c r="G41" s="79">
        <v>81.400000000000006</v>
      </c>
      <c r="H41" s="23"/>
      <c r="I41" s="101">
        <f t="shared" si="13"/>
        <v>436.79999999999995</v>
      </c>
      <c r="J41" s="2"/>
      <c r="K41" s="91" t="s">
        <v>14</v>
      </c>
      <c r="L41" s="79">
        <v>6.6</v>
      </c>
      <c r="M41" s="79">
        <v>6.5</v>
      </c>
      <c r="N41" s="79">
        <v>1.6</v>
      </c>
      <c r="O41" s="79">
        <v>6.2</v>
      </c>
      <c r="P41" s="79">
        <v>6</v>
      </c>
      <c r="Q41" s="79">
        <v>6.1</v>
      </c>
      <c r="R41" s="101">
        <f t="shared" si="14"/>
        <v>33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</v>
      </c>
      <c r="N42" s="79">
        <v>1.6</v>
      </c>
      <c r="O42" s="79">
        <v>6.2</v>
      </c>
      <c r="P42" s="79">
        <v>5.9</v>
      </c>
      <c r="Q42" s="79">
        <v>6</v>
      </c>
      <c r="R42" s="101">
        <f t="shared" si="14"/>
        <v>32.1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</v>
      </c>
      <c r="N43" s="79">
        <v>1.6</v>
      </c>
      <c r="O43" s="79">
        <v>6.2</v>
      </c>
      <c r="P43" s="79">
        <v>6</v>
      </c>
      <c r="Q43" s="79">
        <v>6.1</v>
      </c>
      <c r="R43" s="101">
        <f t="shared" si="14"/>
        <v>32.299999999999997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</v>
      </c>
      <c r="N44" s="79">
        <v>1.6</v>
      </c>
      <c r="O44" s="79">
        <v>6.2</v>
      </c>
      <c r="P44" s="79">
        <v>6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6.1</v>
      </c>
      <c r="N45" s="79">
        <v>1.6</v>
      </c>
      <c r="O45" s="79">
        <v>6.2</v>
      </c>
      <c r="P45" s="79">
        <v>6</v>
      </c>
      <c r="Q45" s="79">
        <v>6.1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260.10000000000002</v>
      </c>
      <c r="C46" s="27">
        <f t="shared" si="15"/>
        <v>265.79999999999995</v>
      </c>
      <c r="D46" s="27">
        <f t="shared" si="15"/>
        <v>41.7</v>
      </c>
      <c r="E46" s="27">
        <f t="shared" si="15"/>
        <v>249.89999999999998</v>
      </c>
      <c r="F46" s="27">
        <f t="shared" si="15"/>
        <v>248.70000000000002</v>
      </c>
      <c r="G46" s="27">
        <f t="shared" si="15"/>
        <v>244.20000000000002</v>
      </c>
      <c r="H46" s="27">
        <f t="shared" si="15"/>
        <v>0</v>
      </c>
      <c r="I46" s="101">
        <f t="shared" si="13"/>
        <v>1310.4000000000001</v>
      </c>
      <c r="K46" s="77" t="s">
        <v>10</v>
      </c>
      <c r="L46" s="81">
        <f t="shared" ref="L46:Q46" si="16">SUM(L39:L45)</f>
        <v>45.599999999999994</v>
      </c>
      <c r="M46" s="27">
        <f t="shared" si="16"/>
        <v>43.6</v>
      </c>
      <c r="N46" s="27">
        <f t="shared" si="16"/>
        <v>11.2</v>
      </c>
      <c r="O46" s="27">
        <f t="shared" si="16"/>
        <v>43.400000000000006</v>
      </c>
      <c r="P46" s="27">
        <f t="shared" si="16"/>
        <v>41.9</v>
      </c>
      <c r="Q46" s="27">
        <f t="shared" si="16"/>
        <v>42.6</v>
      </c>
      <c r="R46" s="101">
        <f t="shared" si="14"/>
        <v>228.3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64.618570935450464</v>
      </c>
      <c r="K47" s="110" t="s">
        <v>19</v>
      </c>
      <c r="L47" s="82">
        <v>148</v>
      </c>
      <c r="M47" s="30">
        <v>145</v>
      </c>
      <c r="N47" s="30">
        <v>146</v>
      </c>
      <c r="O47" s="30">
        <v>144</v>
      </c>
      <c r="P47" s="30">
        <v>142.5</v>
      </c>
      <c r="Q47" s="30">
        <v>141.5</v>
      </c>
      <c r="R47" s="102">
        <f>+((R46/R48)/7)*1000</f>
        <v>144.31099873577753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574</v>
      </c>
      <c r="D48" s="83">
        <v>90</v>
      </c>
      <c r="E48" s="83">
        <v>560</v>
      </c>
      <c r="F48" s="83">
        <v>557</v>
      </c>
      <c r="G48" s="83">
        <v>547</v>
      </c>
      <c r="H48" s="34"/>
      <c r="I48" s="103">
        <f>SUM(B48:H48)</f>
        <v>2897</v>
      </c>
      <c r="J48" s="64"/>
      <c r="K48" s="94" t="s">
        <v>20</v>
      </c>
      <c r="L48" s="106">
        <v>44</v>
      </c>
      <c r="M48" s="65">
        <v>43</v>
      </c>
      <c r="N48" s="65">
        <v>11</v>
      </c>
      <c r="O48" s="65">
        <v>43</v>
      </c>
      <c r="P48" s="65">
        <v>42</v>
      </c>
      <c r="Q48" s="65">
        <v>43</v>
      </c>
      <c r="R48" s="112">
        <f>SUM(L48:Q48)</f>
        <v>226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88.625600000000006</v>
      </c>
      <c r="D49" s="38">
        <f t="shared" si="17"/>
        <v>13.896000000000001</v>
      </c>
      <c r="E49" s="38">
        <f t="shared" si="17"/>
        <v>83.328000000000003</v>
      </c>
      <c r="F49" s="38">
        <f t="shared" si="17"/>
        <v>82.88160000000002</v>
      </c>
      <c r="G49" s="38">
        <f t="shared" si="17"/>
        <v>81.393600000000006</v>
      </c>
      <c r="H49" s="38">
        <f t="shared" si="17"/>
        <v>0</v>
      </c>
      <c r="I49" s="104">
        <f>((I46*1000)/I48)/7</f>
        <v>64.618570935450464</v>
      </c>
      <c r="K49" s="95" t="s">
        <v>21</v>
      </c>
      <c r="L49" s="84">
        <f t="shared" ref="L49:Q49" si="18">((L48*L47)*7/1000-L39-L40)/5</f>
        <v>6.4767999999999999</v>
      </c>
      <c r="M49" s="38">
        <f t="shared" si="18"/>
        <v>6.1290000000000004</v>
      </c>
      <c r="N49" s="38">
        <f t="shared" si="18"/>
        <v>1.6084000000000003</v>
      </c>
      <c r="O49" s="38">
        <f t="shared" si="18"/>
        <v>6.1887999999999996</v>
      </c>
      <c r="P49" s="38">
        <f t="shared" si="18"/>
        <v>5.979000000000001</v>
      </c>
      <c r="Q49" s="38">
        <f t="shared" si="18"/>
        <v>6.0783000000000005</v>
      </c>
      <c r="R49" s="113">
        <f>((R46*1000)/R48)/7</f>
        <v>144.3109987357775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620.37920000000008</v>
      </c>
      <c r="D50" s="42">
        <f t="shared" si="19"/>
        <v>97.272000000000006</v>
      </c>
      <c r="E50" s="42">
        <f t="shared" si="19"/>
        <v>583.29600000000005</v>
      </c>
      <c r="F50" s="42">
        <f t="shared" si="19"/>
        <v>580.17120000000011</v>
      </c>
      <c r="G50" s="42">
        <f t="shared" si="19"/>
        <v>569.75520000000006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45.584000000000003</v>
      </c>
      <c r="M50" s="42">
        <f t="shared" si="20"/>
        <v>43.645000000000003</v>
      </c>
      <c r="N50" s="42">
        <f t="shared" si="20"/>
        <v>11.242000000000001</v>
      </c>
      <c r="O50" s="42">
        <f t="shared" si="20"/>
        <v>43.344000000000001</v>
      </c>
      <c r="P50" s="42">
        <f t="shared" si="20"/>
        <v>41.895000000000003</v>
      </c>
      <c r="Q50" s="42">
        <f t="shared" si="20"/>
        <v>42.591500000000003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65.302535777052483</v>
      </c>
      <c r="C51" s="47">
        <f t="shared" si="21"/>
        <v>66.152314584370316</v>
      </c>
      <c r="D51" s="47">
        <f t="shared" si="21"/>
        <v>66.190476190476204</v>
      </c>
      <c r="E51" s="47">
        <f t="shared" si="21"/>
        <v>63.75</v>
      </c>
      <c r="F51" s="47">
        <f t="shared" si="21"/>
        <v>63.785586047704541</v>
      </c>
      <c r="G51" s="47">
        <f t="shared" si="21"/>
        <v>63.776442935492298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148.05194805194802</v>
      </c>
      <c r="M51" s="47">
        <f t="shared" si="22"/>
        <v>144.85049833887047</v>
      </c>
      <c r="N51" s="47">
        <f t="shared" si="22"/>
        <v>145.45454545454544</v>
      </c>
      <c r="O51" s="47">
        <f t="shared" si="22"/>
        <v>144.18604651162795</v>
      </c>
      <c r="P51" s="47">
        <f t="shared" si="22"/>
        <v>142.51700680272108</v>
      </c>
      <c r="Q51" s="47">
        <f t="shared" si="22"/>
        <v>141.5282392026578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7"/>
      <c r="K54" s="52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8" t="s">
        <v>70</v>
      </c>
      <c r="C55" s="539"/>
      <c r="D55" s="539"/>
      <c r="E55" s="539"/>
      <c r="F55" s="539"/>
      <c r="G55" s="540"/>
      <c r="H55" s="538" t="s">
        <v>71</v>
      </c>
      <c r="I55" s="539"/>
      <c r="J55" s="539"/>
      <c r="K55" s="539"/>
      <c r="L55" s="539"/>
      <c r="M55" s="540"/>
      <c r="N55" s="538" t="s">
        <v>8</v>
      </c>
      <c r="O55" s="539"/>
      <c r="P55" s="539"/>
      <c r="Q55" s="539"/>
      <c r="R55" s="539"/>
      <c r="S55" s="54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8.6999999999999993</v>
      </c>
      <c r="I58" s="79">
        <v>8.6</v>
      </c>
      <c r="J58" s="79">
        <v>1.7</v>
      </c>
      <c r="K58" s="79">
        <v>8.4</v>
      </c>
      <c r="L58" s="79">
        <v>8.5</v>
      </c>
      <c r="M58" s="221">
        <v>8.4</v>
      </c>
      <c r="N58" s="22">
        <v>8.3000000000000007</v>
      </c>
      <c r="O58" s="79">
        <v>8.6999999999999993</v>
      </c>
      <c r="P58" s="79">
        <v>1.5</v>
      </c>
      <c r="Q58" s="79">
        <v>8.3000000000000007</v>
      </c>
      <c r="R58" s="79">
        <v>8.4</v>
      </c>
      <c r="S58" s="221">
        <v>8.4</v>
      </c>
      <c r="T58" s="101">
        <f t="shared" ref="T58:T65" si="23">SUM(B58:S58)</f>
        <v>132.4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8.6999999999999993</v>
      </c>
      <c r="I59" s="79">
        <v>8.6</v>
      </c>
      <c r="J59" s="79">
        <v>1.7</v>
      </c>
      <c r="K59" s="79">
        <v>8.4</v>
      </c>
      <c r="L59" s="79">
        <v>8.5</v>
      </c>
      <c r="M59" s="221">
        <v>8.4</v>
      </c>
      <c r="N59" s="22">
        <v>8.3000000000000007</v>
      </c>
      <c r="O59" s="79">
        <v>8.6999999999999993</v>
      </c>
      <c r="P59" s="79">
        <v>1.5</v>
      </c>
      <c r="Q59" s="79">
        <v>8.3000000000000007</v>
      </c>
      <c r="R59" s="79">
        <v>8.4</v>
      </c>
      <c r="S59" s="221">
        <v>8.4</v>
      </c>
      <c r="T59" s="101">
        <f t="shared" si="23"/>
        <v>132.4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</v>
      </c>
      <c r="C60" s="79">
        <v>8.4</v>
      </c>
      <c r="D60" s="79">
        <v>2.1</v>
      </c>
      <c r="E60" s="79">
        <v>8.5</v>
      </c>
      <c r="F60" s="79">
        <v>8.5</v>
      </c>
      <c r="G60" s="221">
        <v>8.4</v>
      </c>
      <c r="H60" s="22">
        <v>8.6999999999999993</v>
      </c>
      <c r="I60" s="79">
        <v>8.6</v>
      </c>
      <c r="J60" s="79">
        <v>1.7</v>
      </c>
      <c r="K60" s="79">
        <v>8.4</v>
      </c>
      <c r="L60" s="79">
        <v>8.5</v>
      </c>
      <c r="M60" s="221">
        <v>8.4</v>
      </c>
      <c r="N60" s="22">
        <v>8.3000000000000007</v>
      </c>
      <c r="O60" s="79">
        <v>8.6999999999999993</v>
      </c>
      <c r="P60" s="79">
        <v>1.5</v>
      </c>
      <c r="Q60" s="79">
        <v>8.3000000000000007</v>
      </c>
      <c r="R60" s="79">
        <v>8.4</v>
      </c>
      <c r="S60" s="221">
        <v>8.4</v>
      </c>
      <c r="T60" s="101">
        <f t="shared" si="23"/>
        <v>132.4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8.1999999999999993</v>
      </c>
      <c r="D61" s="79">
        <v>2</v>
      </c>
      <c r="E61" s="79">
        <v>8.4</v>
      </c>
      <c r="F61" s="79">
        <v>8.4</v>
      </c>
      <c r="G61" s="221">
        <v>8.1999999999999993</v>
      </c>
      <c r="H61" s="22">
        <v>8.5</v>
      </c>
      <c r="I61" s="79">
        <v>8.1999999999999993</v>
      </c>
      <c r="J61" s="79">
        <v>1.7</v>
      </c>
      <c r="K61" s="79">
        <v>8.3000000000000007</v>
      </c>
      <c r="L61" s="79">
        <v>8.3000000000000007</v>
      </c>
      <c r="M61" s="221">
        <v>8.3000000000000007</v>
      </c>
      <c r="N61" s="22">
        <v>8.3000000000000007</v>
      </c>
      <c r="O61" s="79">
        <v>8.5</v>
      </c>
      <c r="P61" s="79">
        <v>1.4</v>
      </c>
      <c r="Q61" s="79">
        <v>8.3000000000000007</v>
      </c>
      <c r="R61" s="79">
        <v>8.1999999999999993</v>
      </c>
      <c r="S61" s="221">
        <v>8.3000000000000007</v>
      </c>
      <c r="T61" s="101">
        <f t="shared" si="23"/>
        <v>129.9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8.1999999999999993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8.3000000000000007</v>
      </c>
      <c r="J62" s="79">
        <v>1.8</v>
      </c>
      <c r="K62" s="79">
        <v>8.4</v>
      </c>
      <c r="L62" s="79">
        <v>8.3000000000000007</v>
      </c>
      <c r="M62" s="221">
        <v>8.3000000000000007</v>
      </c>
      <c r="N62" s="22">
        <v>8.3000000000000007</v>
      </c>
      <c r="O62" s="79">
        <v>8.5</v>
      </c>
      <c r="P62" s="79">
        <v>1.4</v>
      </c>
      <c r="Q62" s="79">
        <v>8.3000000000000007</v>
      </c>
      <c r="R62" s="79">
        <v>8.3000000000000007</v>
      </c>
      <c r="S62" s="221">
        <v>8.3000000000000007</v>
      </c>
      <c r="T62" s="101">
        <f t="shared" si="23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8.1999999999999993</v>
      </c>
      <c r="D63" s="79">
        <v>2</v>
      </c>
      <c r="E63" s="79">
        <v>8.4</v>
      </c>
      <c r="F63" s="79">
        <v>8.5</v>
      </c>
      <c r="G63" s="221">
        <v>8.3000000000000007</v>
      </c>
      <c r="H63" s="22">
        <v>8.6</v>
      </c>
      <c r="I63" s="79">
        <v>8.3000000000000007</v>
      </c>
      <c r="J63" s="79">
        <v>1.8</v>
      </c>
      <c r="K63" s="79">
        <v>8.4</v>
      </c>
      <c r="L63" s="79">
        <v>8.4</v>
      </c>
      <c r="M63" s="221">
        <v>8.3000000000000007</v>
      </c>
      <c r="N63" s="22">
        <v>8.3000000000000007</v>
      </c>
      <c r="O63" s="79">
        <v>8.6</v>
      </c>
      <c r="P63" s="79">
        <v>1.4</v>
      </c>
      <c r="Q63" s="79">
        <v>8.4</v>
      </c>
      <c r="R63" s="79">
        <v>8.3000000000000007</v>
      </c>
      <c r="S63" s="221">
        <v>8.3000000000000007</v>
      </c>
      <c r="T63" s="101">
        <f t="shared" si="23"/>
        <v>131.00000000000003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8.1999999999999993</v>
      </c>
      <c r="D64" s="79">
        <v>2</v>
      </c>
      <c r="E64" s="79">
        <v>8.4</v>
      </c>
      <c r="F64" s="79">
        <v>8.5</v>
      </c>
      <c r="G64" s="221">
        <v>8.3000000000000007</v>
      </c>
      <c r="H64" s="22">
        <v>8.6</v>
      </c>
      <c r="I64" s="79">
        <v>8.3000000000000007</v>
      </c>
      <c r="J64" s="79">
        <v>1.8</v>
      </c>
      <c r="K64" s="79">
        <v>8.4</v>
      </c>
      <c r="L64" s="79">
        <v>8.4</v>
      </c>
      <c r="M64" s="221">
        <v>8.3000000000000007</v>
      </c>
      <c r="N64" s="22">
        <v>8.4</v>
      </c>
      <c r="O64" s="79">
        <v>8.6</v>
      </c>
      <c r="P64" s="79">
        <v>1.4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131.10000000000002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59.699999999999996</v>
      </c>
      <c r="C65" s="27">
        <f t="shared" ref="C65:S65" si="24">SUM(C58:C64)</f>
        <v>58.000000000000014</v>
      </c>
      <c r="D65" s="27">
        <f t="shared" si="24"/>
        <v>14.3</v>
      </c>
      <c r="E65" s="27">
        <f t="shared" si="24"/>
        <v>59.099999999999994</v>
      </c>
      <c r="F65" s="27">
        <f t="shared" si="24"/>
        <v>59.3</v>
      </c>
      <c r="G65" s="28">
        <f t="shared" si="24"/>
        <v>58.3</v>
      </c>
      <c r="H65" s="26">
        <f t="shared" si="24"/>
        <v>60.3</v>
      </c>
      <c r="I65" s="27">
        <f t="shared" si="24"/>
        <v>58.899999999999991</v>
      </c>
      <c r="J65" s="27">
        <f t="shared" si="24"/>
        <v>12.200000000000001</v>
      </c>
      <c r="K65" s="27">
        <f t="shared" si="24"/>
        <v>58.699999999999996</v>
      </c>
      <c r="L65" s="27">
        <f t="shared" si="24"/>
        <v>58.899999999999991</v>
      </c>
      <c r="M65" s="28">
        <f t="shared" si="24"/>
        <v>58.399999999999991</v>
      </c>
      <c r="N65" s="26">
        <f t="shared" si="24"/>
        <v>58.199999999999996</v>
      </c>
      <c r="O65" s="27">
        <f t="shared" si="24"/>
        <v>60.3</v>
      </c>
      <c r="P65" s="27">
        <f t="shared" si="24"/>
        <v>10.100000000000001</v>
      </c>
      <c r="Q65" s="27">
        <f t="shared" si="24"/>
        <v>58.3</v>
      </c>
      <c r="R65" s="27">
        <f t="shared" si="24"/>
        <v>58.3</v>
      </c>
      <c r="S65" s="28">
        <f t="shared" si="24"/>
        <v>58.399999999999991</v>
      </c>
      <c r="T65" s="101">
        <f t="shared" si="23"/>
        <v>919.69999999999993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147</v>
      </c>
      <c r="C66" s="30">
        <v>148</v>
      </c>
      <c r="D66" s="30">
        <v>146</v>
      </c>
      <c r="E66" s="30">
        <v>145.5</v>
      </c>
      <c r="F66" s="30">
        <v>146</v>
      </c>
      <c r="G66" s="31">
        <v>143.5</v>
      </c>
      <c r="H66" s="29">
        <v>146</v>
      </c>
      <c r="I66" s="30">
        <v>145</v>
      </c>
      <c r="J66" s="30">
        <v>145.5</v>
      </c>
      <c r="K66" s="30">
        <v>142</v>
      </c>
      <c r="L66" s="30">
        <v>142.5</v>
      </c>
      <c r="M66" s="31">
        <v>141.5</v>
      </c>
      <c r="N66" s="29">
        <v>146</v>
      </c>
      <c r="O66" s="30">
        <v>146</v>
      </c>
      <c r="P66" s="30">
        <v>145</v>
      </c>
      <c r="Q66" s="30">
        <v>143.5</v>
      </c>
      <c r="R66" s="30">
        <v>143.5</v>
      </c>
      <c r="S66" s="31">
        <v>141.5</v>
      </c>
      <c r="T66" s="102">
        <f>+((T65/T67)/7)*1000</f>
        <v>144.53873958824454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58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909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8.4963999999999995</v>
      </c>
      <c r="C68" s="38">
        <f t="shared" si="25"/>
        <v>8.2431999999999999</v>
      </c>
      <c r="D68" s="38">
        <f t="shared" si="25"/>
        <v>2.0216000000000003</v>
      </c>
      <c r="E68" s="38">
        <f t="shared" si="25"/>
        <v>8.4146000000000001</v>
      </c>
      <c r="F68" s="38">
        <f t="shared" si="25"/>
        <v>8.4552000000000014</v>
      </c>
      <c r="G68" s="39">
        <f t="shared" si="25"/>
        <v>8.2922000000000011</v>
      </c>
      <c r="H68" s="37">
        <f t="shared" si="25"/>
        <v>8.5795999999999992</v>
      </c>
      <c r="I68" s="38">
        <f t="shared" si="25"/>
        <v>8.3339999999999996</v>
      </c>
      <c r="J68" s="38">
        <f t="shared" si="25"/>
        <v>1.7644000000000002</v>
      </c>
      <c r="K68" s="38">
        <f t="shared" si="25"/>
        <v>8.3692000000000011</v>
      </c>
      <c r="L68" s="38">
        <f t="shared" si="25"/>
        <v>8.3704999999999998</v>
      </c>
      <c r="M68" s="39">
        <f t="shared" si="25"/>
        <v>8.3279000000000014</v>
      </c>
      <c r="N68" s="37">
        <f t="shared" si="25"/>
        <v>8.3308</v>
      </c>
      <c r="O68" s="38">
        <f t="shared" si="25"/>
        <v>8.5795999999999992</v>
      </c>
      <c r="P68" s="38">
        <f t="shared" si="25"/>
        <v>1.4300000000000002</v>
      </c>
      <c r="Q68" s="38">
        <f t="shared" si="25"/>
        <v>8.3322000000000003</v>
      </c>
      <c r="R68" s="38">
        <f t="shared" si="25"/>
        <v>8.2922000000000011</v>
      </c>
      <c r="S68" s="39">
        <f t="shared" si="25"/>
        <v>8.3279000000000014</v>
      </c>
      <c r="T68" s="116">
        <f>((T65*1000)/T67)/7</f>
        <v>144.53873958824451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59.682000000000002</v>
      </c>
      <c r="C69" s="42">
        <f>((C67*C66)*7)/1000</f>
        <v>58.015999999999998</v>
      </c>
      <c r="D69" s="42">
        <f>((D67*D66)*7)/1000</f>
        <v>14.308</v>
      </c>
      <c r="E69" s="42">
        <f t="shared" ref="E69:R69" si="26">((E67*E66)*7)/1000</f>
        <v>59.073</v>
      </c>
      <c r="F69" s="42">
        <f t="shared" si="26"/>
        <v>59.276000000000003</v>
      </c>
      <c r="G69" s="87">
        <f t="shared" si="26"/>
        <v>58.261000000000003</v>
      </c>
      <c r="H69" s="41">
        <f t="shared" si="26"/>
        <v>60.298000000000002</v>
      </c>
      <c r="I69" s="42">
        <f t="shared" si="26"/>
        <v>58.87</v>
      </c>
      <c r="J69" s="42">
        <f t="shared" si="26"/>
        <v>12.222</v>
      </c>
      <c r="K69" s="42">
        <f t="shared" si="26"/>
        <v>58.646000000000001</v>
      </c>
      <c r="L69" s="42">
        <f t="shared" si="26"/>
        <v>58.852499999999999</v>
      </c>
      <c r="M69" s="87">
        <f t="shared" si="26"/>
        <v>58.439500000000002</v>
      </c>
      <c r="N69" s="41">
        <f t="shared" si="26"/>
        <v>58.253999999999998</v>
      </c>
      <c r="O69" s="42">
        <f t="shared" si="26"/>
        <v>60.298000000000002</v>
      </c>
      <c r="P69" s="42">
        <f t="shared" si="26"/>
        <v>10.15</v>
      </c>
      <c r="Q69" s="42">
        <f t="shared" si="26"/>
        <v>58.261000000000003</v>
      </c>
      <c r="R69" s="42">
        <f t="shared" si="26"/>
        <v>58.261000000000003</v>
      </c>
      <c r="S69" s="87">
        <f>((S67*S66)*7)/1000</f>
        <v>58.439500000000002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147.04433497536945</v>
      </c>
      <c r="C70" s="47">
        <f>+(C65/C67)/7*1000</f>
        <v>147.95918367346945</v>
      </c>
      <c r="D70" s="47">
        <f>+(D65/D67)/7*1000</f>
        <v>145.91836734693879</v>
      </c>
      <c r="E70" s="47">
        <f t="shared" ref="E70:R70" si="27">+(E65/E67)/7*1000</f>
        <v>145.56650246305418</v>
      </c>
      <c r="F70" s="47">
        <f t="shared" si="27"/>
        <v>146.05911330049261</v>
      </c>
      <c r="G70" s="48">
        <f t="shared" si="27"/>
        <v>143.59605911330047</v>
      </c>
      <c r="H70" s="46">
        <f t="shared" si="27"/>
        <v>146.00484261501208</v>
      </c>
      <c r="I70" s="47">
        <f t="shared" si="27"/>
        <v>145.07389162561574</v>
      </c>
      <c r="J70" s="47">
        <f t="shared" si="27"/>
        <v>145.23809523809524</v>
      </c>
      <c r="K70" s="47">
        <f t="shared" si="27"/>
        <v>142.13075060532688</v>
      </c>
      <c r="L70" s="47">
        <f t="shared" si="27"/>
        <v>142.61501210653751</v>
      </c>
      <c r="M70" s="48">
        <f t="shared" si="27"/>
        <v>141.40435835351087</v>
      </c>
      <c r="N70" s="46">
        <f t="shared" si="27"/>
        <v>145.86466165413532</v>
      </c>
      <c r="O70" s="47">
        <f t="shared" si="27"/>
        <v>146.00484261501208</v>
      </c>
      <c r="P70" s="47">
        <f t="shared" si="27"/>
        <v>144.28571428571433</v>
      </c>
      <c r="Q70" s="47">
        <f t="shared" si="27"/>
        <v>143.59605911330047</v>
      </c>
      <c r="R70" s="47">
        <f t="shared" si="27"/>
        <v>143.59605911330047</v>
      </c>
      <c r="S70" s="48">
        <f>+(S65/S67)/7*1000</f>
        <v>141.40435835351087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zoomScale="50" zoomScaleNormal="70" zoomScaleSheetLayoutView="50" workbookViewId="0">
      <selection activeCell="K38" sqref="K38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44"/>
      <c r="B1" s="547" t="s">
        <v>29</v>
      </c>
      <c r="C1" s="548"/>
      <c r="D1" s="548"/>
      <c r="E1" s="548"/>
      <c r="F1" s="548"/>
      <c r="G1" s="548"/>
      <c r="H1" s="548"/>
      <c r="I1" s="548"/>
      <c r="J1" s="548"/>
      <c r="K1" s="548"/>
      <c r="L1" s="549"/>
      <c r="M1" s="550" t="s">
        <v>30</v>
      </c>
      <c r="N1" s="550"/>
      <c r="O1" s="550"/>
      <c r="P1" s="550"/>
      <c r="Q1" s="280"/>
      <c r="R1" s="578" t="s">
        <v>152</v>
      </c>
      <c r="S1" s="579"/>
      <c r="T1" s="579"/>
      <c r="U1" s="579"/>
      <c r="V1" s="579"/>
      <c r="W1" s="580"/>
      <c r="X1" s="280"/>
      <c r="Y1" s="281"/>
      <c r="Z1" s="281"/>
      <c r="AA1" s="281"/>
    </row>
    <row r="2" spans="1:28" ht="29.45" customHeight="1" x14ac:dyDescent="0.25">
      <c r="A2" s="545"/>
      <c r="B2" s="551" t="s">
        <v>31</v>
      </c>
      <c r="C2" s="552"/>
      <c r="D2" s="552"/>
      <c r="E2" s="552"/>
      <c r="F2" s="552"/>
      <c r="G2" s="552"/>
      <c r="H2" s="552"/>
      <c r="I2" s="552"/>
      <c r="J2" s="552"/>
      <c r="K2" s="552"/>
      <c r="L2" s="553"/>
      <c r="M2" s="557" t="s">
        <v>32</v>
      </c>
      <c r="N2" s="557"/>
      <c r="O2" s="557"/>
      <c r="P2" s="557"/>
      <c r="Q2" s="281"/>
      <c r="R2" s="581"/>
      <c r="S2" s="582"/>
      <c r="T2" s="582"/>
      <c r="U2" s="582"/>
      <c r="V2" s="582"/>
      <c r="W2" s="583"/>
      <c r="X2" s="281"/>
      <c r="Y2" s="281"/>
      <c r="Z2" s="281"/>
      <c r="AA2" s="281"/>
    </row>
    <row r="3" spans="1:28" ht="29.45" customHeight="1" x14ac:dyDescent="0.25">
      <c r="A3" s="546"/>
      <c r="B3" s="554"/>
      <c r="C3" s="555"/>
      <c r="D3" s="555"/>
      <c r="E3" s="555"/>
      <c r="F3" s="555"/>
      <c r="G3" s="555"/>
      <c r="H3" s="555"/>
      <c r="I3" s="555"/>
      <c r="J3" s="555"/>
      <c r="K3" s="555"/>
      <c r="L3" s="556"/>
      <c r="M3" s="557" t="s">
        <v>33</v>
      </c>
      <c r="N3" s="557"/>
      <c r="O3" s="557"/>
      <c r="P3" s="557"/>
      <c r="Q3" s="284"/>
      <c r="R3" s="581"/>
      <c r="S3" s="582"/>
      <c r="T3" s="582"/>
      <c r="U3" s="582"/>
      <c r="V3" s="582"/>
      <c r="W3" s="583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81"/>
      <c r="S4" s="582"/>
      <c r="T4" s="582"/>
      <c r="U4" s="582"/>
      <c r="V4" s="582"/>
      <c r="W4" s="583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54">
        <v>2</v>
      </c>
      <c r="C5" s="555"/>
      <c r="D5" s="288"/>
      <c r="E5" s="288"/>
      <c r="F5" s="288" t="s">
        <v>35</v>
      </c>
      <c r="G5" s="572" t="s">
        <v>50</v>
      </c>
      <c r="H5" s="572"/>
      <c r="I5" s="289"/>
      <c r="J5" s="288" t="s">
        <v>36</v>
      </c>
      <c r="K5" s="555">
        <v>61</v>
      </c>
      <c r="L5" s="555"/>
      <c r="M5" s="290"/>
      <c r="N5" s="290"/>
      <c r="O5" s="290"/>
      <c r="P5" s="290"/>
      <c r="Q5" s="290"/>
      <c r="R5" s="581"/>
      <c r="S5" s="582"/>
      <c r="T5" s="582"/>
      <c r="U5" s="582"/>
      <c r="V5" s="582"/>
      <c r="W5" s="583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81"/>
      <c r="S6" s="582"/>
      <c r="T6" s="582"/>
      <c r="U6" s="582"/>
      <c r="V6" s="582"/>
      <c r="W6" s="583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73" t="s">
        <v>2</v>
      </c>
      <c r="C7" s="574"/>
      <c r="D7" s="292"/>
      <c r="E7" s="292"/>
      <c r="F7" s="288" t="s">
        <v>38</v>
      </c>
      <c r="G7" s="572" t="s">
        <v>174</v>
      </c>
      <c r="H7" s="572"/>
      <c r="I7" s="293"/>
      <c r="J7" s="288" t="s">
        <v>39</v>
      </c>
      <c r="K7" s="290"/>
      <c r="L7" s="555" t="s">
        <v>168</v>
      </c>
      <c r="M7" s="555"/>
      <c r="N7" s="555"/>
      <c r="O7" s="294"/>
      <c r="P7" s="294"/>
      <c r="Q7" s="290"/>
      <c r="R7" s="581"/>
      <c r="S7" s="582"/>
      <c r="T7" s="582"/>
      <c r="U7" s="582"/>
      <c r="V7" s="582"/>
      <c r="W7" s="583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84"/>
      <c r="S8" s="585"/>
      <c r="T8" s="585"/>
      <c r="U8" s="585"/>
      <c r="V8" s="585"/>
      <c r="W8" s="586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67" t="s">
        <v>70</v>
      </c>
      <c r="C9" s="568"/>
      <c r="D9" s="568"/>
      <c r="E9" s="568"/>
      <c r="F9" s="568"/>
      <c r="G9" s="569"/>
      <c r="H9" s="567" t="s">
        <v>71</v>
      </c>
      <c r="I9" s="568"/>
      <c r="J9" s="568"/>
      <c r="K9" s="568"/>
      <c r="L9" s="568"/>
      <c r="M9" s="569"/>
      <c r="N9" s="567" t="s">
        <v>8</v>
      </c>
      <c r="O9" s="568"/>
      <c r="P9" s="568"/>
      <c r="Q9" s="568"/>
      <c r="R9" s="570"/>
      <c r="S9" s="571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109</v>
      </c>
      <c r="C11" s="306">
        <v>107.4</v>
      </c>
      <c r="D11" s="306">
        <v>24.2</v>
      </c>
      <c r="E11" s="306">
        <v>108.9</v>
      </c>
      <c r="F11" s="306">
        <v>108.3</v>
      </c>
      <c r="G11" s="307">
        <v>107.9</v>
      </c>
      <c r="H11" s="308">
        <v>109.6</v>
      </c>
      <c r="I11" s="306">
        <v>111.5</v>
      </c>
      <c r="J11" s="306">
        <v>23.2</v>
      </c>
      <c r="K11" s="306">
        <v>111.7</v>
      </c>
      <c r="L11" s="306">
        <v>111.4</v>
      </c>
      <c r="M11" s="309">
        <v>110.8</v>
      </c>
      <c r="N11" s="308">
        <v>110.2</v>
      </c>
      <c r="O11" s="310">
        <v>112.7</v>
      </c>
      <c r="P11" s="310">
        <v>24.4</v>
      </c>
      <c r="Q11" s="310">
        <v>109.9</v>
      </c>
      <c r="R11" s="310">
        <v>109.5</v>
      </c>
      <c r="S11" s="311">
        <v>111</v>
      </c>
      <c r="T11" s="307">
        <f t="shared" ref="T11:T17" si="0">SUM(B11:S11)</f>
        <v>1721.6000000000004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109</v>
      </c>
      <c r="C12" s="306">
        <v>107.4</v>
      </c>
      <c r="D12" s="306">
        <v>24.2</v>
      </c>
      <c r="E12" s="306">
        <v>108.9</v>
      </c>
      <c r="F12" s="306">
        <v>108.3</v>
      </c>
      <c r="G12" s="307">
        <v>107.9</v>
      </c>
      <c r="H12" s="308">
        <v>109.6</v>
      </c>
      <c r="I12" s="306">
        <v>111.5</v>
      </c>
      <c r="J12" s="306">
        <v>23.2</v>
      </c>
      <c r="K12" s="306">
        <v>111.7</v>
      </c>
      <c r="L12" s="306">
        <v>111.4</v>
      </c>
      <c r="M12" s="309">
        <v>110.8</v>
      </c>
      <c r="N12" s="308">
        <v>110.2</v>
      </c>
      <c r="O12" s="310">
        <v>112.7</v>
      </c>
      <c r="P12" s="310">
        <v>24.4</v>
      </c>
      <c r="Q12" s="310">
        <v>109.9</v>
      </c>
      <c r="R12" s="310">
        <v>109.5</v>
      </c>
      <c r="S12" s="311">
        <v>111</v>
      </c>
      <c r="T12" s="307">
        <f t="shared" si="0"/>
        <v>1721.6000000000004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109</v>
      </c>
      <c r="C13" s="306">
        <v>107.4</v>
      </c>
      <c r="D13" s="306">
        <v>24.2</v>
      </c>
      <c r="E13" s="306">
        <v>108.9</v>
      </c>
      <c r="F13" s="306">
        <v>108.3</v>
      </c>
      <c r="G13" s="307">
        <v>107.9</v>
      </c>
      <c r="H13" s="308">
        <v>109.6</v>
      </c>
      <c r="I13" s="306">
        <v>111.5</v>
      </c>
      <c r="J13" s="306">
        <v>23.2</v>
      </c>
      <c r="K13" s="306">
        <v>111.7</v>
      </c>
      <c r="L13" s="306">
        <v>111.4</v>
      </c>
      <c r="M13" s="309">
        <v>110.8</v>
      </c>
      <c r="N13" s="308">
        <v>110.2</v>
      </c>
      <c r="O13" s="310">
        <v>112.7</v>
      </c>
      <c r="P13" s="310">
        <v>24.4</v>
      </c>
      <c r="Q13" s="310">
        <v>109.9</v>
      </c>
      <c r="R13" s="310">
        <v>109.5</v>
      </c>
      <c r="S13" s="311">
        <v>111</v>
      </c>
      <c r="T13" s="307">
        <f t="shared" si="0"/>
        <v>1721.6000000000004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108.8</v>
      </c>
      <c r="C14" s="306">
        <v>107.3</v>
      </c>
      <c r="D14" s="306">
        <v>24.1</v>
      </c>
      <c r="E14" s="306">
        <v>108.4</v>
      </c>
      <c r="F14" s="306">
        <v>108.2</v>
      </c>
      <c r="G14" s="307">
        <v>107.7</v>
      </c>
      <c r="H14" s="308">
        <v>109.6</v>
      </c>
      <c r="I14" s="306">
        <v>111.5</v>
      </c>
      <c r="J14" s="306">
        <v>23</v>
      </c>
      <c r="K14" s="306">
        <v>111.7</v>
      </c>
      <c r="L14" s="306">
        <v>111.4</v>
      </c>
      <c r="M14" s="309">
        <v>110.8</v>
      </c>
      <c r="N14" s="308">
        <v>110.2</v>
      </c>
      <c r="O14" s="310">
        <v>112.7</v>
      </c>
      <c r="P14" s="310">
        <v>24.2</v>
      </c>
      <c r="Q14" s="310">
        <v>110.1</v>
      </c>
      <c r="R14" s="310">
        <v>109.4</v>
      </c>
      <c r="S14" s="311">
        <v>111.1</v>
      </c>
      <c r="T14" s="307">
        <f t="shared" si="0"/>
        <v>1720.2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108.8</v>
      </c>
      <c r="C15" s="306">
        <v>107.3</v>
      </c>
      <c r="D15" s="306">
        <v>24.1</v>
      </c>
      <c r="E15" s="306">
        <v>108.4</v>
      </c>
      <c r="F15" s="306">
        <v>108.2</v>
      </c>
      <c r="G15" s="307">
        <v>107.7</v>
      </c>
      <c r="H15" s="308">
        <v>109.6</v>
      </c>
      <c r="I15" s="306">
        <v>111.5</v>
      </c>
      <c r="J15" s="306">
        <v>23</v>
      </c>
      <c r="K15" s="306">
        <v>111.7</v>
      </c>
      <c r="L15" s="306">
        <v>111.4</v>
      </c>
      <c r="M15" s="309">
        <v>110.8</v>
      </c>
      <c r="N15" s="308">
        <v>110.2</v>
      </c>
      <c r="O15" s="310">
        <v>112.7</v>
      </c>
      <c r="P15" s="310">
        <v>24.2</v>
      </c>
      <c r="Q15" s="310">
        <v>110.1</v>
      </c>
      <c r="R15" s="310">
        <v>109.4</v>
      </c>
      <c r="S15" s="311">
        <v>111.1</v>
      </c>
      <c r="T15" s="307">
        <f t="shared" si="0"/>
        <v>1720.2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108.8</v>
      </c>
      <c r="C16" s="306">
        <v>107.3</v>
      </c>
      <c r="D16" s="306">
        <v>24.1</v>
      </c>
      <c r="E16" s="306">
        <v>108.4</v>
      </c>
      <c r="F16" s="306">
        <v>108.2</v>
      </c>
      <c r="G16" s="307">
        <v>107.7</v>
      </c>
      <c r="H16" s="308">
        <v>109.6</v>
      </c>
      <c r="I16" s="306">
        <v>111.5</v>
      </c>
      <c r="J16" s="306">
        <v>23</v>
      </c>
      <c r="K16" s="306">
        <v>111.7</v>
      </c>
      <c r="L16" s="306">
        <v>111.4</v>
      </c>
      <c r="M16" s="309">
        <v>110.8</v>
      </c>
      <c r="N16" s="308">
        <v>110.2</v>
      </c>
      <c r="O16" s="310">
        <v>112.7</v>
      </c>
      <c r="P16" s="310">
        <v>24.2</v>
      </c>
      <c r="Q16" s="310">
        <v>110.1</v>
      </c>
      <c r="R16" s="310">
        <v>109.4</v>
      </c>
      <c r="S16" s="311">
        <v>111.1</v>
      </c>
      <c r="T16" s="307">
        <f t="shared" si="0"/>
        <v>1720.2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108.8</v>
      </c>
      <c r="C17" s="313">
        <v>107.3</v>
      </c>
      <c r="D17" s="313">
        <v>24.1</v>
      </c>
      <c r="E17" s="313">
        <v>108.4</v>
      </c>
      <c r="F17" s="313">
        <v>108.2</v>
      </c>
      <c r="G17" s="314">
        <v>107.7</v>
      </c>
      <c r="H17" s="315">
        <v>109.6</v>
      </c>
      <c r="I17" s="313">
        <v>111.5</v>
      </c>
      <c r="J17" s="313">
        <v>23</v>
      </c>
      <c r="K17" s="313">
        <v>111.7</v>
      </c>
      <c r="L17" s="313">
        <v>111.4</v>
      </c>
      <c r="M17" s="316">
        <v>110.8</v>
      </c>
      <c r="N17" s="317">
        <v>110.2</v>
      </c>
      <c r="O17" s="318">
        <v>112.7</v>
      </c>
      <c r="P17" s="318">
        <v>24.2</v>
      </c>
      <c r="Q17" s="318">
        <v>110.1</v>
      </c>
      <c r="R17" s="318">
        <v>109.4</v>
      </c>
      <c r="S17" s="319">
        <v>111.1</v>
      </c>
      <c r="T17" s="314">
        <f t="shared" si="0"/>
        <v>1720.2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762.19999999999993</v>
      </c>
      <c r="C18" s="321">
        <f t="shared" si="1"/>
        <v>751.4</v>
      </c>
      <c r="D18" s="321">
        <f t="shared" si="1"/>
        <v>168.99999999999997</v>
      </c>
      <c r="E18" s="321">
        <f t="shared" si="1"/>
        <v>760.3</v>
      </c>
      <c r="F18" s="321">
        <f t="shared" si="1"/>
        <v>757.7</v>
      </c>
      <c r="G18" s="322">
        <f t="shared" si="1"/>
        <v>754.50000000000011</v>
      </c>
      <c r="H18" s="323">
        <f t="shared" si="1"/>
        <v>767.2</v>
      </c>
      <c r="I18" s="321">
        <f t="shared" si="1"/>
        <v>780.5</v>
      </c>
      <c r="J18" s="321">
        <f t="shared" si="1"/>
        <v>161.6</v>
      </c>
      <c r="K18" s="321">
        <f t="shared" si="1"/>
        <v>781.90000000000009</v>
      </c>
      <c r="L18" s="321">
        <f t="shared" si="1"/>
        <v>779.8</v>
      </c>
      <c r="M18" s="321">
        <f t="shared" si="1"/>
        <v>775.59999999999991</v>
      </c>
      <c r="N18" s="324">
        <f t="shared" si="1"/>
        <v>771.40000000000009</v>
      </c>
      <c r="O18" s="325">
        <f t="shared" si="1"/>
        <v>788.90000000000009</v>
      </c>
      <c r="P18" s="325">
        <f t="shared" si="1"/>
        <v>169.99999999999997</v>
      </c>
      <c r="Q18" s="325">
        <f t="shared" si="1"/>
        <v>770.10000000000014</v>
      </c>
      <c r="R18" s="325">
        <f t="shared" si="1"/>
        <v>766.09999999999991</v>
      </c>
      <c r="S18" s="326">
        <f t="shared" si="1"/>
        <v>777.40000000000009</v>
      </c>
      <c r="T18" s="322">
        <f>SUM(T11:T17)</f>
        <v>12045.600000000002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67" t="s">
        <v>70</v>
      </c>
      <c r="C21" s="568"/>
      <c r="D21" s="568"/>
      <c r="E21" s="568"/>
      <c r="F21" s="568"/>
      <c r="G21" s="569"/>
      <c r="H21" s="567" t="s">
        <v>71</v>
      </c>
      <c r="I21" s="568"/>
      <c r="J21" s="568"/>
      <c r="K21" s="568"/>
      <c r="L21" s="568"/>
      <c r="M21" s="569"/>
      <c r="N21" s="568" t="s">
        <v>8</v>
      </c>
      <c r="O21" s="568"/>
      <c r="P21" s="568"/>
      <c r="Q21" s="568"/>
      <c r="R21" s="568"/>
      <c r="S21" s="569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8.6</v>
      </c>
      <c r="C23" s="334">
        <v>8.4</v>
      </c>
      <c r="D23" s="335">
        <v>2.1</v>
      </c>
      <c r="E23" s="335">
        <v>8.5</v>
      </c>
      <c r="F23" s="335">
        <v>8.5</v>
      </c>
      <c r="G23" s="336">
        <v>8.4</v>
      </c>
      <c r="H23" s="337">
        <v>8.6999999999999993</v>
      </c>
      <c r="I23" s="335">
        <v>8.6</v>
      </c>
      <c r="J23" s="335">
        <v>1.7</v>
      </c>
      <c r="K23" s="335">
        <v>8.4</v>
      </c>
      <c r="L23" s="335">
        <v>8.5</v>
      </c>
      <c r="M23" s="336">
        <v>8.4</v>
      </c>
      <c r="N23" s="337">
        <v>8.3000000000000007</v>
      </c>
      <c r="O23" s="335">
        <v>8.6999999999999993</v>
      </c>
      <c r="P23" s="335">
        <v>1.5</v>
      </c>
      <c r="Q23" s="335">
        <v>8.3000000000000007</v>
      </c>
      <c r="R23" s="335">
        <v>8.4</v>
      </c>
      <c r="S23" s="336">
        <v>8.4</v>
      </c>
      <c r="T23" s="338">
        <f t="shared" ref="T23:T30" si="2">SUM(B23:S23)</f>
        <v>132.4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8.6</v>
      </c>
      <c r="C24" s="310">
        <v>8.4</v>
      </c>
      <c r="D24" s="310">
        <v>2.1</v>
      </c>
      <c r="E24" s="310">
        <v>8.5</v>
      </c>
      <c r="F24" s="310">
        <v>8.5</v>
      </c>
      <c r="G24" s="311">
        <v>8.4</v>
      </c>
      <c r="H24" s="340">
        <v>8.6999999999999993</v>
      </c>
      <c r="I24" s="310">
        <v>8.6</v>
      </c>
      <c r="J24" s="310">
        <v>1.7</v>
      </c>
      <c r="K24" s="310">
        <v>8.4</v>
      </c>
      <c r="L24" s="310">
        <v>8.5</v>
      </c>
      <c r="M24" s="311">
        <v>8.4</v>
      </c>
      <c r="N24" s="340">
        <v>8.3000000000000007</v>
      </c>
      <c r="O24" s="310">
        <v>8.6999999999999993</v>
      </c>
      <c r="P24" s="310">
        <v>1.5</v>
      </c>
      <c r="Q24" s="310">
        <v>8.3000000000000007</v>
      </c>
      <c r="R24" s="310">
        <v>8.4</v>
      </c>
      <c r="S24" s="311">
        <v>8.4</v>
      </c>
      <c r="T24" s="338">
        <f t="shared" si="2"/>
        <v>132.4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8.6</v>
      </c>
      <c r="C25" s="310">
        <v>8.4</v>
      </c>
      <c r="D25" s="310">
        <v>2.1</v>
      </c>
      <c r="E25" s="310">
        <v>8.5</v>
      </c>
      <c r="F25" s="310">
        <v>8.5</v>
      </c>
      <c r="G25" s="311">
        <v>8.4</v>
      </c>
      <c r="H25" s="340">
        <v>8.6999999999999993</v>
      </c>
      <c r="I25" s="310">
        <v>8.6</v>
      </c>
      <c r="J25" s="310">
        <v>1.7</v>
      </c>
      <c r="K25" s="310">
        <v>8.4</v>
      </c>
      <c r="L25" s="310">
        <v>8.5</v>
      </c>
      <c r="M25" s="311">
        <v>8.4</v>
      </c>
      <c r="N25" s="340">
        <v>8.3000000000000007</v>
      </c>
      <c r="O25" s="310">
        <v>8.6999999999999993</v>
      </c>
      <c r="P25" s="310">
        <v>1.5</v>
      </c>
      <c r="Q25" s="310">
        <v>8.3000000000000007</v>
      </c>
      <c r="R25" s="310">
        <v>8.4</v>
      </c>
      <c r="S25" s="311">
        <v>8.4</v>
      </c>
      <c r="T25" s="338">
        <f t="shared" si="2"/>
        <v>132.4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8.4</v>
      </c>
      <c r="C26" s="334">
        <v>8.1999999999999993</v>
      </c>
      <c r="D26" s="310">
        <v>2</v>
      </c>
      <c r="E26" s="310">
        <v>8.4</v>
      </c>
      <c r="F26" s="310">
        <v>8.4</v>
      </c>
      <c r="G26" s="311">
        <v>8.1999999999999993</v>
      </c>
      <c r="H26" s="340">
        <v>8.5</v>
      </c>
      <c r="I26" s="310">
        <v>8.1999999999999993</v>
      </c>
      <c r="J26" s="310">
        <v>1.7</v>
      </c>
      <c r="K26" s="310">
        <v>8.3000000000000007</v>
      </c>
      <c r="L26" s="310">
        <v>8.3000000000000007</v>
      </c>
      <c r="M26" s="311">
        <v>8.3000000000000007</v>
      </c>
      <c r="N26" s="340">
        <v>8.3000000000000007</v>
      </c>
      <c r="O26" s="310">
        <v>8.5</v>
      </c>
      <c r="P26" s="310">
        <v>1.4</v>
      </c>
      <c r="Q26" s="310">
        <v>8.3000000000000007</v>
      </c>
      <c r="R26" s="310">
        <v>8.1999999999999993</v>
      </c>
      <c r="S26" s="311">
        <v>8.3000000000000007</v>
      </c>
      <c r="T26" s="338">
        <f t="shared" si="2"/>
        <v>129.9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8.5</v>
      </c>
      <c r="C27" s="310">
        <v>8.1999999999999993</v>
      </c>
      <c r="D27" s="310">
        <v>2</v>
      </c>
      <c r="E27" s="310">
        <v>8.4</v>
      </c>
      <c r="F27" s="310">
        <v>8.4</v>
      </c>
      <c r="G27" s="311">
        <v>8.3000000000000007</v>
      </c>
      <c r="H27" s="340">
        <v>8.5</v>
      </c>
      <c r="I27" s="310">
        <v>8.3000000000000007</v>
      </c>
      <c r="J27" s="310">
        <v>1.8</v>
      </c>
      <c r="K27" s="310">
        <v>8.4</v>
      </c>
      <c r="L27" s="310">
        <v>8.3000000000000007</v>
      </c>
      <c r="M27" s="311">
        <v>8.3000000000000007</v>
      </c>
      <c r="N27" s="340">
        <v>8.3000000000000007</v>
      </c>
      <c r="O27" s="310">
        <v>8.5</v>
      </c>
      <c r="P27" s="310">
        <v>1.4</v>
      </c>
      <c r="Q27" s="310">
        <v>8.3000000000000007</v>
      </c>
      <c r="R27" s="310">
        <v>8.3000000000000007</v>
      </c>
      <c r="S27" s="311">
        <v>8.3000000000000007</v>
      </c>
      <c r="T27" s="338">
        <f t="shared" si="2"/>
        <v>130.5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8.5</v>
      </c>
      <c r="C28" s="310">
        <v>8.1999999999999993</v>
      </c>
      <c r="D28" s="310">
        <v>2</v>
      </c>
      <c r="E28" s="310">
        <v>8.4</v>
      </c>
      <c r="F28" s="310">
        <v>8.5</v>
      </c>
      <c r="G28" s="311">
        <v>8.3000000000000007</v>
      </c>
      <c r="H28" s="340">
        <v>8.6</v>
      </c>
      <c r="I28" s="310">
        <v>8.3000000000000007</v>
      </c>
      <c r="J28" s="310">
        <v>1.8</v>
      </c>
      <c r="K28" s="310">
        <v>8.4</v>
      </c>
      <c r="L28" s="310">
        <v>8.4</v>
      </c>
      <c r="M28" s="311">
        <v>8.3000000000000007</v>
      </c>
      <c r="N28" s="340">
        <v>8.3000000000000007</v>
      </c>
      <c r="O28" s="310">
        <v>8.6</v>
      </c>
      <c r="P28" s="310">
        <v>1.4</v>
      </c>
      <c r="Q28" s="310">
        <v>8.4</v>
      </c>
      <c r="R28" s="310">
        <v>8.3000000000000007</v>
      </c>
      <c r="S28" s="311">
        <v>8.3000000000000007</v>
      </c>
      <c r="T28" s="338">
        <f t="shared" si="2"/>
        <v>131.00000000000003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8.5</v>
      </c>
      <c r="C29" s="335">
        <v>8.1999999999999993</v>
      </c>
      <c r="D29" s="335">
        <v>2</v>
      </c>
      <c r="E29" s="335">
        <v>8.4</v>
      </c>
      <c r="F29" s="335">
        <v>8.5</v>
      </c>
      <c r="G29" s="336">
        <v>8.3000000000000007</v>
      </c>
      <c r="H29" s="337">
        <v>8.6</v>
      </c>
      <c r="I29" s="335">
        <v>8.3000000000000007</v>
      </c>
      <c r="J29" s="335">
        <v>1.8</v>
      </c>
      <c r="K29" s="335">
        <v>8.4</v>
      </c>
      <c r="L29" s="335">
        <v>8.4</v>
      </c>
      <c r="M29" s="336">
        <v>8.3000000000000007</v>
      </c>
      <c r="N29" s="337">
        <v>8.4</v>
      </c>
      <c r="O29" s="335">
        <v>8.6</v>
      </c>
      <c r="P29" s="335">
        <v>1.4</v>
      </c>
      <c r="Q29" s="335">
        <v>8.4</v>
      </c>
      <c r="R29" s="335">
        <v>8.3000000000000007</v>
      </c>
      <c r="S29" s="336">
        <v>8.3000000000000007</v>
      </c>
      <c r="T29" s="341">
        <f t="shared" si="2"/>
        <v>131.10000000000002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59.699999999999996</v>
      </c>
      <c r="C30" s="342">
        <f t="shared" ref="C30:S30" si="3">SUM(C23:C29)</f>
        <v>58.000000000000014</v>
      </c>
      <c r="D30" s="342">
        <f t="shared" si="3"/>
        <v>14.3</v>
      </c>
      <c r="E30" s="342">
        <f t="shared" si="3"/>
        <v>59.099999999999994</v>
      </c>
      <c r="F30" s="342">
        <f t="shared" si="3"/>
        <v>59.3</v>
      </c>
      <c r="G30" s="343">
        <f t="shared" si="3"/>
        <v>58.3</v>
      </c>
      <c r="H30" s="323">
        <f t="shared" si="3"/>
        <v>60.3</v>
      </c>
      <c r="I30" s="342">
        <f t="shared" si="3"/>
        <v>58.899999999999991</v>
      </c>
      <c r="J30" s="342">
        <f t="shared" si="3"/>
        <v>12.200000000000001</v>
      </c>
      <c r="K30" s="342">
        <f t="shared" si="3"/>
        <v>58.699999999999996</v>
      </c>
      <c r="L30" s="342">
        <f t="shared" si="3"/>
        <v>58.899999999999991</v>
      </c>
      <c r="M30" s="343">
        <f t="shared" si="3"/>
        <v>58.399999999999991</v>
      </c>
      <c r="N30" s="323">
        <f t="shared" si="3"/>
        <v>58.199999999999996</v>
      </c>
      <c r="O30" s="342">
        <f t="shared" si="3"/>
        <v>60.3</v>
      </c>
      <c r="P30" s="342">
        <f t="shared" si="3"/>
        <v>10.100000000000001</v>
      </c>
      <c r="Q30" s="342">
        <f t="shared" si="3"/>
        <v>58.3</v>
      </c>
      <c r="R30" s="342">
        <f t="shared" si="3"/>
        <v>58.3</v>
      </c>
      <c r="S30" s="343">
        <f t="shared" si="3"/>
        <v>58.399999999999991</v>
      </c>
      <c r="T30" s="344">
        <f t="shared" si="2"/>
        <v>919.69999999999993</v>
      </c>
      <c r="U30" s="339"/>
      <c r="W30" s="283"/>
    </row>
    <row r="31" spans="1:33" s="434" customFormat="1" ht="30.75" customHeight="1" x14ac:dyDescent="0.25">
      <c r="A31" s="429"/>
      <c r="B31" s="430">
        <v>58</v>
      </c>
      <c r="C31" s="422">
        <v>56</v>
      </c>
      <c r="D31" s="422">
        <v>14</v>
      </c>
      <c r="E31" s="422">
        <v>58</v>
      </c>
      <c r="F31" s="422">
        <v>58</v>
      </c>
      <c r="G31" s="422">
        <v>58</v>
      </c>
      <c r="H31" s="422">
        <v>59</v>
      </c>
      <c r="I31" s="422">
        <v>58</v>
      </c>
      <c r="J31" s="422">
        <v>12</v>
      </c>
      <c r="K31" s="422">
        <v>59</v>
      </c>
      <c r="L31" s="422">
        <v>59</v>
      </c>
      <c r="M31" s="422">
        <v>59</v>
      </c>
      <c r="N31" s="422">
        <v>57</v>
      </c>
      <c r="O31" s="422">
        <v>59</v>
      </c>
      <c r="P31" s="422">
        <v>10</v>
      </c>
      <c r="Q31" s="422">
        <v>58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75" t="s">
        <v>78</v>
      </c>
      <c r="C33" s="576"/>
      <c r="D33" s="576"/>
      <c r="E33" s="576"/>
      <c r="F33" s="576"/>
      <c r="G33" s="576"/>
      <c r="H33" s="577"/>
      <c r="I33" s="296"/>
      <c r="J33" s="575" t="s">
        <v>76</v>
      </c>
      <c r="K33" s="576"/>
      <c r="L33" s="576"/>
      <c r="M33" s="576"/>
      <c r="N33" s="576"/>
      <c r="O33" s="576"/>
      <c r="P33" s="577"/>
      <c r="Q33" s="346"/>
      <c r="R33" s="558" t="s">
        <v>162</v>
      </c>
      <c r="S33" s="559"/>
      <c r="T33" s="559"/>
      <c r="U33" s="559"/>
      <c r="V33" s="559"/>
      <c r="W33" s="560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61"/>
      <c r="S34" s="562"/>
      <c r="T34" s="562"/>
      <c r="U34" s="562"/>
      <c r="V34" s="562"/>
      <c r="W34" s="563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86.7</v>
      </c>
      <c r="C35" s="334">
        <v>88.6</v>
      </c>
      <c r="D35" s="334">
        <v>13.9</v>
      </c>
      <c r="E35" s="334">
        <v>83.3</v>
      </c>
      <c r="F35" s="334">
        <v>82.9</v>
      </c>
      <c r="G35" s="357">
        <v>81.400000000000006</v>
      </c>
      <c r="H35" s="358">
        <f t="shared" ref="H35:H41" si="4">SUM(B35:G35)</f>
        <v>436.79999999999995</v>
      </c>
      <c r="I35" s="288"/>
      <c r="J35" s="308">
        <v>6.6</v>
      </c>
      <c r="K35" s="309">
        <v>6.5</v>
      </c>
      <c r="L35" s="309">
        <v>1.6</v>
      </c>
      <c r="M35" s="309">
        <v>6.2</v>
      </c>
      <c r="N35" s="309">
        <v>6</v>
      </c>
      <c r="O35" s="309">
        <v>6.1</v>
      </c>
      <c r="P35" s="338">
        <f t="shared" ref="P35:P42" si="5">SUM(J35:O35)</f>
        <v>33</v>
      </c>
      <c r="Q35" s="346"/>
      <c r="R35" s="561"/>
      <c r="S35" s="562"/>
      <c r="T35" s="562"/>
      <c r="U35" s="562"/>
      <c r="V35" s="562"/>
      <c r="W35" s="563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86.7</v>
      </c>
      <c r="C36" s="334">
        <v>88.6</v>
      </c>
      <c r="D36" s="334">
        <v>13.9</v>
      </c>
      <c r="E36" s="334">
        <v>83.3</v>
      </c>
      <c r="F36" s="334">
        <v>82.9</v>
      </c>
      <c r="G36" s="357">
        <v>81.400000000000006</v>
      </c>
      <c r="H36" s="358">
        <f t="shared" si="4"/>
        <v>436.79999999999995</v>
      </c>
      <c r="I36" s="293"/>
      <c r="J36" s="308">
        <v>6.6</v>
      </c>
      <c r="K36" s="309">
        <v>6.5</v>
      </c>
      <c r="L36" s="309">
        <v>1.6</v>
      </c>
      <c r="M36" s="309">
        <v>6.2</v>
      </c>
      <c r="N36" s="309">
        <v>6</v>
      </c>
      <c r="O36" s="309">
        <v>6.1</v>
      </c>
      <c r="P36" s="338">
        <f t="shared" si="5"/>
        <v>33</v>
      </c>
      <c r="Q36" s="346"/>
      <c r="R36" s="561"/>
      <c r="S36" s="562"/>
      <c r="T36" s="562"/>
      <c r="U36" s="562"/>
      <c r="V36" s="562"/>
      <c r="W36" s="563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>
        <v>86.7</v>
      </c>
      <c r="C37" s="334">
        <v>88.6</v>
      </c>
      <c r="D37" s="334">
        <v>13.9</v>
      </c>
      <c r="E37" s="334">
        <v>83.3</v>
      </c>
      <c r="F37" s="334">
        <v>82.9</v>
      </c>
      <c r="G37" s="357">
        <v>81.400000000000006</v>
      </c>
      <c r="H37" s="358">
        <f t="shared" si="4"/>
        <v>436.79999999999995</v>
      </c>
      <c r="I37" s="293"/>
      <c r="J37" s="308">
        <v>6.6</v>
      </c>
      <c r="K37" s="309">
        <v>6.5</v>
      </c>
      <c r="L37" s="309">
        <v>1.6</v>
      </c>
      <c r="M37" s="309">
        <v>6.2</v>
      </c>
      <c r="N37" s="309">
        <v>6</v>
      </c>
      <c r="O37" s="309">
        <v>6.1</v>
      </c>
      <c r="P37" s="338">
        <f t="shared" si="5"/>
        <v>33</v>
      </c>
      <c r="Q37" s="346"/>
      <c r="R37" s="561"/>
      <c r="S37" s="562"/>
      <c r="T37" s="562"/>
      <c r="U37" s="562"/>
      <c r="V37" s="562"/>
      <c r="W37" s="563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6.4</v>
      </c>
      <c r="K38" s="309">
        <v>6</v>
      </c>
      <c r="L38" s="309">
        <v>1.6</v>
      </c>
      <c r="M38" s="309">
        <v>6.2</v>
      </c>
      <c r="N38" s="309">
        <v>5.9</v>
      </c>
      <c r="O38" s="309">
        <v>6</v>
      </c>
      <c r="P38" s="338">
        <f t="shared" si="5"/>
        <v>32.1</v>
      </c>
      <c r="Q38" s="346"/>
      <c r="R38" s="561"/>
      <c r="S38" s="562"/>
      <c r="T38" s="562"/>
      <c r="U38" s="562"/>
      <c r="V38" s="562"/>
      <c r="W38" s="563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6.4</v>
      </c>
      <c r="K39" s="309">
        <v>6</v>
      </c>
      <c r="L39" s="309">
        <v>1.6</v>
      </c>
      <c r="M39" s="309">
        <v>6.2</v>
      </c>
      <c r="N39" s="309">
        <v>6</v>
      </c>
      <c r="O39" s="309">
        <v>6.1</v>
      </c>
      <c r="P39" s="338">
        <f t="shared" si="5"/>
        <v>32.299999999999997</v>
      </c>
      <c r="Q39" s="346"/>
      <c r="R39" s="561"/>
      <c r="S39" s="562"/>
      <c r="T39" s="562"/>
      <c r="U39" s="562"/>
      <c r="V39" s="562"/>
      <c r="W39" s="563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6.5</v>
      </c>
      <c r="K40" s="309">
        <v>6</v>
      </c>
      <c r="L40" s="309">
        <v>1.6</v>
      </c>
      <c r="M40" s="309">
        <v>6.2</v>
      </c>
      <c r="N40" s="309">
        <v>6</v>
      </c>
      <c r="O40" s="309">
        <v>6.1</v>
      </c>
      <c r="P40" s="338">
        <f t="shared" si="5"/>
        <v>32.4</v>
      </c>
      <c r="Q40" s="346"/>
      <c r="R40" s="561"/>
      <c r="S40" s="562"/>
      <c r="T40" s="562"/>
      <c r="U40" s="562"/>
      <c r="V40" s="562"/>
      <c r="W40" s="563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6.5</v>
      </c>
      <c r="K41" s="316">
        <v>6.1</v>
      </c>
      <c r="L41" s="316">
        <v>1.6</v>
      </c>
      <c r="M41" s="316">
        <v>6.2</v>
      </c>
      <c r="N41" s="316">
        <v>6</v>
      </c>
      <c r="O41" s="316">
        <v>6.1</v>
      </c>
      <c r="P41" s="341">
        <f t="shared" si="5"/>
        <v>32.5</v>
      </c>
      <c r="Q41" s="346"/>
      <c r="R41" s="561"/>
      <c r="S41" s="562"/>
      <c r="T41" s="562"/>
      <c r="U41" s="562"/>
      <c r="V41" s="562"/>
      <c r="W41" s="563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260.10000000000002</v>
      </c>
      <c r="C42" s="364">
        <f t="shared" si="6"/>
        <v>265.79999999999995</v>
      </c>
      <c r="D42" s="364">
        <f t="shared" si="6"/>
        <v>41.7</v>
      </c>
      <c r="E42" s="364">
        <f t="shared" si="6"/>
        <v>249.89999999999998</v>
      </c>
      <c r="F42" s="364">
        <f t="shared" si="6"/>
        <v>248.70000000000002</v>
      </c>
      <c r="G42" s="365">
        <f t="shared" si="6"/>
        <v>244.20000000000002</v>
      </c>
      <c r="H42" s="366">
        <f t="shared" si="6"/>
        <v>1310.3999999999999</v>
      </c>
      <c r="I42" s="288"/>
      <c r="J42" s="367">
        <f>SUM(J35:J41)</f>
        <v>45.599999999999994</v>
      </c>
      <c r="K42" s="368">
        <f>SUM(K35:K41)</f>
        <v>43.6</v>
      </c>
      <c r="L42" s="368">
        <f t="shared" ref="L42:O42" si="7">SUM(L35:L41)</f>
        <v>11.2</v>
      </c>
      <c r="M42" s="368">
        <f t="shared" si="7"/>
        <v>43.400000000000006</v>
      </c>
      <c r="N42" s="368">
        <f t="shared" si="7"/>
        <v>41.9</v>
      </c>
      <c r="O42" s="368">
        <f t="shared" si="7"/>
        <v>42.6</v>
      </c>
      <c r="P42" s="344">
        <f t="shared" si="5"/>
        <v>228.3</v>
      </c>
      <c r="Q42" s="346"/>
      <c r="R42" s="564"/>
      <c r="S42" s="565"/>
      <c r="T42" s="565"/>
      <c r="U42" s="565"/>
      <c r="V42" s="565"/>
      <c r="W42" s="566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44</v>
      </c>
      <c r="K43" s="293">
        <v>43</v>
      </c>
      <c r="L43" s="293">
        <v>11</v>
      </c>
      <c r="M43" s="293">
        <v>43</v>
      </c>
      <c r="N43" s="293">
        <v>42</v>
      </c>
      <c r="O43" s="293">
        <v>43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D15" sqref="D15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87" t="s">
        <v>118</v>
      </c>
      <c r="B1" s="588"/>
      <c r="C1" s="588"/>
      <c r="D1" s="589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3.2</v>
      </c>
      <c r="C3" s="400" t="s">
        <v>137</v>
      </c>
      <c r="D3" s="401">
        <v>3.2</v>
      </c>
      <c r="E3" s="402"/>
    </row>
    <row r="4" spans="1:5" x14ac:dyDescent="0.25">
      <c r="A4" s="403" t="s">
        <v>126</v>
      </c>
      <c r="B4" s="404">
        <v>3.2</v>
      </c>
      <c r="C4" s="403" t="s">
        <v>138</v>
      </c>
      <c r="D4" s="404">
        <v>3.2</v>
      </c>
      <c r="E4" s="402"/>
    </row>
    <row r="5" spans="1:5" x14ac:dyDescent="0.25">
      <c r="A5" s="403" t="s">
        <v>127</v>
      </c>
      <c r="B5" s="404">
        <v>0.8</v>
      </c>
      <c r="C5" s="403" t="s">
        <v>139</v>
      </c>
      <c r="D5" s="404">
        <v>0.8</v>
      </c>
      <c r="E5" s="402"/>
    </row>
    <row r="6" spans="1:5" x14ac:dyDescent="0.25">
      <c r="A6" s="403" t="s">
        <v>128</v>
      </c>
      <c r="B6" s="404">
        <v>3.2</v>
      </c>
      <c r="C6" s="403" t="s">
        <v>140</v>
      </c>
      <c r="D6" s="404">
        <v>3.2</v>
      </c>
      <c r="E6" s="402"/>
    </row>
    <row r="7" spans="1:5" x14ac:dyDescent="0.25">
      <c r="A7" s="403" t="s">
        <v>129</v>
      </c>
      <c r="B7" s="404">
        <v>3.2</v>
      </c>
      <c r="C7" s="403" t="s">
        <v>141</v>
      </c>
      <c r="D7" s="404">
        <v>3.2</v>
      </c>
      <c r="E7" s="402"/>
    </row>
    <row r="8" spans="1:5" ht="27" thickBot="1" x14ac:dyDescent="0.3">
      <c r="A8" s="405" t="s">
        <v>130</v>
      </c>
      <c r="B8" s="406">
        <v>3.2</v>
      </c>
      <c r="C8" s="405" t="s">
        <v>142</v>
      </c>
      <c r="D8" s="406">
        <v>3.2</v>
      </c>
      <c r="E8" s="402"/>
    </row>
    <row r="9" spans="1:5" x14ac:dyDescent="0.25">
      <c r="A9" s="400" t="s">
        <v>131</v>
      </c>
      <c r="B9" s="401">
        <v>3.2</v>
      </c>
      <c r="C9" s="400" t="s">
        <v>119</v>
      </c>
      <c r="D9" s="401">
        <v>3.2</v>
      </c>
      <c r="E9" s="402"/>
    </row>
    <row r="10" spans="1:5" x14ac:dyDescent="0.25">
      <c r="A10" s="403" t="s">
        <v>132</v>
      </c>
      <c r="B10" s="404">
        <v>3.2</v>
      </c>
      <c r="C10" s="403" t="s">
        <v>120</v>
      </c>
      <c r="D10" s="404">
        <v>3.2</v>
      </c>
      <c r="E10" s="402"/>
    </row>
    <row r="11" spans="1:5" x14ac:dyDescent="0.25">
      <c r="A11" s="403" t="s">
        <v>133</v>
      </c>
      <c r="B11" s="404">
        <v>0.8</v>
      </c>
      <c r="C11" s="403" t="s">
        <v>121</v>
      </c>
      <c r="D11" s="404">
        <v>0.6</v>
      </c>
      <c r="E11" s="402"/>
    </row>
    <row r="12" spans="1:5" x14ac:dyDescent="0.25">
      <c r="A12" s="403" t="s">
        <v>134</v>
      </c>
      <c r="B12" s="404">
        <v>3.2</v>
      </c>
      <c r="C12" s="403" t="s">
        <v>122</v>
      </c>
      <c r="D12" s="404">
        <v>3.2</v>
      </c>
      <c r="E12" s="402"/>
    </row>
    <row r="13" spans="1:5" x14ac:dyDescent="0.25">
      <c r="A13" s="403" t="s">
        <v>135</v>
      </c>
      <c r="B13" s="404">
        <v>3.2</v>
      </c>
      <c r="C13" s="403" t="s">
        <v>123</v>
      </c>
      <c r="D13" s="404">
        <v>3.2</v>
      </c>
      <c r="E13" s="402"/>
    </row>
    <row r="14" spans="1:5" ht="27" thickBot="1" x14ac:dyDescent="0.3">
      <c r="A14" s="405" t="s">
        <v>136</v>
      </c>
      <c r="B14" s="406">
        <v>3.2</v>
      </c>
      <c r="C14" s="405" t="s">
        <v>124</v>
      </c>
      <c r="D14" s="406">
        <v>3.2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93" t="s">
        <v>110</v>
      </c>
      <c r="B2" s="247">
        <v>571</v>
      </c>
      <c r="C2" s="247">
        <v>44</v>
      </c>
      <c r="D2" s="248">
        <v>5</v>
      </c>
      <c r="E2" s="249">
        <f t="shared" ref="E2:E7" si="0">SUM(B2:C2)*D2/1000</f>
        <v>3.0750000000000002</v>
      </c>
    </row>
    <row r="3" spans="1:5" x14ac:dyDescent="0.25">
      <c r="A3" s="594"/>
      <c r="B3" s="247">
        <v>580</v>
      </c>
      <c r="C3" s="247">
        <v>44</v>
      </c>
      <c r="D3" s="248">
        <v>5</v>
      </c>
      <c r="E3" s="249">
        <f t="shared" si="0"/>
        <v>3.12</v>
      </c>
    </row>
    <row r="4" spans="1:5" x14ac:dyDescent="0.25">
      <c r="A4" s="594"/>
      <c r="B4" s="247">
        <v>98</v>
      </c>
      <c r="C4" s="247">
        <v>11</v>
      </c>
      <c r="D4" s="248">
        <v>5</v>
      </c>
      <c r="E4" s="249">
        <f t="shared" si="0"/>
        <v>0.54500000000000004</v>
      </c>
    </row>
    <row r="5" spans="1:5" x14ac:dyDescent="0.25">
      <c r="A5" s="594"/>
      <c r="B5" s="247">
        <v>563</v>
      </c>
      <c r="C5" s="247">
        <v>43</v>
      </c>
      <c r="D5" s="248">
        <v>5</v>
      </c>
      <c r="E5" s="249">
        <f t="shared" si="0"/>
        <v>3.03</v>
      </c>
    </row>
    <row r="6" spans="1:5" x14ac:dyDescent="0.25">
      <c r="A6" s="594"/>
      <c r="B6" s="247">
        <v>560</v>
      </c>
      <c r="C6" s="247">
        <v>42</v>
      </c>
      <c r="D6" s="248">
        <v>5</v>
      </c>
      <c r="E6" s="249">
        <f t="shared" si="0"/>
        <v>3.01</v>
      </c>
    </row>
    <row r="7" spans="1:5" x14ac:dyDescent="0.25">
      <c r="A7" s="595"/>
      <c r="B7" s="247">
        <v>561</v>
      </c>
      <c r="C7" s="247">
        <v>44</v>
      </c>
      <c r="D7" s="248">
        <v>5</v>
      </c>
      <c r="E7" s="249">
        <f t="shared" si="0"/>
        <v>3.0249999999999999</v>
      </c>
    </row>
    <row r="8" spans="1:5" x14ac:dyDescent="0.25">
      <c r="A8" s="590" t="s">
        <v>70</v>
      </c>
      <c r="B8" s="247">
        <v>731</v>
      </c>
      <c r="C8" s="247">
        <v>58</v>
      </c>
      <c r="D8" s="248">
        <v>3.8</v>
      </c>
      <c r="E8" s="249">
        <f t="shared" ref="E8:E25" si="1">SUM(B8:C8)*D8/1000</f>
        <v>2.9981999999999998</v>
      </c>
    </row>
    <row r="9" spans="1:5" x14ac:dyDescent="0.25">
      <c r="A9" s="591"/>
      <c r="B9" s="247">
        <v>721</v>
      </c>
      <c r="C9" s="247">
        <v>57</v>
      </c>
      <c r="D9" s="248">
        <v>3.8</v>
      </c>
      <c r="E9" s="249">
        <f t="shared" si="1"/>
        <v>2.9563999999999995</v>
      </c>
    </row>
    <row r="10" spans="1:5" x14ac:dyDescent="0.25">
      <c r="A10" s="591"/>
      <c r="B10" s="247">
        <v>167</v>
      </c>
      <c r="C10" s="247">
        <v>14</v>
      </c>
      <c r="D10" s="248">
        <v>3.8</v>
      </c>
      <c r="E10" s="249">
        <f t="shared" si="1"/>
        <v>0.68779999999999997</v>
      </c>
    </row>
    <row r="11" spans="1:5" x14ac:dyDescent="0.25">
      <c r="A11" s="591"/>
      <c r="B11" s="247">
        <v>735</v>
      </c>
      <c r="C11" s="247">
        <v>58</v>
      </c>
      <c r="D11" s="248">
        <v>3.8</v>
      </c>
      <c r="E11" s="249">
        <f t="shared" si="1"/>
        <v>3.0133999999999999</v>
      </c>
    </row>
    <row r="12" spans="1:5" x14ac:dyDescent="0.25">
      <c r="A12" s="591"/>
      <c r="B12" s="247">
        <v>727</v>
      </c>
      <c r="C12" s="247">
        <v>58</v>
      </c>
      <c r="D12" s="248">
        <v>3.8</v>
      </c>
      <c r="E12" s="249">
        <f t="shared" si="1"/>
        <v>2.9830000000000001</v>
      </c>
    </row>
    <row r="13" spans="1:5" x14ac:dyDescent="0.25">
      <c r="A13" s="596"/>
      <c r="B13" s="247">
        <v>722</v>
      </c>
      <c r="C13" s="247">
        <v>58</v>
      </c>
      <c r="D13" s="248">
        <v>3.8</v>
      </c>
      <c r="E13" s="249">
        <f t="shared" si="1"/>
        <v>2.964</v>
      </c>
    </row>
    <row r="14" spans="1:5" x14ac:dyDescent="0.25">
      <c r="A14" s="590" t="s">
        <v>71</v>
      </c>
      <c r="B14" s="247">
        <v>734</v>
      </c>
      <c r="C14" s="247">
        <v>59</v>
      </c>
      <c r="D14" s="248">
        <v>3.8</v>
      </c>
      <c r="E14" s="249">
        <f t="shared" si="1"/>
        <v>3.0133999999999999</v>
      </c>
    </row>
    <row r="15" spans="1:5" x14ac:dyDescent="0.25">
      <c r="A15" s="591"/>
      <c r="B15" s="247">
        <v>745</v>
      </c>
      <c r="C15" s="247">
        <v>59</v>
      </c>
      <c r="D15" s="248">
        <v>3.8</v>
      </c>
      <c r="E15" s="249">
        <f t="shared" si="1"/>
        <v>3.0551999999999997</v>
      </c>
    </row>
    <row r="16" spans="1:5" x14ac:dyDescent="0.25">
      <c r="A16" s="591"/>
      <c r="B16" s="247">
        <v>167</v>
      </c>
      <c r="C16" s="247">
        <v>13</v>
      </c>
      <c r="D16" s="248">
        <v>3.8</v>
      </c>
      <c r="E16" s="249">
        <f t="shared" si="1"/>
        <v>0.68400000000000005</v>
      </c>
    </row>
    <row r="17" spans="1:5" x14ac:dyDescent="0.25">
      <c r="A17" s="591"/>
      <c r="B17" s="247">
        <v>746</v>
      </c>
      <c r="C17" s="247">
        <v>59</v>
      </c>
      <c r="D17" s="248">
        <v>3.8</v>
      </c>
      <c r="E17" s="249">
        <f t="shared" si="1"/>
        <v>3.0590000000000002</v>
      </c>
    </row>
    <row r="18" spans="1:5" x14ac:dyDescent="0.25">
      <c r="A18" s="591"/>
      <c r="B18" s="247">
        <v>743</v>
      </c>
      <c r="C18" s="247">
        <v>59</v>
      </c>
      <c r="D18" s="248">
        <v>3.8</v>
      </c>
      <c r="E18" s="249">
        <f t="shared" si="1"/>
        <v>3.0476000000000001</v>
      </c>
    </row>
    <row r="19" spans="1:5" x14ac:dyDescent="0.25">
      <c r="A19" s="596"/>
      <c r="B19" s="247">
        <v>742</v>
      </c>
      <c r="C19" s="247">
        <v>59</v>
      </c>
      <c r="D19" s="248">
        <v>3.8</v>
      </c>
      <c r="E19" s="249">
        <f t="shared" si="1"/>
        <v>3.0437999999999996</v>
      </c>
    </row>
    <row r="20" spans="1:5" x14ac:dyDescent="0.25">
      <c r="A20" s="590" t="s">
        <v>8</v>
      </c>
      <c r="B20" s="247">
        <v>738</v>
      </c>
      <c r="C20" s="247">
        <v>58</v>
      </c>
      <c r="D20" s="248">
        <v>3.8</v>
      </c>
      <c r="E20" s="249">
        <f t="shared" si="1"/>
        <v>3.0247999999999999</v>
      </c>
    </row>
    <row r="21" spans="1:5" x14ac:dyDescent="0.25">
      <c r="A21" s="591"/>
      <c r="B21" s="247">
        <v>754</v>
      </c>
      <c r="C21" s="247">
        <v>59</v>
      </c>
      <c r="D21" s="248">
        <v>3.8</v>
      </c>
      <c r="E21" s="249">
        <f t="shared" si="1"/>
        <v>3.0893999999999995</v>
      </c>
    </row>
    <row r="22" spans="1:5" x14ac:dyDescent="0.25">
      <c r="A22" s="591"/>
      <c r="B22" s="247">
        <v>164</v>
      </c>
      <c r="C22" s="247">
        <v>10</v>
      </c>
      <c r="D22" s="248">
        <v>3.8</v>
      </c>
      <c r="E22" s="249">
        <f t="shared" si="1"/>
        <v>0.6611999999999999</v>
      </c>
    </row>
    <row r="23" spans="1:5" x14ac:dyDescent="0.25">
      <c r="A23" s="591"/>
      <c r="B23" s="247">
        <v>738</v>
      </c>
      <c r="C23" s="247">
        <v>59</v>
      </c>
      <c r="D23" s="248">
        <v>3.8</v>
      </c>
      <c r="E23" s="249">
        <f t="shared" si="1"/>
        <v>3.0286</v>
      </c>
    </row>
    <row r="24" spans="1:5" x14ac:dyDescent="0.25">
      <c r="A24" s="591"/>
      <c r="B24" s="278">
        <v>733</v>
      </c>
      <c r="C24" s="278">
        <v>58</v>
      </c>
      <c r="D24" s="248">
        <v>3.8</v>
      </c>
      <c r="E24" s="279">
        <f t="shared" si="1"/>
        <v>3.0057999999999998</v>
      </c>
    </row>
    <row r="25" spans="1:5" ht="19.5" thickBot="1" x14ac:dyDescent="0.3">
      <c r="A25" s="592"/>
      <c r="B25" s="250">
        <v>743</v>
      </c>
      <c r="C25" s="250">
        <v>59</v>
      </c>
      <c r="D25" s="248">
        <v>3.8</v>
      </c>
      <c r="E25" s="251">
        <f t="shared" si="1"/>
        <v>3.0476000000000001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97" t="s">
        <v>89</v>
      </c>
      <c r="B1" s="598"/>
      <c r="C1" s="598"/>
      <c r="D1" s="599"/>
    </row>
    <row r="2" spans="1:6" ht="20.25" x14ac:dyDescent="0.25">
      <c r="A2" s="252" t="s">
        <v>90</v>
      </c>
      <c r="B2" s="253">
        <v>75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2.7900000000000005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5.580000000000001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151.5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3.7875000000000001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1.7925000000000009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4.9791666666666696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65</vt:i4>
      </vt:variant>
      <vt:variant>
        <vt:lpstr>Rangos con nombre</vt:lpstr>
      </vt:variant>
      <vt:variant>
        <vt:i4>46</vt:i4>
      </vt:variant>
    </vt:vector>
  </HeadingPairs>
  <TitlesOfParts>
    <vt:vector size="111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  <vt:lpstr>'SEM 61'!Área_de_impresión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2022-05-20T15:28:56Z</cp:lastPrinted>
  <dcterms:created xsi:type="dcterms:W3CDTF">2021-03-04T08:17:33Z</dcterms:created>
  <dcterms:modified xsi:type="dcterms:W3CDTF">2022-06-11T17:37:13Z</dcterms:modified>
</cp:coreProperties>
</file>