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2\"/>
    </mc:Choice>
  </mc:AlternateContent>
  <xr:revisionPtr revIDLastSave="0" documentId="13_ncr:1_{96E5EC52-F39B-4CAB-A41F-58C0F0DB24F0}" xr6:coauthVersionLast="36" xr6:coauthVersionMax="36" xr10:uidLastSave="{00000000-0000-0000-0000-000000000000}"/>
  <bookViews>
    <workbookView xWindow="0" yWindow="0" windowWidth="20490" windowHeight="7545" activeTab="8" xr2:uid="{8426F80F-2F82-4B07-86E3-5D0E738FB7E8}"/>
  </bookViews>
  <sheets>
    <sheet name="SEM 1" sheetId="1" r:id="rId1"/>
    <sheet name="SEM 2" sheetId="3" r:id="rId2"/>
    <sheet name="SEM 3" sheetId="4" r:id="rId3"/>
    <sheet name="SEM 4" sheetId="5" r:id="rId4"/>
    <sheet name="SEM 5" sheetId="7" r:id="rId5"/>
    <sheet name="SEM 6" sheetId="8" r:id="rId6"/>
    <sheet name="SEM 7" sheetId="9" r:id="rId7"/>
    <sheet name="SEM 8" sheetId="10" r:id="rId8"/>
    <sheet name="IMPRIMIR" sheetId="2" r:id="rId9"/>
  </sheets>
  <definedNames>
    <definedName name="_xlnm.Print_Area" localSheetId="8">IMPRIMIR!$A$1:$V$46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8" i="9" l="1"/>
  <c r="E68" i="9"/>
  <c r="D68" i="9"/>
  <c r="C68" i="9"/>
  <c r="B68" i="9"/>
  <c r="F68" i="10" l="1"/>
  <c r="E68" i="10"/>
  <c r="D68" i="10"/>
  <c r="C68" i="10"/>
  <c r="B68" i="10"/>
  <c r="F70" i="10"/>
  <c r="F69" i="10"/>
  <c r="E69" i="10"/>
  <c r="D69" i="10"/>
  <c r="C69" i="10"/>
  <c r="B69" i="10"/>
  <c r="G67" i="10"/>
  <c r="F65" i="10"/>
  <c r="E65" i="10"/>
  <c r="E70" i="10" s="1"/>
  <c r="D65" i="10"/>
  <c r="C65" i="10"/>
  <c r="C70" i="10" s="1"/>
  <c r="B65" i="10"/>
  <c r="B70" i="10" s="1"/>
  <c r="G64" i="10"/>
  <c r="G63" i="10"/>
  <c r="G62" i="10"/>
  <c r="G61" i="10"/>
  <c r="G60" i="10"/>
  <c r="G59" i="10"/>
  <c r="G58" i="10"/>
  <c r="O50" i="10"/>
  <c r="N50" i="10"/>
  <c r="M50" i="10"/>
  <c r="L50" i="10"/>
  <c r="K50" i="10"/>
  <c r="G50" i="10"/>
  <c r="F50" i="10"/>
  <c r="E50" i="10"/>
  <c r="D50" i="10"/>
  <c r="C50" i="10"/>
  <c r="B50" i="10"/>
  <c r="O49" i="10"/>
  <c r="N49" i="10"/>
  <c r="M49" i="10"/>
  <c r="L49" i="10"/>
  <c r="K49" i="10"/>
  <c r="G49" i="10"/>
  <c r="F49" i="10"/>
  <c r="E49" i="10"/>
  <c r="D49" i="10"/>
  <c r="C49" i="10"/>
  <c r="B49" i="10"/>
  <c r="P48" i="10"/>
  <c r="H48" i="10"/>
  <c r="O46" i="10"/>
  <c r="O51" i="10" s="1"/>
  <c r="N46" i="10"/>
  <c r="N51" i="10" s="1"/>
  <c r="M46" i="10"/>
  <c r="M51" i="10" s="1"/>
  <c r="L46" i="10"/>
  <c r="K46" i="10"/>
  <c r="K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P45" i="10"/>
  <c r="H45" i="10"/>
  <c r="P44" i="10"/>
  <c r="H44" i="10"/>
  <c r="P43" i="10"/>
  <c r="H43" i="10"/>
  <c r="P42" i="10"/>
  <c r="H42" i="10"/>
  <c r="P41" i="10"/>
  <c r="H41" i="10"/>
  <c r="P40" i="10"/>
  <c r="H40" i="10"/>
  <c r="P39" i="10"/>
  <c r="H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V24" i="10"/>
  <c r="V23" i="10"/>
  <c r="V22" i="10"/>
  <c r="V21" i="10"/>
  <c r="V20" i="10"/>
  <c r="V19" i="10"/>
  <c r="V18" i="10"/>
  <c r="G65" i="10" l="1"/>
  <c r="G66" i="10" s="1"/>
  <c r="D70" i="10"/>
  <c r="P46" i="10"/>
  <c r="P47" i="10" s="1"/>
  <c r="H46" i="10"/>
  <c r="H49" i="10" s="1"/>
  <c r="V25" i="10"/>
  <c r="W27" i="10" s="1"/>
  <c r="L51" i="10"/>
  <c r="B30" i="10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G68" i="10" l="1"/>
  <c r="P49" i="10"/>
  <c r="H47" i="10"/>
  <c r="V26" i="10"/>
  <c r="F70" i="9"/>
  <c r="D70" i="9"/>
  <c r="F69" i="9"/>
  <c r="E69" i="9"/>
  <c r="D69" i="9"/>
  <c r="C69" i="9"/>
  <c r="B69" i="9"/>
  <c r="G67" i="9"/>
  <c r="F65" i="9"/>
  <c r="E65" i="9"/>
  <c r="E70" i="9" s="1"/>
  <c r="D65" i="9"/>
  <c r="C65" i="9"/>
  <c r="C70" i="9" s="1"/>
  <c r="B65" i="9"/>
  <c r="B70" i="9" s="1"/>
  <c r="G64" i="9"/>
  <c r="G63" i="9"/>
  <c r="G62" i="9"/>
  <c r="G61" i="9"/>
  <c r="G60" i="9"/>
  <c r="G59" i="9"/>
  <c r="G58" i="9"/>
  <c r="O50" i="9"/>
  <c r="N50" i="9"/>
  <c r="M50" i="9"/>
  <c r="L50" i="9"/>
  <c r="K50" i="9"/>
  <c r="G50" i="9"/>
  <c r="F50" i="9"/>
  <c r="E50" i="9"/>
  <c r="D50" i="9"/>
  <c r="C50" i="9"/>
  <c r="B50" i="9"/>
  <c r="O49" i="9"/>
  <c r="N49" i="9"/>
  <c r="M49" i="9"/>
  <c r="L49" i="9"/>
  <c r="K49" i="9"/>
  <c r="G49" i="9"/>
  <c r="F49" i="9"/>
  <c r="E49" i="9"/>
  <c r="D49" i="9"/>
  <c r="C49" i="9"/>
  <c r="B49" i="9"/>
  <c r="P48" i="9"/>
  <c r="H48" i="9"/>
  <c r="O46" i="9"/>
  <c r="O51" i="9" s="1"/>
  <c r="N46" i="9"/>
  <c r="N51" i="9" s="1"/>
  <c r="M46" i="9"/>
  <c r="M51" i="9" s="1"/>
  <c r="L46" i="9"/>
  <c r="L51" i="9" s="1"/>
  <c r="K46" i="9"/>
  <c r="K51" i="9" s="1"/>
  <c r="G46" i="9"/>
  <c r="G51" i="9" s="1"/>
  <c r="F46" i="9"/>
  <c r="F51" i="9" s="1"/>
  <c r="E46" i="9"/>
  <c r="E51" i="9" s="1"/>
  <c r="D46" i="9"/>
  <c r="D51" i="9" s="1"/>
  <c r="C46" i="9"/>
  <c r="C51" i="9" s="1"/>
  <c r="B46" i="9"/>
  <c r="B51" i="9" s="1"/>
  <c r="P45" i="9"/>
  <c r="H45" i="9"/>
  <c r="P44" i="9"/>
  <c r="H44" i="9"/>
  <c r="P43" i="9"/>
  <c r="H43" i="9"/>
  <c r="P42" i="9"/>
  <c r="H42" i="9"/>
  <c r="P41" i="9"/>
  <c r="H41" i="9"/>
  <c r="P40" i="9"/>
  <c r="H40" i="9"/>
  <c r="P39" i="9"/>
  <c r="H3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B28" i="9"/>
  <c r="V27" i="9"/>
  <c r="U25" i="9"/>
  <c r="U30" i="9" s="1"/>
  <c r="T25" i="9"/>
  <c r="T30" i="9" s="1"/>
  <c r="S25" i="9"/>
  <c r="S30" i="9" s="1"/>
  <c r="R25" i="9"/>
  <c r="R30" i="9" s="1"/>
  <c r="Q25" i="9"/>
  <c r="Q30" i="9" s="1"/>
  <c r="P25" i="9"/>
  <c r="P30" i="9" s="1"/>
  <c r="O25" i="9"/>
  <c r="O30" i="9" s="1"/>
  <c r="N25" i="9"/>
  <c r="N30" i="9" s="1"/>
  <c r="M25" i="9"/>
  <c r="M30" i="9" s="1"/>
  <c r="L25" i="9"/>
  <c r="L30" i="9" s="1"/>
  <c r="K25" i="9"/>
  <c r="K30" i="9" s="1"/>
  <c r="J25" i="9"/>
  <c r="J30" i="9" s="1"/>
  <c r="I25" i="9"/>
  <c r="I30" i="9" s="1"/>
  <c r="H25" i="9"/>
  <c r="H30" i="9" s="1"/>
  <c r="G25" i="9"/>
  <c r="G30" i="9" s="1"/>
  <c r="F25" i="9"/>
  <c r="F30" i="9" s="1"/>
  <c r="E25" i="9"/>
  <c r="E30" i="9" s="1"/>
  <c r="D25" i="9"/>
  <c r="D30" i="9" s="1"/>
  <c r="C25" i="9"/>
  <c r="C30" i="9" s="1"/>
  <c r="B25" i="9"/>
  <c r="B30" i="9" s="1"/>
  <c r="V24" i="9"/>
  <c r="V23" i="9"/>
  <c r="V22" i="9"/>
  <c r="V21" i="9"/>
  <c r="V20" i="9"/>
  <c r="V19" i="9"/>
  <c r="V18" i="9"/>
  <c r="G65" i="9" l="1"/>
  <c r="G66" i="9" s="1"/>
  <c r="V25" i="9"/>
  <c r="P46" i="9"/>
  <c r="H46" i="9"/>
  <c r="O49" i="8"/>
  <c r="N49" i="8"/>
  <c r="M49" i="8"/>
  <c r="L49" i="8"/>
  <c r="K49" i="8"/>
  <c r="G49" i="8"/>
  <c r="F49" i="8"/>
  <c r="E49" i="8"/>
  <c r="D49" i="8"/>
  <c r="C49" i="8"/>
  <c r="B4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G68" i="9" l="1"/>
  <c r="P47" i="9"/>
  <c r="P49" i="9"/>
  <c r="H49" i="9"/>
  <c r="H47" i="9"/>
  <c r="W27" i="9"/>
  <c r="V26" i="9"/>
  <c r="V49" i="7"/>
  <c r="W49" i="7"/>
  <c r="X49" i="7"/>
  <c r="Y49" i="7"/>
  <c r="Z49" i="7"/>
  <c r="U49" i="7"/>
  <c r="G49" i="7"/>
  <c r="F49" i="7"/>
  <c r="E49" i="7"/>
  <c r="D49" i="7"/>
  <c r="C49" i="7"/>
  <c r="B49" i="7"/>
  <c r="F68" i="8" l="1"/>
  <c r="E68" i="8"/>
  <c r="D68" i="8"/>
  <c r="C68" i="8"/>
  <c r="B68" i="8"/>
  <c r="F69" i="8" l="1"/>
  <c r="E69" i="8"/>
  <c r="D69" i="8"/>
  <c r="C69" i="8"/>
  <c r="B69" i="8"/>
  <c r="G67" i="8"/>
  <c r="F65" i="8"/>
  <c r="F70" i="8" s="1"/>
  <c r="E65" i="8"/>
  <c r="E70" i="8" s="1"/>
  <c r="D65" i="8"/>
  <c r="D70" i="8" s="1"/>
  <c r="C65" i="8"/>
  <c r="C70" i="8" s="1"/>
  <c r="B65" i="8"/>
  <c r="G64" i="8"/>
  <c r="G63" i="8"/>
  <c r="G62" i="8"/>
  <c r="G61" i="8"/>
  <c r="G60" i="8"/>
  <c r="G59" i="8"/>
  <c r="G58" i="8"/>
  <c r="O50" i="8"/>
  <c r="N50" i="8"/>
  <c r="M50" i="8"/>
  <c r="L50" i="8"/>
  <c r="K50" i="8"/>
  <c r="G50" i="8"/>
  <c r="F50" i="8"/>
  <c r="E50" i="8"/>
  <c r="D50" i="8"/>
  <c r="C50" i="8"/>
  <c r="B50" i="8"/>
  <c r="P48" i="8"/>
  <c r="H48" i="8"/>
  <c r="O46" i="8"/>
  <c r="O51" i="8" s="1"/>
  <c r="N46" i="8"/>
  <c r="N51" i="8" s="1"/>
  <c r="M46" i="8"/>
  <c r="M51" i="8" s="1"/>
  <c r="L46" i="8"/>
  <c r="L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H45" i="8"/>
  <c r="P44" i="8"/>
  <c r="H44" i="8"/>
  <c r="P43" i="8"/>
  <c r="H43" i="8"/>
  <c r="P42" i="8"/>
  <c r="H42" i="8"/>
  <c r="P41" i="8"/>
  <c r="H41" i="8"/>
  <c r="P40" i="8"/>
  <c r="H40" i="8"/>
  <c r="K46" i="8"/>
  <c r="H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G65" i="8" l="1"/>
  <c r="G68" i="8" s="1"/>
  <c r="H46" i="8"/>
  <c r="H49" i="8" s="1"/>
  <c r="B51" i="8"/>
  <c r="V25" i="8"/>
  <c r="W27" i="8" s="1"/>
  <c r="K51" i="8"/>
  <c r="P46" i="8"/>
  <c r="F30" i="8"/>
  <c r="P39" i="8"/>
  <c r="B70" i="8"/>
  <c r="F65" i="7"/>
  <c r="E65" i="7"/>
  <c r="D65" i="7"/>
  <c r="C65" i="7"/>
  <c r="G66" i="8" l="1"/>
  <c r="H47" i="8"/>
  <c r="V26" i="8"/>
  <c r="P47" i="8"/>
  <c r="P49" i="8"/>
  <c r="H26" i="2"/>
  <c r="H27" i="2"/>
  <c r="H28" i="2"/>
  <c r="H29" i="2"/>
  <c r="H30" i="2"/>
  <c r="H31" i="2"/>
  <c r="R19" i="2" l="1"/>
  <c r="S19" i="2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R25" i="7"/>
  <c r="R30" i="7" s="1"/>
  <c r="S25" i="7"/>
  <c r="S30" i="7" s="1"/>
  <c r="R29" i="7"/>
  <c r="S29" i="7"/>
  <c r="I19" i="2" l="1"/>
  <c r="J19" i="2"/>
  <c r="K40" i="7"/>
  <c r="K41" i="7"/>
  <c r="K42" i="7"/>
  <c r="K43" i="7"/>
  <c r="K44" i="7"/>
  <c r="K45" i="7"/>
  <c r="K39" i="7"/>
  <c r="K46" i="7" l="1"/>
  <c r="L25" i="7"/>
  <c r="K25" i="7"/>
  <c r="J25" i="7"/>
  <c r="I25" i="7"/>
  <c r="H25" i="7"/>
  <c r="H30" i="7" s="1"/>
  <c r="G25" i="7"/>
  <c r="G30" i="7" s="1"/>
  <c r="F25" i="7"/>
  <c r="F30" i="7" s="1"/>
  <c r="E25" i="7"/>
  <c r="E30" i="7" s="1"/>
  <c r="D25" i="7"/>
  <c r="C25" i="7"/>
  <c r="B25" i="7"/>
  <c r="I30" i="7"/>
  <c r="J30" i="7"/>
  <c r="I29" i="7"/>
  <c r="J29" i="7"/>
  <c r="F69" i="7"/>
  <c r="E69" i="7"/>
  <c r="D69" i="7"/>
  <c r="C69" i="7"/>
  <c r="B69" i="7"/>
  <c r="F68" i="7"/>
  <c r="E68" i="7"/>
  <c r="D68" i="7"/>
  <c r="C68" i="7"/>
  <c r="B68" i="7"/>
  <c r="G67" i="7"/>
  <c r="G64" i="7"/>
  <c r="G63" i="7"/>
  <c r="G62" i="7"/>
  <c r="G61" i="7"/>
  <c r="G60" i="7"/>
  <c r="F70" i="7"/>
  <c r="E70" i="7"/>
  <c r="D70" i="7"/>
  <c r="C70" i="7"/>
  <c r="G59" i="7"/>
  <c r="G58" i="7"/>
  <c r="O50" i="7"/>
  <c r="N50" i="7"/>
  <c r="M50" i="7"/>
  <c r="L50" i="7"/>
  <c r="K50" i="7"/>
  <c r="G50" i="7"/>
  <c r="F50" i="7"/>
  <c r="E50" i="7"/>
  <c r="D50" i="7"/>
  <c r="C50" i="7"/>
  <c r="B50" i="7"/>
  <c r="O49" i="7"/>
  <c r="N49" i="7"/>
  <c r="M49" i="7"/>
  <c r="L49" i="7"/>
  <c r="K49" i="7"/>
  <c r="P48" i="7"/>
  <c r="H48" i="7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P45" i="7"/>
  <c r="H45" i="7"/>
  <c r="P44" i="7"/>
  <c r="H44" i="7"/>
  <c r="P43" i="7"/>
  <c r="H43" i="7"/>
  <c r="P42" i="7"/>
  <c r="H42" i="7"/>
  <c r="P41" i="7"/>
  <c r="H41" i="7"/>
  <c r="O46" i="7"/>
  <c r="O51" i="7" s="1"/>
  <c r="N46" i="7"/>
  <c r="N51" i="7" s="1"/>
  <c r="M46" i="7"/>
  <c r="M51" i="7" s="1"/>
  <c r="L46" i="7"/>
  <c r="L51" i="7" s="1"/>
  <c r="H40" i="7"/>
  <c r="P39" i="7"/>
  <c r="H39" i="7"/>
  <c r="U29" i="7"/>
  <c r="T29" i="7"/>
  <c r="Q29" i="7"/>
  <c r="P29" i="7"/>
  <c r="O29" i="7"/>
  <c r="N29" i="7"/>
  <c r="M29" i="7"/>
  <c r="L29" i="7"/>
  <c r="K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30" i="7"/>
  <c r="K30" i="7"/>
  <c r="D30" i="7"/>
  <c r="C30" i="7"/>
  <c r="V24" i="7"/>
  <c r="V23" i="7"/>
  <c r="V22" i="7"/>
  <c r="V21" i="7"/>
  <c r="V20" i="7"/>
  <c r="V19" i="7"/>
  <c r="V18" i="7"/>
  <c r="V25" i="7" l="1"/>
  <c r="V26" i="7" s="1"/>
  <c r="H46" i="7"/>
  <c r="H49" i="7" s="1"/>
  <c r="K51" i="7"/>
  <c r="P46" i="7"/>
  <c r="B65" i="7"/>
  <c r="B30" i="7"/>
  <c r="P40" i="7"/>
  <c r="G49" i="5"/>
  <c r="F49" i="5"/>
  <c r="E49" i="5"/>
  <c r="D49" i="5"/>
  <c r="C49" i="5"/>
  <c r="B49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W27" i="7" l="1"/>
  <c r="H47" i="7"/>
  <c r="G65" i="7"/>
  <c r="B70" i="7"/>
  <c r="P47" i="7"/>
  <c r="P49" i="7"/>
  <c r="K40" i="5"/>
  <c r="L40" i="5"/>
  <c r="M40" i="5"/>
  <c r="N40" i="5"/>
  <c r="O40" i="5"/>
  <c r="K41" i="5"/>
  <c r="L41" i="5"/>
  <c r="M41" i="5"/>
  <c r="N41" i="5"/>
  <c r="O41" i="5"/>
  <c r="K42" i="5"/>
  <c r="L42" i="5"/>
  <c r="M42" i="5"/>
  <c r="N42" i="5"/>
  <c r="O42" i="5"/>
  <c r="K43" i="5"/>
  <c r="L43" i="5"/>
  <c r="M43" i="5"/>
  <c r="N43" i="5"/>
  <c r="O43" i="5"/>
  <c r="K44" i="5"/>
  <c r="L44" i="5"/>
  <c r="M44" i="5"/>
  <c r="N44" i="5"/>
  <c r="O44" i="5"/>
  <c r="K45" i="5"/>
  <c r="L45" i="5"/>
  <c r="M45" i="5"/>
  <c r="N45" i="5"/>
  <c r="O45" i="5"/>
  <c r="B59" i="5"/>
  <c r="C59" i="5"/>
  <c r="D59" i="5"/>
  <c r="E59" i="5"/>
  <c r="F59" i="5"/>
  <c r="B60" i="5"/>
  <c r="C60" i="5"/>
  <c r="D60" i="5"/>
  <c r="E60" i="5"/>
  <c r="F60" i="5"/>
  <c r="B61" i="5"/>
  <c r="C61" i="5"/>
  <c r="D61" i="5"/>
  <c r="E61" i="5"/>
  <c r="F61" i="5"/>
  <c r="B62" i="5"/>
  <c r="C62" i="5"/>
  <c r="D62" i="5"/>
  <c r="E62" i="5"/>
  <c r="F62" i="5"/>
  <c r="B63" i="5"/>
  <c r="C63" i="5"/>
  <c r="D63" i="5"/>
  <c r="E63" i="5"/>
  <c r="F63" i="5"/>
  <c r="B64" i="5"/>
  <c r="C64" i="5"/>
  <c r="D64" i="5"/>
  <c r="E64" i="5"/>
  <c r="F64" i="5"/>
  <c r="F69" i="5"/>
  <c r="E69" i="5"/>
  <c r="D69" i="5"/>
  <c r="C69" i="5"/>
  <c r="B69" i="5"/>
  <c r="F68" i="5"/>
  <c r="E68" i="5"/>
  <c r="D68" i="5"/>
  <c r="C68" i="5"/>
  <c r="B68" i="5"/>
  <c r="G67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C51" i="5" s="1"/>
  <c r="B46" i="5"/>
  <c r="B51" i="5" s="1"/>
  <c r="H45" i="5"/>
  <c r="H44" i="5"/>
  <c r="H43" i="5"/>
  <c r="H42" i="5"/>
  <c r="H41" i="5"/>
  <c r="H40" i="5"/>
  <c r="P39" i="5"/>
  <c r="H3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R27" i="5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C30" i="5" s="1"/>
  <c r="B25" i="5"/>
  <c r="R24" i="5"/>
  <c r="R23" i="5"/>
  <c r="R22" i="5"/>
  <c r="R21" i="5"/>
  <c r="R20" i="5"/>
  <c r="R19" i="5"/>
  <c r="R18" i="5"/>
  <c r="G66" i="7" l="1"/>
  <c r="G68" i="7"/>
  <c r="L46" i="5"/>
  <c r="L51" i="5" s="1"/>
  <c r="C65" i="5"/>
  <c r="C70" i="5" s="1"/>
  <c r="F65" i="5"/>
  <c r="F70" i="5" s="1"/>
  <c r="P42" i="5"/>
  <c r="K46" i="5"/>
  <c r="K51" i="5" s="1"/>
  <c r="O46" i="5"/>
  <c r="O51" i="5" s="1"/>
  <c r="P43" i="5"/>
  <c r="M46" i="5"/>
  <c r="M51" i="5" s="1"/>
  <c r="P45" i="5"/>
  <c r="P44" i="5"/>
  <c r="N46" i="5"/>
  <c r="N51" i="5" s="1"/>
  <c r="P41" i="5"/>
  <c r="G62" i="5"/>
  <c r="D65" i="5"/>
  <c r="D70" i="5" s="1"/>
  <c r="G60" i="5"/>
  <c r="E65" i="5"/>
  <c r="E70" i="5" s="1"/>
  <c r="G64" i="5"/>
  <c r="G63" i="5"/>
  <c r="G61" i="5"/>
  <c r="H46" i="5"/>
  <c r="H49" i="5" s="1"/>
  <c r="R25" i="5"/>
  <c r="R26" i="5" s="1"/>
  <c r="G59" i="5"/>
  <c r="B65" i="5"/>
  <c r="B30" i="5"/>
  <c r="P40" i="5"/>
  <c r="G49" i="4"/>
  <c r="F49" i="4"/>
  <c r="E49" i="4"/>
  <c r="D49" i="4"/>
  <c r="C49" i="4"/>
  <c r="B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P46" i="5" l="1"/>
  <c r="P47" i="5" s="1"/>
  <c r="H47" i="5"/>
  <c r="S27" i="5"/>
  <c r="G65" i="5"/>
  <c r="B70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F46" i="4"/>
  <c r="F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G46" i="4"/>
  <c r="G51" i="4" s="1"/>
  <c r="E46" i="4"/>
  <c r="E51" i="4" s="1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N25" i="4"/>
  <c r="N30" i="4" s="1"/>
  <c r="M25" i="4"/>
  <c r="M30" i="4" s="1"/>
  <c r="K25" i="4"/>
  <c r="K30" i="4" s="1"/>
  <c r="I25" i="4"/>
  <c r="I30" i="4" s="1"/>
  <c r="F25" i="4"/>
  <c r="F30" i="4" s="1"/>
  <c r="E25" i="4"/>
  <c r="E30" i="4" s="1"/>
  <c r="C25" i="4"/>
  <c r="C30" i="4" s="1"/>
  <c r="R24" i="4"/>
  <c r="R23" i="4"/>
  <c r="R22" i="4"/>
  <c r="R21" i="4"/>
  <c r="R20" i="4"/>
  <c r="R19" i="4"/>
  <c r="P25" i="4"/>
  <c r="P30" i="4" s="1"/>
  <c r="O25" i="4"/>
  <c r="O30" i="4" s="1"/>
  <c r="J25" i="4"/>
  <c r="J30" i="4" s="1"/>
  <c r="H25" i="4"/>
  <c r="H30" i="4" s="1"/>
  <c r="G25" i="4"/>
  <c r="G30" i="4" s="1"/>
  <c r="B25" i="4"/>
  <c r="P49" i="5" l="1"/>
  <c r="G66" i="5"/>
  <c r="G68" i="5"/>
  <c r="P42" i="4"/>
  <c r="P40" i="4"/>
  <c r="G63" i="4"/>
  <c r="G62" i="4"/>
  <c r="F65" i="4"/>
  <c r="F70" i="4" s="1"/>
  <c r="G64" i="4"/>
  <c r="D65" i="4"/>
  <c r="D70" i="4" s="1"/>
  <c r="G58" i="4"/>
  <c r="E65" i="4"/>
  <c r="E70" i="4" s="1"/>
  <c r="C65" i="4"/>
  <c r="C70" i="4" s="1"/>
  <c r="G61" i="4"/>
  <c r="G60" i="4"/>
  <c r="P41" i="4"/>
  <c r="O46" i="4"/>
  <c r="O51" i="4" s="1"/>
  <c r="L46" i="4"/>
  <c r="L51" i="4" s="1"/>
  <c r="P45" i="4"/>
  <c r="N46" i="4"/>
  <c r="N51" i="4" s="1"/>
  <c r="P39" i="4"/>
  <c r="M46" i="4"/>
  <c r="M51" i="4" s="1"/>
  <c r="P44" i="4"/>
  <c r="P43" i="4"/>
  <c r="B30" i="4"/>
  <c r="B65" i="4"/>
  <c r="D25" i="4"/>
  <c r="D30" i="4" s="1"/>
  <c r="L25" i="4"/>
  <c r="L30" i="4" s="1"/>
  <c r="H39" i="4"/>
  <c r="K46" i="4"/>
  <c r="G59" i="4"/>
  <c r="R18" i="4"/>
  <c r="D46" i="4"/>
  <c r="D51" i="4" s="1"/>
  <c r="D28" i="3"/>
  <c r="C28" i="3"/>
  <c r="R25" i="4" l="1"/>
  <c r="S27" i="4" s="1"/>
  <c r="H46" i="4"/>
  <c r="H47" i="4" s="1"/>
  <c r="P46" i="4"/>
  <c r="K51" i="4"/>
  <c r="G65" i="4"/>
  <c r="B70" i="4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B28" i="3"/>
  <c r="R26" i="4" l="1"/>
  <c r="H49" i="4"/>
  <c r="G66" i="4"/>
  <c r="G68" i="4"/>
  <c r="P49" i="4"/>
  <c r="P47" i="4"/>
  <c r="G39" i="3"/>
  <c r="G49" i="3" s="1"/>
  <c r="F39" i="3"/>
  <c r="F49" i="3" s="1"/>
  <c r="E39" i="3"/>
  <c r="E49" i="3" s="1"/>
  <c r="D39" i="3"/>
  <c r="D49" i="3" s="1"/>
  <c r="C39" i="3"/>
  <c r="C49" i="3" s="1"/>
  <c r="B39" i="3"/>
  <c r="B49" i="3" s="1"/>
  <c r="Q18" i="3" l="1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P19" i="2"/>
  <c r="Q19" i="2"/>
  <c r="F64" i="3"/>
  <c r="E64" i="3"/>
  <c r="D64" i="3"/>
  <c r="C64" i="3"/>
  <c r="F63" i="3"/>
  <c r="E63" i="3"/>
  <c r="D63" i="3"/>
  <c r="C63" i="3"/>
  <c r="F62" i="3"/>
  <c r="E62" i="3"/>
  <c r="D62" i="3"/>
  <c r="C62" i="3"/>
  <c r="F61" i="3"/>
  <c r="E61" i="3"/>
  <c r="D61" i="3"/>
  <c r="C61" i="3"/>
  <c r="F60" i="3"/>
  <c r="E60" i="3"/>
  <c r="D60" i="3"/>
  <c r="C60" i="3"/>
  <c r="F59" i="3"/>
  <c r="E59" i="3"/>
  <c r="D59" i="3"/>
  <c r="C59" i="3"/>
  <c r="F58" i="3"/>
  <c r="E58" i="3"/>
  <c r="D58" i="3"/>
  <c r="C58" i="3"/>
  <c r="B58" i="3"/>
  <c r="B64" i="3"/>
  <c r="B63" i="3"/>
  <c r="B62" i="3"/>
  <c r="B61" i="3"/>
  <c r="B60" i="3"/>
  <c r="B59" i="3"/>
  <c r="O39" i="3"/>
  <c r="N39" i="3"/>
  <c r="M39" i="3"/>
  <c r="L39" i="3"/>
  <c r="K39" i="3"/>
  <c r="O45" i="3"/>
  <c r="N45" i="3"/>
  <c r="M45" i="3"/>
  <c r="L45" i="3"/>
  <c r="K45" i="3"/>
  <c r="O44" i="3"/>
  <c r="N44" i="3"/>
  <c r="M44" i="3"/>
  <c r="L44" i="3"/>
  <c r="K44" i="3"/>
  <c r="O43" i="3"/>
  <c r="N43" i="3"/>
  <c r="M43" i="3"/>
  <c r="L43" i="3"/>
  <c r="K43" i="3"/>
  <c r="O42" i="3"/>
  <c r="N42" i="3"/>
  <c r="M42" i="3"/>
  <c r="L42" i="3"/>
  <c r="K42" i="3"/>
  <c r="O41" i="3"/>
  <c r="N41" i="3"/>
  <c r="M41" i="3"/>
  <c r="L41" i="3"/>
  <c r="K41" i="3"/>
  <c r="O40" i="3"/>
  <c r="N40" i="3"/>
  <c r="M40" i="3"/>
  <c r="L40" i="3"/>
  <c r="K40" i="3"/>
  <c r="F69" i="3" l="1"/>
  <c r="E69" i="3"/>
  <c r="D69" i="3"/>
  <c r="C69" i="3"/>
  <c r="B69" i="3"/>
  <c r="F68" i="3"/>
  <c r="E68" i="3"/>
  <c r="D68" i="3"/>
  <c r="C68" i="3"/>
  <c r="B68" i="3"/>
  <c r="G67" i="3"/>
  <c r="F65" i="3"/>
  <c r="F70" i="3" s="1"/>
  <c r="E65" i="3"/>
  <c r="E70" i="3" s="1"/>
  <c r="G64" i="3"/>
  <c r="G63" i="3"/>
  <c r="G62" i="3"/>
  <c r="D65" i="3"/>
  <c r="D70" i="3" s="1"/>
  <c r="C65" i="3"/>
  <c r="C70" i="3" s="1"/>
  <c r="G60" i="3"/>
  <c r="G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G46" i="3"/>
  <c r="G51" i="3" s="1"/>
  <c r="F46" i="3"/>
  <c r="F51" i="3" s="1"/>
  <c r="P45" i="3"/>
  <c r="E46" i="3"/>
  <c r="E51" i="3" s="1"/>
  <c r="D46" i="3"/>
  <c r="D51" i="3" s="1"/>
  <c r="C46" i="3"/>
  <c r="C51" i="3" s="1"/>
  <c r="H45" i="3"/>
  <c r="O46" i="3"/>
  <c r="O51" i="3" s="1"/>
  <c r="M46" i="3"/>
  <c r="M51" i="3" s="1"/>
  <c r="P44" i="3"/>
  <c r="H44" i="3"/>
  <c r="N46" i="3"/>
  <c r="N51" i="3" s="1"/>
  <c r="L46" i="3"/>
  <c r="L51" i="3" s="1"/>
  <c r="K46" i="3"/>
  <c r="H43" i="3"/>
  <c r="P42" i="3"/>
  <c r="H42" i="3"/>
  <c r="P41" i="3"/>
  <c r="H41" i="3"/>
  <c r="P40" i="3"/>
  <c r="H40" i="3"/>
  <c r="P39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R27" i="3"/>
  <c r="M25" i="3"/>
  <c r="M30" i="3" s="1"/>
  <c r="L25" i="3"/>
  <c r="L30" i="3" s="1"/>
  <c r="K25" i="3"/>
  <c r="K30" i="3" s="1"/>
  <c r="Q25" i="3"/>
  <c r="Q30" i="3" s="1"/>
  <c r="P25" i="3"/>
  <c r="P30" i="3" s="1"/>
  <c r="O25" i="3"/>
  <c r="O30" i="3" s="1"/>
  <c r="N25" i="3"/>
  <c r="N30" i="3" s="1"/>
  <c r="R24" i="3"/>
  <c r="R23" i="3"/>
  <c r="J25" i="3"/>
  <c r="J30" i="3" s="1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25" i="3"/>
  <c r="R21" i="3"/>
  <c r="R20" i="3"/>
  <c r="R19" i="3"/>
  <c r="R18" i="3"/>
  <c r="B30" i="3" l="1"/>
  <c r="R25" i="3"/>
  <c r="K51" i="3"/>
  <c r="P46" i="3"/>
  <c r="R22" i="3"/>
  <c r="P43" i="3"/>
  <c r="B46" i="3"/>
  <c r="G45" i="1"/>
  <c r="F45" i="1"/>
  <c r="E45" i="1"/>
  <c r="D45" i="1"/>
  <c r="C45" i="1"/>
  <c r="B45" i="1"/>
  <c r="R24" i="1"/>
  <c r="Q24" i="1"/>
  <c r="P24" i="1"/>
  <c r="O24" i="1"/>
  <c r="N24" i="1"/>
  <c r="M24" i="1"/>
  <c r="L24" i="1"/>
  <c r="B51" i="3" l="1"/>
  <c r="H46" i="3"/>
  <c r="P47" i="3"/>
  <c r="P49" i="3"/>
  <c r="S27" i="3"/>
  <c r="R26" i="3"/>
  <c r="T24" i="1"/>
  <c r="T21" i="1"/>
  <c r="T20" i="1"/>
  <c r="T19" i="1"/>
  <c r="H49" i="3" l="1"/>
  <c r="H47" i="3"/>
  <c r="T18" i="1"/>
  <c r="H48" i="1" l="1"/>
  <c r="M19" i="2"/>
  <c r="N19" i="2"/>
  <c r="T27" i="1"/>
  <c r="M45" i="2" l="1"/>
  <c r="D45" i="2"/>
  <c r="E45" i="2"/>
  <c r="E19" i="2"/>
  <c r="F19" i="2"/>
  <c r="G19" i="2"/>
  <c r="H19" i="2"/>
  <c r="E69" i="1"/>
  <c r="E68" i="1"/>
  <c r="E64" i="1"/>
  <c r="E63" i="1"/>
  <c r="E62" i="1"/>
  <c r="C62" i="1"/>
  <c r="D62" i="1"/>
  <c r="F62" i="1"/>
  <c r="C63" i="1"/>
  <c r="D63" i="1"/>
  <c r="F63" i="1"/>
  <c r="C64" i="1"/>
  <c r="D64" i="1"/>
  <c r="F64" i="1"/>
  <c r="B64" i="1"/>
  <c r="B63" i="1"/>
  <c r="B6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E65" i="1" l="1"/>
  <c r="E70" i="1" s="1"/>
  <c r="N46" i="1"/>
  <c r="N51" i="1" s="1"/>
  <c r="K22" i="1" l="1"/>
  <c r="K23" i="1"/>
  <c r="K24" i="1"/>
  <c r="J24" i="1"/>
  <c r="I24" i="1"/>
  <c r="J23" i="1"/>
  <c r="I23" i="1"/>
  <c r="J22" i="1"/>
  <c r="I22" i="1"/>
  <c r="H24" i="1"/>
  <c r="G24" i="1"/>
  <c r="H23" i="1"/>
  <c r="G23" i="1"/>
  <c r="H22" i="1"/>
  <c r="G22" i="1"/>
  <c r="F24" i="1"/>
  <c r="E24" i="1"/>
  <c r="F23" i="1"/>
  <c r="E23" i="1"/>
  <c r="F22" i="1"/>
  <c r="E22" i="1"/>
  <c r="D24" i="1"/>
  <c r="C24" i="1"/>
  <c r="D23" i="1"/>
  <c r="C23" i="1"/>
  <c r="D22" i="1"/>
  <c r="C22" i="1"/>
  <c r="B24" i="1"/>
  <c r="B23" i="1"/>
  <c r="B22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B25" i="1" l="1"/>
  <c r="T23" i="1" l="1"/>
  <c r="T22" i="1"/>
  <c r="B30" i="1"/>
  <c r="N45" i="2"/>
  <c r="L45" i="2"/>
  <c r="K45" i="2"/>
  <c r="J45" i="2"/>
  <c r="F45" i="2"/>
  <c r="C45" i="2"/>
  <c r="B45" i="2"/>
  <c r="O44" i="2"/>
  <c r="G44" i="2"/>
  <c r="O43" i="2"/>
  <c r="G43" i="2"/>
  <c r="O42" i="2"/>
  <c r="G42" i="2"/>
  <c r="O41" i="2"/>
  <c r="G41" i="2"/>
  <c r="O40" i="2"/>
  <c r="G40" i="2"/>
  <c r="O39" i="2"/>
  <c r="G39" i="2"/>
  <c r="O38" i="2"/>
  <c r="G38" i="2"/>
  <c r="G32" i="2"/>
  <c r="F32" i="2"/>
  <c r="E32" i="2"/>
  <c r="D32" i="2"/>
  <c r="C32" i="2"/>
  <c r="B32" i="2"/>
  <c r="H25" i="2"/>
  <c r="U19" i="2"/>
  <c r="T19" i="2"/>
  <c r="O19" i="2"/>
  <c r="L19" i="2"/>
  <c r="K19" i="2"/>
  <c r="D19" i="2"/>
  <c r="C19" i="2"/>
  <c r="B19" i="2"/>
  <c r="V18" i="2"/>
  <c r="V17" i="2"/>
  <c r="V16" i="2"/>
  <c r="V15" i="2"/>
  <c r="V14" i="2"/>
  <c r="V13" i="2"/>
  <c r="V12" i="2"/>
  <c r="G45" i="2" l="1"/>
  <c r="V19" i="2"/>
  <c r="O45" i="2"/>
  <c r="H32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I25" i="1" l="1"/>
  <c r="I30" i="1" s="1"/>
  <c r="F25" i="1"/>
  <c r="F30" i="1" s="1"/>
  <c r="H25" i="1"/>
  <c r="H30" i="1" s="1"/>
  <c r="E25" i="1"/>
  <c r="E30" i="1" s="1"/>
  <c r="C25" i="1"/>
  <c r="K25" i="1"/>
  <c r="K30" i="1" s="1"/>
  <c r="D25" i="1"/>
  <c r="D30" i="1" s="1"/>
  <c r="G25" i="1"/>
  <c r="G30" i="1" s="1"/>
  <c r="J25" i="1"/>
  <c r="J30" i="1" s="1"/>
  <c r="G61" i="1"/>
  <c r="B65" i="1"/>
  <c r="B70" i="1" s="1"/>
  <c r="C30" i="1" l="1"/>
  <c r="T25" i="1"/>
  <c r="G65" i="1"/>
  <c r="G66" i="1" s="1"/>
  <c r="T26" i="1" l="1"/>
  <c r="U27" i="1"/>
  <c r="G68" i="1"/>
  <c r="G61" i="3" l="1"/>
  <c r="B65" i="3"/>
  <c r="B70" i="3" s="1"/>
  <c r="G65" i="3" l="1"/>
  <c r="G66" i="3" l="1"/>
  <c r="G68" i="3"/>
</calcChain>
</file>

<file path=xl/sharedStrings.xml><?xml version="1.0" encoding="utf-8"?>
<sst xmlns="http://schemas.openxmlformats.org/spreadsheetml/2006/main" count="707" uniqueCount="65">
  <si>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</si>
  <si>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</si>
  <si>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</si>
  <si>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</si>
  <si>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</si>
  <si>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</si>
  <si>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</si>
  <si>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</si>
  <si>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</si>
  <si>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</si>
  <si>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</si>
  <si>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</si>
  <si>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</si>
  <si>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</si>
  <si>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</si>
  <si>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</si>
  <si>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</si>
  <si>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</si>
  <si>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</si>
  <si>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</si>
  <si>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</si>
  <si>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</si>
  <si>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</si>
  <si>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</si>
  <si>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</si>
  <si>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</si>
  <si>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</si>
  <si>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</si>
  <si>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</si>
  <si>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</si>
  <si>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</si>
  <si>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</si>
  <si>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</si>
  <si>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</si>
  <si>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</si>
  <si>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</si>
  <si>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</si>
  <si>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</si>
  <si>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</si>
  <si>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</si>
  <si>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</si>
  <si>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</si>
  <si>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RANGO</t>
  </si>
  <si>
    <t>VIERNES</t>
  </si>
  <si>
    <t>SABADO</t>
  </si>
  <si>
    <t>DOMINGO</t>
  </si>
  <si>
    <t>LUNES</t>
  </si>
  <si>
    <t>MARTES</t>
  </si>
  <si>
    <t>MIERCOLES</t>
  </si>
  <si>
    <t>JUEVES</t>
  </si>
  <si>
    <t>LINEA 4</t>
  </si>
  <si>
    <t>LINEA 1</t>
  </si>
  <si>
    <t>LINEA 7</t>
  </si>
  <si>
    <t>F541 - M542</t>
  </si>
  <si>
    <t>SEMANA 2</t>
  </si>
  <si>
    <t>SEMANA 3</t>
  </si>
  <si>
    <t>SEMANA 4</t>
  </si>
  <si>
    <t>SEMANA 5</t>
  </si>
  <si>
    <t>Levante</t>
  </si>
  <si>
    <t>SEMANA 6</t>
  </si>
  <si>
    <t>SEMANA 7</t>
  </si>
  <si>
    <t>SEMANA 8</t>
  </si>
  <si>
    <t>4 AL 10 DE JUNIO</t>
  </si>
  <si>
    <t>contar</t>
  </si>
  <si>
    <t>Revisar el corral 3 de la cepa 1, pues presento mala ganacia para esta semana. Por favor contar los corrales indicados y ajustar saldos. Me cuentan si estaban mal. Y ojo con las puertas bien cerradas entre corrales. Dios los bendiga.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</si>
</sst>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4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2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5"/>
      <name val="Arial"/>
      <family val="2"/>
    </font>
    <font>
      <b/>
      <sz val="15"/>
      <name val="Arial"/>
      <family val="2"/>
    </font>
    <font>
      <b/>
      <u/>
      <sz val="15"/>
      <name val="Arial"/>
      <family val="2"/>
    </font>
    <font>
      <sz val="15"/>
      <color rgb="FF003366"/>
      <name val="Arial"/>
      <family val="2"/>
    </font>
    <font>
      <sz val="15"/>
      <color theme="1"/>
      <name val="Arial"/>
      <family val="2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31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51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7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8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50" xfId="0" applyFont="1" applyFill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2" fillId="4" borderId="51" xfId="0" applyFont="1" applyFill="1" applyBorder="1" applyAlignment="1">
      <alignment horizontal="center" vertical="center"/>
    </xf>
    <xf numFmtId="0" fontId="2" fillId="5" borderId="51" xfId="0" applyFont="1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50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7" fillId="0" borderId="51" xfId="0" applyFont="1" applyBorder="1" applyAlignment="1">
      <alignment horizontal="center" vertical="center"/>
    </xf>
    <xf numFmtId="0" fontId="19" fillId="4" borderId="51" xfId="0" applyFont="1" applyFill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59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27" xfId="0" applyFont="1" applyBorder="1" applyAlignment="1">
      <alignment horizontal="center" vertical="center"/>
    </xf>
    <xf numFmtId="0" fontId="26" fillId="2" borderId="24" xfId="0" applyFont="1" applyFill="1" applyBorder="1" applyAlignment="1">
      <alignment horizontal="center" vertical="center"/>
    </xf>
    <xf numFmtId="0" fontId="26" fillId="2" borderId="25" xfId="0" applyFont="1" applyFill="1" applyBorder="1" applyAlignment="1">
      <alignment horizontal="center" vertical="center"/>
    </xf>
    <xf numFmtId="0" fontId="28" fillId="2" borderId="23" xfId="0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27" fillId="7" borderId="0" xfId="0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27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 applyBorder="1" applyAlignment="1">
      <alignment vertical="center"/>
    </xf>
    <xf numFmtId="0" fontId="27" fillId="2" borderId="0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28" fillId="8" borderId="2" xfId="0" applyFont="1" applyFill="1" applyBorder="1" applyAlignment="1">
      <alignment horizontal="center" vertical="center"/>
    </xf>
    <xf numFmtId="0" fontId="28" fillId="7" borderId="22" xfId="0" applyFont="1" applyFill="1" applyBorder="1" applyAlignment="1">
      <alignment horizontal="center" vertical="center"/>
    </xf>
    <xf numFmtId="0" fontId="28" fillId="7" borderId="0" xfId="0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/>
    </xf>
    <xf numFmtId="0" fontId="28" fillId="3" borderId="33" xfId="0" applyFont="1" applyFill="1" applyBorder="1" applyAlignment="1">
      <alignment horizontal="center" vertical="center"/>
    </xf>
    <xf numFmtId="0" fontId="28" fillId="3" borderId="19" xfId="0" applyFont="1" applyFill="1" applyBorder="1" applyAlignment="1">
      <alignment horizontal="center" vertical="center"/>
    </xf>
    <xf numFmtId="0" fontId="28" fillId="3" borderId="20" xfId="0" quotePrefix="1" applyFont="1" applyFill="1" applyBorder="1" applyAlignment="1">
      <alignment horizontal="center" vertical="center"/>
    </xf>
    <xf numFmtId="0" fontId="28" fillId="3" borderId="42" xfId="0" quotePrefix="1" applyFont="1" applyFill="1" applyBorder="1" applyAlignment="1">
      <alignment horizontal="center" vertical="center"/>
    </xf>
    <xf numFmtId="0" fontId="28" fillId="9" borderId="4" xfId="0" applyFont="1" applyFill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30" fillId="10" borderId="6" xfId="0" applyFont="1" applyFill="1" applyBorder="1" applyAlignment="1">
      <alignment horizontal="center" vertical="center"/>
    </xf>
    <xf numFmtId="0" fontId="30" fillId="11" borderId="7" xfId="0" applyFont="1" applyFill="1" applyBorder="1" applyAlignment="1">
      <alignment horizontal="center" vertical="center"/>
    </xf>
    <xf numFmtId="0" fontId="30" fillId="12" borderId="7" xfId="0" applyFont="1" applyFill="1" applyBorder="1" applyAlignment="1">
      <alignment horizontal="center" vertical="center"/>
    </xf>
    <xf numFmtId="0" fontId="30" fillId="14" borderId="8" xfId="0" applyFont="1" applyFill="1" applyBorder="1" applyAlignment="1">
      <alignment horizontal="center" vertical="center"/>
    </xf>
    <xf numFmtId="0" fontId="30" fillId="13" borderId="7" xfId="0" applyFont="1" applyFill="1" applyBorder="1" applyAlignment="1">
      <alignment horizontal="center" vertical="center"/>
    </xf>
    <xf numFmtId="0" fontId="30" fillId="15" borderId="9" xfId="0" applyFont="1" applyFill="1" applyBorder="1" applyAlignment="1">
      <alignment horizontal="center" vertical="center"/>
    </xf>
    <xf numFmtId="0" fontId="27" fillId="0" borderId="10" xfId="0" applyFont="1" applyFill="1" applyBorder="1" applyAlignment="1">
      <alignment horizontal="center" vertical="center"/>
    </xf>
    <xf numFmtId="164" fontId="27" fillId="0" borderId="6" xfId="0" applyNumberFormat="1" applyFont="1" applyFill="1" applyBorder="1" applyAlignment="1">
      <alignment horizontal="center" vertical="center"/>
    </xf>
    <xf numFmtId="164" fontId="27" fillId="0" borderId="16" xfId="0" applyNumberFormat="1" applyFont="1" applyFill="1" applyBorder="1" applyAlignment="1">
      <alignment horizontal="center" vertical="center"/>
    </xf>
    <xf numFmtId="164" fontId="27" fillId="0" borderId="7" xfId="0" applyNumberFormat="1" applyFont="1" applyFill="1" applyBorder="1" applyAlignment="1">
      <alignment horizontal="center" vertical="center"/>
    </xf>
    <xf numFmtId="164" fontId="27" fillId="0" borderId="7" xfId="0" applyNumberFormat="1" applyFont="1" applyBorder="1" applyAlignment="1">
      <alignment horizontal="center" vertical="center"/>
    </xf>
    <xf numFmtId="164" fontId="27" fillId="0" borderId="9" xfId="0" applyNumberFormat="1" applyFont="1" applyBorder="1" applyAlignment="1">
      <alignment horizontal="center" vertical="center"/>
    </xf>
    <xf numFmtId="164" fontId="27" fillId="0" borderId="10" xfId="0" applyNumberFormat="1" applyFont="1" applyFill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64" fontId="27" fillId="0" borderId="36" xfId="0" applyNumberFormat="1" applyFont="1" applyFill="1" applyBorder="1" applyAlignment="1">
      <alignment horizontal="center" vertical="center"/>
    </xf>
    <xf numFmtId="164" fontId="27" fillId="0" borderId="26" xfId="0" applyNumberFormat="1" applyFont="1" applyFill="1" applyBorder="1" applyAlignment="1">
      <alignment horizontal="center" vertical="center"/>
    </xf>
    <xf numFmtId="164" fontId="27" fillId="0" borderId="37" xfId="0" applyNumberFormat="1" applyFont="1" applyFill="1" applyBorder="1" applyAlignment="1">
      <alignment horizontal="center" vertical="center"/>
    </xf>
    <xf numFmtId="164" fontId="27" fillId="0" borderId="12" xfId="0" applyNumberFormat="1" applyFont="1" applyFill="1" applyBorder="1" applyAlignment="1">
      <alignment horizontal="center" vertical="center"/>
    </xf>
    <xf numFmtId="164" fontId="27" fillId="0" borderId="13" xfId="0" applyNumberFormat="1" applyFont="1" applyBorder="1" applyAlignment="1">
      <alignment horizontal="center" vertical="center"/>
    </xf>
    <xf numFmtId="164" fontId="27" fillId="0" borderId="14" xfId="0" applyNumberFormat="1" applyFont="1" applyBorder="1" applyAlignment="1">
      <alignment horizontal="center" vertical="center"/>
    </xf>
    <xf numFmtId="164" fontId="27" fillId="0" borderId="39" xfId="0" applyNumberFormat="1" applyFont="1" applyFill="1" applyBorder="1" applyAlignment="1">
      <alignment horizontal="center" vertical="center"/>
    </xf>
    <xf numFmtId="0" fontId="28" fillId="9" borderId="30" xfId="0" applyFont="1" applyFill="1" applyBorder="1" applyAlignment="1">
      <alignment horizontal="center" vertical="center"/>
    </xf>
    <xf numFmtId="164" fontId="28" fillId="0" borderId="40" xfId="0" applyNumberFormat="1" applyFont="1" applyFill="1" applyBorder="1" applyAlignment="1">
      <alignment horizontal="center" vertical="center"/>
    </xf>
    <xf numFmtId="164" fontId="28" fillId="0" borderId="41" xfId="0" applyNumberFormat="1" applyFont="1" applyFill="1" applyBorder="1" applyAlignment="1">
      <alignment horizontal="center" vertical="center"/>
    </xf>
    <xf numFmtId="164" fontId="28" fillId="0" borderId="60" xfId="0" applyNumberFormat="1" applyFont="1" applyFill="1" applyBorder="1" applyAlignment="1">
      <alignment horizontal="center" vertical="center"/>
    </xf>
    <xf numFmtId="164" fontId="28" fillId="0" borderId="32" xfId="0" applyNumberFormat="1" applyFont="1" applyFill="1" applyBorder="1" applyAlignment="1">
      <alignment horizontal="center" vertical="center"/>
    </xf>
    <xf numFmtId="164" fontId="28" fillId="0" borderId="23" xfId="0" applyNumberFormat="1" applyFont="1" applyFill="1" applyBorder="1" applyAlignment="1">
      <alignment horizontal="center" vertical="center"/>
    </xf>
    <xf numFmtId="1" fontId="27" fillId="0" borderId="23" xfId="0" applyNumberFormat="1" applyFont="1" applyFill="1" applyBorder="1" applyAlignment="1">
      <alignment horizontal="center" vertical="center"/>
    </xf>
    <xf numFmtId="1" fontId="27" fillId="0" borderId="0" xfId="0" applyNumberFormat="1" applyFont="1" applyFill="1" applyBorder="1" applyAlignment="1">
      <alignment horizontal="center" vertical="center"/>
    </xf>
    <xf numFmtId="164" fontId="28" fillId="0" borderId="27" xfId="0" applyNumberFormat="1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8" fillId="3" borderId="20" xfId="0" applyFont="1" applyFill="1" applyBorder="1" applyAlignment="1">
      <alignment horizontal="center" vertical="center"/>
    </xf>
    <xf numFmtId="0" fontId="28" fillId="3" borderId="42" xfId="0" applyFont="1" applyFill="1" applyBorder="1" applyAlignment="1">
      <alignment horizontal="center" vertical="center"/>
    </xf>
    <xf numFmtId="0" fontId="28" fillId="9" borderId="43" xfId="0" applyFont="1" applyFill="1" applyBorder="1" applyAlignment="1">
      <alignment horizontal="center" vertical="center"/>
    </xf>
    <xf numFmtId="0" fontId="28" fillId="0" borderId="0" xfId="0" quotePrefix="1" applyFont="1" applyBorder="1" applyAlignment="1">
      <alignment horizontal="center" vertical="center"/>
    </xf>
    <xf numFmtId="164" fontId="27" fillId="2" borderId="7" xfId="0" applyNumberFormat="1" applyFont="1" applyFill="1" applyBorder="1" applyAlignment="1">
      <alignment horizontal="center" vertical="center"/>
    </xf>
    <xf numFmtId="164" fontId="27" fillId="2" borderId="9" xfId="0" applyNumberFormat="1" applyFont="1" applyFill="1" applyBorder="1" applyAlignment="1">
      <alignment horizontal="center" vertical="center"/>
    </xf>
    <xf numFmtId="164" fontId="27" fillId="2" borderId="10" xfId="0" applyNumberFormat="1" applyFont="1" applyFill="1" applyBorder="1" applyAlignment="1">
      <alignment horizontal="center" vertical="center"/>
    </xf>
    <xf numFmtId="164" fontId="27" fillId="2" borderId="37" xfId="0" applyNumberFormat="1" applyFont="1" applyFill="1" applyBorder="1" applyAlignment="1">
      <alignment horizontal="center" vertical="center"/>
    </xf>
    <xf numFmtId="164" fontId="27" fillId="2" borderId="38" xfId="0" applyNumberFormat="1" applyFont="1" applyFill="1" applyBorder="1" applyAlignment="1">
      <alignment horizontal="center" vertical="center"/>
    </xf>
    <xf numFmtId="164" fontId="28" fillId="2" borderId="40" xfId="0" applyNumberFormat="1" applyFont="1" applyFill="1" applyBorder="1" applyAlignment="1">
      <alignment horizontal="center" vertical="center"/>
    </xf>
    <xf numFmtId="164" fontId="28" fillId="2" borderId="44" xfId="0" applyNumberFormat="1" applyFont="1" applyFill="1" applyBorder="1" applyAlignment="1">
      <alignment horizontal="center" vertical="center"/>
    </xf>
    <xf numFmtId="164" fontId="28" fillId="2" borderId="45" xfId="0" applyNumberFormat="1" applyFont="1" applyFill="1" applyBorder="1" applyAlignment="1">
      <alignment horizontal="center" vertical="center"/>
    </xf>
    <xf numFmtId="164" fontId="28" fillId="2" borderId="32" xfId="0" applyNumberFormat="1" applyFont="1" applyFill="1" applyBorder="1" applyAlignment="1">
      <alignment horizontal="center" vertical="center"/>
    </xf>
    <xf numFmtId="164" fontId="28" fillId="2" borderId="23" xfId="0" applyNumberFormat="1" applyFont="1" applyFill="1" applyBorder="1" applyAlignment="1">
      <alignment horizontal="center" vertical="center"/>
    </xf>
    <xf numFmtId="1" fontId="27" fillId="2" borderId="23" xfId="0" applyNumberFormat="1" applyFont="1" applyFill="1" applyBorder="1" applyAlignment="1">
      <alignment horizontal="center" vertical="center"/>
    </xf>
    <xf numFmtId="1" fontId="27" fillId="2" borderId="0" xfId="0" applyNumberFormat="1" applyFont="1" applyFill="1" applyBorder="1" applyAlignment="1">
      <alignment horizontal="center" vertical="center"/>
    </xf>
    <xf numFmtId="0" fontId="28" fillId="7" borderId="23" xfId="0" applyFont="1" applyFill="1" applyBorder="1" applyAlignment="1">
      <alignment horizontal="center" vertical="center"/>
    </xf>
    <xf numFmtId="0" fontId="28" fillId="8" borderId="49" xfId="0" applyFont="1" applyFill="1" applyBorder="1" applyAlignment="1">
      <alignment horizontal="center" vertical="center"/>
    </xf>
    <xf numFmtId="0" fontId="28" fillId="3" borderId="34" xfId="0" applyFont="1" applyFill="1" applyBorder="1" applyAlignment="1">
      <alignment horizontal="center" vertical="center"/>
    </xf>
    <xf numFmtId="0" fontId="28" fillId="3" borderId="35" xfId="0" applyFont="1" applyFill="1" applyBorder="1" applyAlignment="1">
      <alignment horizontal="center" vertical="center"/>
    </xf>
    <xf numFmtId="0" fontId="28" fillId="9" borderId="50" xfId="0" applyFont="1" applyFill="1" applyBorder="1" applyAlignment="1">
      <alignment horizontal="center" vertical="center"/>
    </xf>
    <xf numFmtId="0" fontId="28" fillId="0" borderId="51" xfId="0" applyFont="1" applyFill="1" applyBorder="1" applyAlignment="1">
      <alignment horizontal="center" vertical="center"/>
    </xf>
    <xf numFmtId="0" fontId="28" fillId="3" borderId="29" xfId="0" applyFont="1" applyFill="1" applyBorder="1" applyAlignment="1">
      <alignment horizontal="center" vertical="center"/>
    </xf>
    <xf numFmtId="0" fontId="28" fillId="0" borderId="7" xfId="0" applyFont="1" applyFill="1" applyBorder="1" applyAlignment="1">
      <alignment horizontal="center" vertical="center"/>
    </xf>
    <xf numFmtId="0" fontId="26" fillId="0" borderId="52" xfId="0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7" fillId="0" borderId="51" xfId="0" applyFont="1" applyBorder="1" applyAlignment="1">
      <alignment horizontal="center" vertical="center"/>
    </xf>
    <xf numFmtId="164" fontId="27" fillId="0" borderId="51" xfId="0" applyNumberFormat="1" applyFont="1" applyFill="1" applyBorder="1" applyAlignment="1">
      <alignment horizontal="center" vertical="center"/>
    </xf>
    <xf numFmtId="164" fontId="27" fillId="0" borderId="37" xfId="0" applyNumberFormat="1" applyFont="1" applyBorder="1" applyAlignment="1">
      <alignment horizontal="center" vertical="center"/>
    </xf>
    <xf numFmtId="164" fontId="27" fillId="0" borderId="16" xfId="0" applyNumberFormat="1" applyFont="1" applyBorder="1" applyAlignment="1">
      <alignment horizontal="center" vertical="center"/>
    </xf>
    <xf numFmtId="164" fontId="27" fillId="0" borderId="53" xfId="0" applyNumberFormat="1" applyFont="1" applyFill="1" applyBorder="1" applyAlignment="1">
      <alignment horizontal="center" vertical="center"/>
    </xf>
    <xf numFmtId="0" fontId="28" fillId="0" borderId="54" xfId="0" applyFont="1" applyBorder="1" applyAlignment="1">
      <alignment horizontal="center" vertical="center"/>
    </xf>
    <xf numFmtId="164" fontId="27" fillId="0" borderId="26" xfId="0" applyNumberFormat="1" applyFont="1" applyBorder="1" applyAlignment="1">
      <alignment horizontal="center" vertical="center"/>
    </xf>
    <xf numFmtId="164" fontId="28" fillId="0" borderId="55" xfId="0" applyNumberFormat="1" applyFont="1" applyFill="1" applyBorder="1" applyAlignment="1">
      <alignment horizontal="center" vertical="center"/>
    </xf>
    <xf numFmtId="164" fontId="28" fillId="0" borderId="56" xfId="0" applyNumberFormat="1" applyFont="1" applyFill="1" applyBorder="1" applyAlignment="1">
      <alignment horizontal="center" vertical="center"/>
    </xf>
    <xf numFmtId="164" fontId="28" fillId="0" borderId="17" xfId="0" applyNumberFormat="1" applyFont="1" applyFill="1" applyBorder="1" applyAlignment="1">
      <alignment horizontal="center" vertical="center"/>
    </xf>
    <xf numFmtId="0" fontId="28" fillId="16" borderId="17" xfId="0" applyFont="1" applyFill="1" applyBorder="1" applyAlignment="1">
      <alignment horizontal="center" vertical="center"/>
    </xf>
    <xf numFmtId="164" fontId="28" fillId="0" borderId="44" xfId="0" applyNumberFormat="1" applyFont="1" applyFill="1" applyBorder="1" applyAlignment="1">
      <alignment horizontal="center" vertical="center"/>
    </xf>
    <xf numFmtId="0" fontId="31" fillId="0" borderId="46" xfId="0" applyFont="1" applyBorder="1" applyAlignment="1">
      <alignment horizontal="center" vertical="center"/>
    </xf>
    <xf numFmtId="0" fontId="31" fillId="0" borderId="47" xfId="0" applyFont="1" applyBorder="1" applyAlignment="1">
      <alignment horizontal="center" vertical="center"/>
    </xf>
    <xf numFmtId="0" fontId="31" fillId="0" borderId="48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32" fillId="0" borderId="0" xfId="0" applyNumberFormat="1" applyFont="1" applyAlignment="1">
      <alignment horizontal="center" vertical="center"/>
    </xf>
    <xf numFmtId="164" fontId="33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7" borderId="2" xfId="0" applyFont="1" applyFill="1" applyBorder="1" applyAlignment="1">
      <alignment horizontal="center" vertical="center"/>
    </xf>
    <xf numFmtId="0" fontId="6" fillId="17" borderId="3" xfId="0" applyFont="1" applyFill="1" applyBorder="1" applyAlignment="1">
      <alignment horizontal="center" vertical="center"/>
    </xf>
    <xf numFmtId="0" fontId="6" fillId="17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17" borderId="30" xfId="0" applyFont="1" applyFill="1" applyBorder="1" applyAlignment="1">
      <alignment horizontal="center" vertical="center"/>
    </xf>
    <xf numFmtId="0" fontId="6" fillId="17" borderId="31" xfId="0" applyFont="1" applyFill="1" applyBorder="1" applyAlignment="1">
      <alignment horizontal="center" vertical="center"/>
    </xf>
    <xf numFmtId="0" fontId="6" fillId="17" borderId="32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26" fillId="2" borderId="18" xfId="0" applyFont="1" applyFill="1" applyBorder="1" applyAlignment="1">
      <alignment horizontal="center" vertical="center"/>
    </xf>
    <xf numFmtId="0" fontId="26" fillId="2" borderId="23" xfId="0" applyFont="1" applyFill="1" applyBorder="1" applyAlignment="1">
      <alignment horizontal="center" vertical="center"/>
    </xf>
    <xf numFmtId="0" fontId="26" fillId="2" borderId="28" xfId="0" applyFont="1" applyFill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27" fillId="2" borderId="19" xfId="0" applyFont="1" applyFill="1" applyBorder="1" applyAlignment="1">
      <alignment horizontal="center" vertical="center"/>
    </xf>
    <xf numFmtId="0" fontId="27" fillId="2" borderId="20" xfId="0" applyFont="1" applyFill="1" applyBorder="1" applyAlignment="1">
      <alignment horizontal="center" vertical="center"/>
    </xf>
    <xf numFmtId="0" fontId="28" fillId="2" borderId="24" xfId="0" applyFont="1" applyFill="1" applyBorder="1" applyAlignment="1">
      <alignment horizontal="center" vertical="center"/>
    </xf>
    <xf numFmtId="0" fontId="28" fillId="2" borderId="25" xfId="0" applyFont="1" applyFill="1" applyBorder="1" applyAlignment="1">
      <alignment horizontal="center" vertical="center"/>
    </xf>
    <xf numFmtId="0" fontId="28" fillId="2" borderId="26" xfId="0" applyFont="1" applyFill="1" applyBorder="1" applyAlignment="1">
      <alignment horizontal="center" vertical="center"/>
    </xf>
    <xf numFmtId="0" fontId="28" fillId="2" borderId="28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28" fillId="2" borderId="29" xfId="0" applyFont="1" applyFill="1" applyBorder="1" applyAlignment="1">
      <alignment horizontal="center" vertical="center"/>
    </xf>
    <xf numFmtId="0" fontId="27" fillId="2" borderId="7" xfId="0" applyFont="1" applyFill="1" applyBorder="1" applyAlignment="1">
      <alignment horizontal="center" vertical="center"/>
    </xf>
    <xf numFmtId="0" fontId="28" fillId="7" borderId="30" xfId="0" applyFont="1" applyFill="1" applyBorder="1" applyAlignment="1">
      <alignment horizontal="center" vertical="center"/>
    </xf>
    <xf numFmtId="0" fontId="28" fillId="7" borderId="31" xfId="0" applyFont="1" applyFill="1" applyBorder="1" applyAlignment="1">
      <alignment horizontal="center" vertical="center"/>
    </xf>
    <xf numFmtId="0" fontId="28" fillId="7" borderId="32" xfId="0" applyFont="1" applyFill="1" applyBorder="1" applyAlignment="1">
      <alignment horizontal="center" vertical="center"/>
    </xf>
    <xf numFmtId="0" fontId="16" fillId="7" borderId="18" xfId="0" applyFont="1" applyFill="1" applyBorder="1" applyAlignment="1">
      <alignment horizontal="center" vertical="center" wrapText="1"/>
    </xf>
    <xf numFmtId="0" fontId="16" fillId="7" borderId="21" xfId="0" applyFont="1" applyFill="1" applyBorder="1" applyAlignment="1">
      <alignment horizontal="center" vertical="center" wrapText="1"/>
    </xf>
    <xf numFmtId="0" fontId="16" fillId="7" borderId="22" xfId="0" applyFont="1" applyFill="1" applyBorder="1" applyAlignment="1">
      <alignment horizontal="center" vertical="center" wrapText="1"/>
    </xf>
    <xf numFmtId="0" fontId="16" fillId="7" borderId="23" xfId="0" applyFont="1" applyFill="1" applyBorder="1" applyAlignment="1">
      <alignment horizontal="center" vertical="center" wrapText="1"/>
    </xf>
    <xf numFmtId="0" fontId="16" fillId="7" borderId="0" xfId="0" applyFont="1" applyFill="1" applyBorder="1" applyAlignment="1">
      <alignment horizontal="center" vertical="center" wrapText="1"/>
    </xf>
    <xf numFmtId="0" fontId="16" fillId="7" borderId="27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7" xfId="0" applyFont="1" applyFill="1" applyBorder="1" applyAlignment="1">
      <alignment horizontal="center" vertical="center" wrapText="1"/>
    </xf>
    <xf numFmtId="0" fontId="16" fillId="7" borderId="48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/>
    </xf>
    <xf numFmtId="0" fontId="27" fillId="0" borderId="28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312584</xdr:colOff>
      <xdr:row>0</xdr:row>
      <xdr:rowOff>60323</xdr:rowOff>
    </xdr:from>
    <xdr:to>
      <xdr:col>0</xdr:col>
      <xdr:colOff>2143125</xdr:colOff>
      <xdr:row>2</xdr:row>
      <xdr:rowOff>210632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BD99393-3A15-4B00-A2C5-4CDCBDC49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584" y="60323"/>
          <a:ext cx="1830541" cy="8170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2B2E-2155-498B-9EF0-1DDC808425EC}">
  <dimension ref="A1:AD239"/>
  <sheetViews>
    <sheetView zoomScale="30" zoomScaleNormal="30" workbookViewId="0">
      <selection activeCell="E49" sqref="E49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71" t="s">
        <v>0</v>
      </c>
      <c r="B3" s="271"/>
      <c r="C3" s="271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272" t="s">
        <v>2</v>
      </c>
      <c r="F9" s="272"/>
      <c r="G9" s="27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72"/>
      <c r="S9" s="27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2</v>
      </c>
      <c r="F11" s="1"/>
      <c r="G11" s="1"/>
      <c r="H11" s="1"/>
      <c r="I11" s="1"/>
      <c r="J11" s="1"/>
      <c r="K11" s="273" t="s">
        <v>5</v>
      </c>
      <c r="L11" s="273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68" t="s">
        <v>25</v>
      </c>
      <c r="C15" s="269"/>
      <c r="D15" s="269"/>
      <c r="E15" s="269"/>
      <c r="F15" s="269"/>
      <c r="G15" s="269"/>
      <c r="H15" s="269"/>
      <c r="I15" s="269"/>
      <c r="J15" s="269"/>
      <c r="K15" s="270"/>
      <c r="L15" s="275" t="s">
        <v>8</v>
      </c>
      <c r="M15" s="276"/>
      <c r="N15" s="276"/>
      <c r="O15" s="276"/>
      <c r="P15" s="276"/>
      <c r="Q15" s="276"/>
      <c r="R15" s="276"/>
      <c r="S15" s="277"/>
      <c r="T15" s="12"/>
    </row>
    <row r="16" spans="1:30" ht="39.950000000000003" customHeight="1" x14ac:dyDescent="0.25">
      <c r="A16" s="89" t="s">
        <v>9</v>
      </c>
      <c r="B16" s="16"/>
      <c r="C16" s="15"/>
      <c r="D16" s="20"/>
      <c r="E16" s="15"/>
      <c r="F16" s="15"/>
      <c r="G16" s="15"/>
      <c r="H16" s="20"/>
      <c r="I16" s="15"/>
      <c r="J16" s="15"/>
      <c r="K16" s="120"/>
      <c r="L16" s="129"/>
      <c r="M16" s="130"/>
      <c r="N16" s="130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21">
        <v>10</v>
      </c>
      <c r="L17" s="14">
        <v>1</v>
      </c>
      <c r="M17" s="20">
        <v>2</v>
      </c>
      <c r="N17" s="20">
        <v>3</v>
      </c>
      <c r="O17" s="20">
        <v>4</v>
      </c>
      <c r="P17" s="20">
        <v>1</v>
      </c>
      <c r="Q17" s="20">
        <v>2</v>
      </c>
      <c r="R17" s="20">
        <v>3</v>
      </c>
      <c r="S17" s="21">
        <v>4</v>
      </c>
      <c r="T17" s="17"/>
      <c r="V17" s="2"/>
      <c r="W17" s="19"/>
    </row>
    <row r="18" spans="1:30" ht="39.950000000000003" customHeight="1" x14ac:dyDescent="0.25">
      <c r="A18" s="91" t="s">
        <v>12</v>
      </c>
      <c r="B18" s="22">
        <v>9.7859999999999996</v>
      </c>
      <c r="C18" s="23">
        <v>9.7859999999999996</v>
      </c>
      <c r="D18" s="23">
        <v>9.7859999999999996</v>
      </c>
      <c r="E18" s="23">
        <v>9.7859999999999996</v>
      </c>
      <c r="F18" s="23">
        <v>9.7859999999999996</v>
      </c>
      <c r="G18" s="23">
        <v>9.7859999999999996</v>
      </c>
      <c r="H18" s="23">
        <v>9.7859999999999996</v>
      </c>
      <c r="I18" s="23">
        <v>9.7720000000000002</v>
      </c>
      <c r="J18" s="23">
        <v>9.7720000000000002</v>
      </c>
      <c r="K18" s="122">
        <v>9.7720000000000002</v>
      </c>
      <c r="L18" s="22">
        <v>9.7439999999999998</v>
      </c>
      <c r="M18" s="23">
        <v>9.73</v>
      </c>
      <c r="N18" s="23">
        <v>9.73</v>
      </c>
      <c r="O18" s="23">
        <v>9.73</v>
      </c>
      <c r="P18" s="23">
        <v>9.73</v>
      </c>
      <c r="Q18" s="23">
        <v>9.73</v>
      </c>
      <c r="R18" s="23">
        <v>9.73</v>
      </c>
      <c r="S18" s="24">
        <v>9.73</v>
      </c>
      <c r="T18" s="25">
        <f>SUM(B18:S18)</f>
        <v>175.67199999999997</v>
      </c>
      <c r="V18" s="2">
        <v>14</v>
      </c>
      <c r="W18" s="19"/>
    </row>
    <row r="19" spans="1:30" ht="39.950000000000003" customHeight="1" x14ac:dyDescent="0.25">
      <c r="A19" s="92" t="s">
        <v>13</v>
      </c>
      <c r="B19" s="22">
        <v>11.5335</v>
      </c>
      <c r="C19" s="23">
        <v>11.5335</v>
      </c>
      <c r="D19" s="23">
        <v>11.5335</v>
      </c>
      <c r="E19" s="23">
        <v>11.5335</v>
      </c>
      <c r="F19" s="23">
        <v>11.5335</v>
      </c>
      <c r="G19" s="23">
        <v>11.5335</v>
      </c>
      <c r="H19" s="23">
        <v>11.5335</v>
      </c>
      <c r="I19" s="23">
        <v>11.516999999999999</v>
      </c>
      <c r="J19" s="23">
        <v>11.516999999999999</v>
      </c>
      <c r="K19" s="122">
        <v>11.516999999999999</v>
      </c>
      <c r="L19" s="22">
        <v>11.484</v>
      </c>
      <c r="M19" s="23">
        <v>11.467499999999999</v>
      </c>
      <c r="N19" s="23">
        <v>11.467499999999999</v>
      </c>
      <c r="O19" s="23">
        <v>11.467499999999999</v>
      </c>
      <c r="P19" s="23">
        <v>11.467499999999999</v>
      </c>
      <c r="Q19" s="23">
        <v>11.467499999999999</v>
      </c>
      <c r="R19" s="23">
        <v>11.467499999999999</v>
      </c>
      <c r="S19" s="24">
        <v>11.467499999999999</v>
      </c>
      <c r="T19" s="25">
        <f t="shared" ref="T19:T24" si="0">SUM(B19:S19)</f>
        <v>207.042</v>
      </c>
      <c r="V19" s="2">
        <v>16.5</v>
      </c>
      <c r="W19" s="19"/>
    </row>
    <row r="20" spans="1:30" ht="39.75" customHeight="1" x14ac:dyDescent="0.25">
      <c r="A20" s="91" t="s">
        <v>14</v>
      </c>
      <c r="B20" s="76">
        <v>14.329499999999999</v>
      </c>
      <c r="C20" s="23">
        <v>14.329499999999999</v>
      </c>
      <c r="D20" s="23">
        <v>14.329499999999999</v>
      </c>
      <c r="E20" s="23">
        <v>14.329499999999999</v>
      </c>
      <c r="F20" s="23">
        <v>14.329499999999999</v>
      </c>
      <c r="G20" s="23">
        <v>14.329499999999999</v>
      </c>
      <c r="H20" s="23">
        <v>14.329499999999999</v>
      </c>
      <c r="I20" s="23">
        <v>14.308999999999999</v>
      </c>
      <c r="J20" s="23">
        <v>14.308999999999999</v>
      </c>
      <c r="K20" s="122">
        <v>14.308999999999999</v>
      </c>
      <c r="L20" s="22">
        <v>14.268000000000001</v>
      </c>
      <c r="M20" s="23">
        <v>14.2475</v>
      </c>
      <c r="N20" s="23">
        <v>14.2475</v>
      </c>
      <c r="O20" s="23">
        <v>14.2475</v>
      </c>
      <c r="P20" s="23">
        <v>14.2475</v>
      </c>
      <c r="Q20" s="23">
        <v>14.2475</v>
      </c>
      <c r="R20" s="23">
        <v>14.2475</v>
      </c>
      <c r="S20" s="24">
        <v>14.2475</v>
      </c>
      <c r="T20" s="25">
        <f t="shared" si="0"/>
        <v>257.23399999999998</v>
      </c>
      <c r="V20" s="2">
        <v>20.5</v>
      </c>
      <c r="W20" s="19"/>
    </row>
    <row r="21" spans="1:30" ht="39.950000000000003" customHeight="1" x14ac:dyDescent="0.25">
      <c r="A21" s="92" t="s">
        <v>15</v>
      </c>
      <c r="B21" s="22">
        <v>16.426500000000001</v>
      </c>
      <c r="C21" s="23">
        <v>16.426500000000001</v>
      </c>
      <c r="D21" s="23">
        <v>16.426500000000001</v>
      </c>
      <c r="E21" s="23">
        <v>16.426500000000001</v>
      </c>
      <c r="F21" s="23">
        <v>16.426500000000001</v>
      </c>
      <c r="G21" s="23">
        <v>16.426500000000001</v>
      </c>
      <c r="H21" s="23">
        <v>16.426500000000001</v>
      </c>
      <c r="I21" s="23">
        <v>16.402999999999999</v>
      </c>
      <c r="J21" s="23">
        <v>16.402999999999999</v>
      </c>
      <c r="K21" s="122">
        <v>16.402999999999999</v>
      </c>
      <c r="L21" s="22">
        <v>16.356000000000002</v>
      </c>
      <c r="M21" s="23">
        <v>16.3325</v>
      </c>
      <c r="N21" s="23">
        <v>16.3325</v>
      </c>
      <c r="O21" s="23">
        <v>16.3325</v>
      </c>
      <c r="P21" s="23">
        <v>16.3325</v>
      </c>
      <c r="Q21" s="23">
        <v>16.3325</v>
      </c>
      <c r="R21" s="23">
        <v>16.3325</v>
      </c>
      <c r="S21" s="24">
        <v>16.3325</v>
      </c>
      <c r="T21" s="25">
        <f t="shared" si="0"/>
        <v>294.87799999999999</v>
      </c>
      <c r="V21" s="2">
        <v>23.5</v>
      </c>
      <c r="W21" s="19"/>
    </row>
    <row r="22" spans="1:30" ht="39.950000000000003" customHeight="1" x14ac:dyDescent="0.25">
      <c r="A22" s="91" t="s">
        <v>16</v>
      </c>
      <c r="B22" s="22">
        <f t="shared" ref="B22:K22" si="1">B27*$V$22/1000</f>
        <v>18.652799999999999</v>
      </c>
      <c r="C22" s="23">
        <f t="shared" si="1"/>
        <v>18.679600000000001</v>
      </c>
      <c r="D22" s="23">
        <f t="shared" si="1"/>
        <v>18.706400000000002</v>
      </c>
      <c r="E22" s="23">
        <f t="shared" si="1"/>
        <v>18.706400000000002</v>
      </c>
      <c r="F22" s="23">
        <f t="shared" si="1"/>
        <v>18.706400000000002</v>
      </c>
      <c r="G22" s="23">
        <f t="shared" si="1"/>
        <v>18.626000000000001</v>
      </c>
      <c r="H22" s="23">
        <f t="shared" si="1"/>
        <v>18.679600000000001</v>
      </c>
      <c r="I22" s="23">
        <f t="shared" si="1"/>
        <v>18.652799999999999</v>
      </c>
      <c r="J22" s="23">
        <f t="shared" si="1"/>
        <v>18.5992</v>
      </c>
      <c r="K22" s="122">
        <f t="shared" si="1"/>
        <v>18.626000000000001</v>
      </c>
      <c r="L22" s="22">
        <v>17.795200000000001</v>
      </c>
      <c r="M22" s="23">
        <v>21.815200000000001</v>
      </c>
      <c r="N22" s="23">
        <v>21.815200000000001</v>
      </c>
      <c r="O22" s="23">
        <v>18.813600000000001</v>
      </c>
      <c r="P22" s="23">
        <v>18.813600000000001</v>
      </c>
      <c r="Q22" s="23">
        <v>28.756400000000003</v>
      </c>
      <c r="R22" s="23">
        <v>19.644400000000001</v>
      </c>
      <c r="S22" s="24">
        <v>18.5992</v>
      </c>
      <c r="T22" s="25">
        <f t="shared" si="0"/>
        <v>352.68800000000005</v>
      </c>
      <c r="V22" s="2">
        <v>26.8</v>
      </c>
      <c r="W22" s="19"/>
    </row>
    <row r="23" spans="1:30" ht="39.950000000000003" customHeight="1" x14ac:dyDescent="0.25">
      <c r="A23" s="92" t="s">
        <v>17</v>
      </c>
      <c r="B23" s="22">
        <f t="shared" ref="B23:K23" si="2">B27*$V$23/1000</f>
        <v>20.532</v>
      </c>
      <c r="C23" s="23">
        <f t="shared" si="2"/>
        <v>20.561499999999999</v>
      </c>
      <c r="D23" s="23">
        <f t="shared" si="2"/>
        <v>20.591000000000001</v>
      </c>
      <c r="E23" s="23">
        <f t="shared" si="2"/>
        <v>20.591000000000001</v>
      </c>
      <c r="F23" s="23">
        <f t="shared" si="2"/>
        <v>20.591000000000001</v>
      </c>
      <c r="G23" s="23">
        <f t="shared" si="2"/>
        <v>20.502500000000001</v>
      </c>
      <c r="H23" s="23">
        <f t="shared" si="2"/>
        <v>20.561499999999999</v>
      </c>
      <c r="I23" s="23">
        <f t="shared" si="2"/>
        <v>20.532</v>
      </c>
      <c r="J23" s="23">
        <f t="shared" si="2"/>
        <v>20.472999999999999</v>
      </c>
      <c r="K23" s="122">
        <f t="shared" si="2"/>
        <v>20.502500000000001</v>
      </c>
      <c r="L23" s="22">
        <v>19.588000000000001</v>
      </c>
      <c r="M23" s="23">
        <v>24.013000000000002</v>
      </c>
      <c r="N23" s="23">
        <v>24.013000000000002</v>
      </c>
      <c r="O23" s="23">
        <v>20.709</v>
      </c>
      <c r="P23" s="23">
        <v>20.709</v>
      </c>
      <c r="Q23" s="23">
        <v>31.653500000000001</v>
      </c>
      <c r="R23" s="23">
        <v>21.6235</v>
      </c>
      <c r="S23" s="24">
        <v>20.472999999999999</v>
      </c>
      <c r="T23" s="25">
        <f t="shared" si="0"/>
        <v>388.21999999999997</v>
      </c>
      <c r="V23" s="2">
        <v>29.5</v>
      </c>
      <c r="W23" s="19"/>
    </row>
    <row r="24" spans="1:30" ht="39.950000000000003" customHeight="1" x14ac:dyDescent="0.25">
      <c r="A24" s="91" t="s">
        <v>18</v>
      </c>
      <c r="B24" s="22">
        <f t="shared" ref="B24:K24" si="3">B27*$V$24/1000</f>
        <v>22.271999999999998</v>
      </c>
      <c r="C24" s="23">
        <f t="shared" si="3"/>
        <v>22.303999999999998</v>
      </c>
      <c r="D24" s="23">
        <f t="shared" si="3"/>
        <v>22.335999999999999</v>
      </c>
      <c r="E24" s="23">
        <f t="shared" si="3"/>
        <v>22.335999999999999</v>
      </c>
      <c r="F24" s="23">
        <f t="shared" si="3"/>
        <v>22.335999999999999</v>
      </c>
      <c r="G24" s="23">
        <f t="shared" si="3"/>
        <v>22.24</v>
      </c>
      <c r="H24" s="23">
        <f t="shared" si="3"/>
        <v>22.303999999999998</v>
      </c>
      <c r="I24" s="23">
        <f t="shared" si="3"/>
        <v>22.271999999999998</v>
      </c>
      <c r="J24" s="23">
        <f t="shared" si="3"/>
        <v>22.207999999999998</v>
      </c>
      <c r="K24" s="122">
        <f t="shared" si="3"/>
        <v>22.24</v>
      </c>
      <c r="L24" s="22">
        <f>L27*$V$24/1000</f>
        <v>21.248000000000001</v>
      </c>
      <c r="M24" s="23">
        <f t="shared" ref="M24:R24" si="4">M27*$V$24/1000</f>
        <v>26.047999999999998</v>
      </c>
      <c r="N24" s="23">
        <f t="shared" si="4"/>
        <v>26.047999999999998</v>
      </c>
      <c r="O24" s="23">
        <f t="shared" si="4"/>
        <v>22.463999999999999</v>
      </c>
      <c r="P24" s="23">
        <f t="shared" si="4"/>
        <v>22.463999999999999</v>
      </c>
      <c r="Q24" s="23">
        <f t="shared" si="4"/>
        <v>34.335999999999999</v>
      </c>
      <c r="R24" s="23">
        <f t="shared" si="4"/>
        <v>23.456</v>
      </c>
      <c r="S24" s="24"/>
      <c r="T24" s="25">
        <f t="shared" si="0"/>
        <v>398.91199999999998</v>
      </c>
      <c r="V24" s="2">
        <v>32</v>
      </c>
    </row>
    <row r="25" spans="1:30" ht="41.45" customHeight="1" x14ac:dyDescent="0.25">
      <c r="A25" s="92" t="s">
        <v>10</v>
      </c>
      <c r="B25" s="26">
        <f t="shared" ref="B25:C25" si="5">SUM(B18:B24)</f>
        <v>113.53229999999999</v>
      </c>
      <c r="C25" s="27">
        <f t="shared" si="5"/>
        <v>113.6206</v>
      </c>
      <c r="D25" s="27">
        <f>SUM(D18:D24)</f>
        <v>113.70890000000001</v>
      </c>
      <c r="E25" s="27">
        <f t="shared" ref="E25:G25" si="6">SUM(E18:E24)</f>
        <v>113.70890000000001</v>
      </c>
      <c r="F25" s="27">
        <f t="shared" si="6"/>
        <v>113.70890000000001</v>
      </c>
      <c r="G25" s="27">
        <f t="shared" si="6"/>
        <v>113.444</v>
      </c>
      <c r="H25" s="27">
        <f>SUM(H18:H24)</f>
        <v>113.6206</v>
      </c>
      <c r="I25" s="27">
        <f t="shared" ref="I25:K25" si="7">SUM(I18:I24)</f>
        <v>113.45779999999999</v>
      </c>
      <c r="J25" s="27">
        <f t="shared" si="7"/>
        <v>113.2812</v>
      </c>
      <c r="K25" s="123">
        <f t="shared" si="7"/>
        <v>113.36949999999999</v>
      </c>
      <c r="L25" s="26">
        <f>SUM(L18:L24)</f>
        <v>110.4832</v>
      </c>
      <c r="M25" s="27">
        <f t="shared" ref="M25:O25" si="8">SUM(M18:M24)</f>
        <v>123.65370000000001</v>
      </c>
      <c r="N25" s="27">
        <f t="shared" si="8"/>
        <v>123.65370000000001</v>
      </c>
      <c r="O25" s="27">
        <f t="shared" si="8"/>
        <v>113.76410000000001</v>
      </c>
      <c r="P25" s="27">
        <f>SUM(P18:P24)</f>
        <v>113.76410000000001</v>
      </c>
      <c r="Q25" s="27">
        <f t="shared" ref="Q25:S25" si="9">SUM(Q18:Q24)</f>
        <v>146.52339999999998</v>
      </c>
      <c r="R25" s="27">
        <f t="shared" si="9"/>
        <v>116.5014</v>
      </c>
      <c r="S25" s="28">
        <f t="shared" si="9"/>
        <v>90.849699999999999</v>
      </c>
      <c r="T25" s="25">
        <f>SUM(B25:S25)</f>
        <v>2074.6460000000006</v>
      </c>
    </row>
    <row r="26" spans="1:30" s="2" customFormat="1" ht="36.75" customHeight="1" x14ac:dyDescent="0.25">
      <c r="A26" s="93" t="s">
        <v>19</v>
      </c>
      <c r="B26" s="29">
        <v>23.5</v>
      </c>
      <c r="C26" s="30">
        <v>23.5</v>
      </c>
      <c r="D26" s="30">
        <v>23.5</v>
      </c>
      <c r="E26" s="30">
        <v>23.5</v>
      </c>
      <c r="F26" s="30">
        <v>23.5</v>
      </c>
      <c r="G26" s="30">
        <v>23.5</v>
      </c>
      <c r="H26" s="30">
        <v>23.5</v>
      </c>
      <c r="I26" s="30">
        <v>23.5</v>
      </c>
      <c r="J26" s="30">
        <v>23.5</v>
      </c>
      <c r="K26" s="124">
        <v>23.5</v>
      </c>
      <c r="L26" s="29">
        <v>23.5</v>
      </c>
      <c r="M26" s="30">
        <v>23.5</v>
      </c>
      <c r="N26" s="30">
        <v>23.5</v>
      </c>
      <c r="O26" s="30">
        <v>23.5</v>
      </c>
      <c r="P26" s="30">
        <v>23.5</v>
      </c>
      <c r="Q26" s="30">
        <v>23.5</v>
      </c>
      <c r="R26" s="30">
        <v>23.5</v>
      </c>
      <c r="S26" s="31">
        <v>23.5</v>
      </c>
      <c r="T26" s="32">
        <f>+((T25/T27)/7)*1000</f>
        <v>23.774907749077499</v>
      </c>
    </row>
    <row r="27" spans="1:30" s="2" customFormat="1" ht="33" customHeight="1" x14ac:dyDescent="0.25">
      <c r="A27" s="94" t="s">
        <v>20</v>
      </c>
      <c r="B27" s="33">
        <v>696</v>
      </c>
      <c r="C27" s="34">
        <v>697</v>
      </c>
      <c r="D27" s="34">
        <v>698</v>
      </c>
      <c r="E27" s="34">
        <v>698</v>
      </c>
      <c r="F27" s="34">
        <v>698</v>
      </c>
      <c r="G27" s="34">
        <v>695</v>
      </c>
      <c r="H27" s="34">
        <v>697</v>
      </c>
      <c r="I27" s="34">
        <v>696</v>
      </c>
      <c r="J27" s="34">
        <v>694</v>
      </c>
      <c r="K27" s="125">
        <v>695</v>
      </c>
      <c r="L27" s="33">
        <v>664</v>
      </c>
      <c r="M27" s="34">
        <v>814</v>
      </c>
      <c r="N27" s="34">
        <v>814</v>
      </c>
      <c r="O27" s="34">
        <v>702</v>
      </c>
      <c r="P27" s="34">
        <v>702</v>
      </c>
      <c r="Q27" s="34">
        <v>1073</v>
      </c>
      <c r="R27" s="34">
        <v>733</v>
      </c>
      <c r="S27" s="35"/>
      <c r="T27" s="36">
        <f>SUM(B27:S27)</f>
        <v>12466</v>
      </c>
      <c r="U27" s="2">
        <f>((T25*1000)/T27)/7</f>
        <v>23.774907749077499</v>
      </c>
    </row>
    <row r="28" spans="1:30" s="2" customFormat="1" ht="33" customHeight="1" x14ac:dyDescent="0.25">
      <c r="A28" s="95" t="s">
        <v>21</v>
      </c>
      <c r="B28" s="37">
        <f t="shared" ref="B28:C28" si="10">(B27*B26)/1000</f>
        <v>16.356000000000002</v>
      </c>
      <c r="C28" s="38">
        <f t="shared" si="10"/>
        <v>16.3795</v>
      </c>
      <c r="D28" s="38">
        <f>(D27*D26)/1000</f>
        <v>16.402999999999999</v>
      </c>
      <c r="E28" s="38">
        <f>(E27*E26)/1000</f>
        <v>16.402999999999999</v>
      </c>
      <c r="F28" s="38">
        <f t="shared" ref="F28:G28" si="11">(F27*F26)/1000</f>
        <v>16.402999999999999</v>
      </c>
      <c r="G28" s="38">
        <f t="shared" si="11"/>
        <v>16.3325</v>
      </c>
      <c r="H28" s="38">
        <f>(H27*H26)/1000</f>
        <v>16.3795</v>
      </c>
      <c r="I28" s="38">
        <f>(I27*I26)/1000</f>
        <v>16.356000000000002</v>
      </c>
      <c r="J28" s="38">
        <f t="shared" ref="J28:K28" si="12">(J27*J26)/1000</f>
        <v>16.309000000000001</v>
      </c>
      <c r="K28" s="126">
        <f t="shared" si="12"/>
        <v>16.3325</v>
      </c>
      <c r="L28" s="37">
        <f>(L27*L26)/1000</f>
        <v>15.603999999999999</v>
      </c>
      <c r="M28" s="38">
        <f>(M27*M26)/1000</f>
        <v>19.129000000000001</v>
      </c>
      <c r="N28" s="38">
        <f t="shared" ref="N28:S28" si="13">(N27*N26)/1000</f>
        <v>19.129000000000001</v>
      </c>
      <c r="O28" s="38">
        <f t="shared" si="13"/>
        <v>16.497</v>
      </c>
      <c r="P28" s="38">
        <f t="shared" si="13"/>
        <v>16.497</v>
      </c>
      <c r="Q28" s="38">
        <f t="shared" si="13"/>
        <v>25.215499999999999</v>
      </c>
      <c r="R28" s="38">
        <f t="shared" si="13"/>
        <v>17.2255</v>
      </c>
      <c r="S28" s="39">
        <f t="shared" si="13"/>
        <v>0</v>
      </c>
      <c r="T28" s="40"/>
    </row>
    <row r="29" spans="1:30" ht="33.75" customHeight="1" x14ac:dyDescent="0.25">
      <c r="A29" s="96" t="s">
        <v>22</v>
      </c>
      <c r="B29" s="41">
        <f t="shared" ref="B29:C29" si="14">((B27*B26)*7)/1000</f>
        <v>114.492</v>
      </c>
      <c r="C29" s="42">
        <f t="shared" si="14"/>
        <v>114.65649999999999</v>
      </c>
      <c r="D29" s="42">
        <f>((D27*D26)*7)/1000</f>
        <v>114.821</v>
      </c>
      <c r="E29" s="42">
        <f>((E27*E26)*7)/1000</f>
        <v>114.821</v>
      </c>
      <c r="F29" s="42">
        <f t="shared" ref="F29:G29" si="15">((F27*F26)*7)/1000</f>
        <v>114.821</v>
      </c>
      <c r="G29" s="42">
        <f t="shared" si="15"/>
        <v>114.3275</v>
      </c>
      <c r="H29" s="42">
        <f>((H27*H26)*7)/1000</f>
        <v>114.65649999999999</v>
      </c>
      <c r="I29" s="42">
        <f>((I27*I26)*7)/1000</f>
        <v>114.492</v>
      </c>
      <c r="J29" s="42">
        <f t="shared" ref="J29:K29" si="16">((J27*J26)*7)/1000</f>
        <v>114.163</v>
      </c>
      <c r="K29" s="127">
        <f t="shared" si="16"/>
        <v>114.3275</v>
      </c>
      <c r="L29" s="41">
        <f>((L27*L26)*7)/1000</f>
        <v>109.22799999999999</v>
      </c>
      <c r="M29" s="42">
        <f>((M27*M26)*7)/1000</f>
        <v>133.90299999999999</v>
      </c>
      <c r="N29" s="42">
        <f t="shared" ref="N29:S29" si="17">((N27*N26)*7)/1000</f>
        <v>133.90299999999999</v>
      </c>
      <c r="O29" s="42">
        <f t="shared" si="17"/>
        <v>115.479</v>
      </c>
      <c r="P29" s="43">
        <f t="shared" si="17"/>
        <v>115.479</v>
      </c>
      <c r="Q29" s="43">
        <f t="shared" si="17"/>
        <v>176.5085</v>
      </c>
      <c r="R29" s="43">
        <f t="shared" si="17"/>
        <v>120.57850000000001</v>
      </c>
      <c r="S29" s="44">
        <f t="shared" si="17"/>
        <v>0</v>
      </c>
      <c r="T29" s="45"/>
    </row>
    <row r="30" spans="1:30" ht="33.75" customHeight="1" thickBot="1" x14ac:dyDescent="0.3">
      <c r="A30" s="97" t="s">
        <v>23</v>
      </c>
      <c r="B30" s="46">
        <f t="shared" ref="B30:C30" si="18">+(B25/B27)/7*1000</f>
        <v>23.303017241379312</v>
      </c>
      <c r="C30" s="47">
        <f t="shared" si="18"/>
        <v>23.287681902029103</v>
      </c>
      <c r="D30" s="47">
        <f>+(D25/D27)/7*1000</f>
        <v>23.272390503479329</v>
      </c>
      <c r="E30" s="47">
        <f t="shared" ref="E30:G30" si="19">+(E25/E27)/7*1000</f>
        <v>23.272390503479329</v>
      </c>
      <c r="F30" s="47">
        <f t="shared" si="19"/>
        <v>23.272390503479329</v>
      </c>
      <c r="G30" s="47">
        <f t="shared" si="19"/>
        <v>23.318396711202471</v>
      </c>
      <c r="H30" s="47">
        <f>+(H25/H27)/7*1000</f>
        <v>23.287681902029103</v>
      </c>
      <c r="I30" s="47">
        <f t="shared" ref="I30:K30" si="20">+(I25/I27)/7*1000</f>
        <v>23.287725779967158</v>
      </c>
      <c r="J30" s="47">
        <f t="shared" si="20"/>
        <v>23.318484973240018</v>
      </c>
      <c r="K30" s="128">
        <f t="shared" si="20"/>
        <v>23.303083247687564</v>
      </c>
      <c r="L30" s="46">
        <f>+(L25/L27)/7*1000</f>
        <v>23.770051635111873</v>
      </c>
      <c r="M30" s="47">
        <f t="shared" ref="M30:S30" si="21">+(M25/M27)/7*1000</f>
        <v>21.701246051246052</v>
      </c>
      <c r="N30" s="47">
        <f t="shared" si="21"/>
        <v>21.701246051246052</v>
      </c>
      <c r="O30" s="47">
        <f t="shared" si="21"/>
        <v>23.151017501017506</v>
      </c>
      <c r="P30" s="47">
        <f t="shared" si="21"/>
        <v>23.151017501017506</v>
      </c>
      <c r="Q30" s="47">
        <f t="shared" si="21"/>
        <v>19.507841831979761</v>
      </c>
      <c r="R30" s="47">
        <f t="shared" si="21"/>
        <v>22.705398557786008</v>
      </c>
      <c r="S30" s="48" t="e">
        <f t="shared" si="21"/>
        <v>#DIV/0!</v>
      </c>
      <c r="T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66" t="s">
        <v>25</v>
      </c>
      <c r="C36" s="274"/>
      <c r="D36" s="274"/>
      <c r="E36" s="274"/>
      <c r="F36" s="274"/>
      <c r="G36" s="274"/>
      <c r="H36" s="99"/>
      <c r="I36" s="53" t="s">
        <v>26</v>
      </c>
      <c r="J36" s="107"/>
      <c r="K36" s="265" t="s">
        <v>25</v>
      </c>
      <c r="L36" s="265"/>
      <c r="M36" s="265"/>
      <c r="N36" s="265"/>
      <c r="O36" s="266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79">
        <v>8.7639999999999993</v>
      </c>
      <c r="C39" s="79">
        <v>8.7639999999999993</v>
      </c>
      <c r="D39" s="79">
        <v>8.7639999999999993</v>
      </c>
      <c r="E39" s="79">
        <v>8.7639999999999993</v>
      </c>
      <c r="F39" s="79">
        <v>8.75</v>
      </c>
      <c r="G39" s="79">
        <v>8.75</v>
      </c>
      <c r="H39" s="101">
        <f t="shared" ref="H39:H46" si="22">SUM(B39:G39)</f>
        <v>52.555999999999997</v>
      </c>
      <c r="I39" s="2">
        <v>14</v>
      </c>
      <c r="J39" s="91" t="s">
        <v>12</v>
      </c>
      <c r="K39" s="79">
        <v>10.065</v>
      </c>
      <c r="L39" s="79">
        <v>10.065</v>
      </c>
      <c r="M39" s="79">
        <v>10.065</v>
      </c>
      <c r="N39" s="79">
        <v>10.065</v>
      </c>
      <c r="O39" s="79">
        <v>10.065</v>
      </c>
      <c r="P39" s="101">
        <f t="shared" ref="P39:P46" si="23">SUM(K39:O39)</f>
        <v>50.324999999999996</v>
      </c>
      <c r="Q39" s="2">
        <v>15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10.016</v>
      </c>
      <c r="C40" s="79">
        <v>10.016</v>
      </c>
      <c r="D40" s="79">
        <v>10.016</v>
      </c>
      <c r="E40" s="79">
        <v>10.016</v>
      </c>
      <c r="F40" s="79">
        <v>10</v>
      </c>
      <c r="G40" s="79">
        <v>10</v>
      </c>
      <c r="H40" s="101">
        <f t="shared" si="22"/>
        <v>60.064</v>
      </c>
      <c r="I40" s="2">
        <v>16</v>
      </c>
      <c r="J40" s="92" t="s">
        <v>13</v>
      </c>
      <c r="K40" s="79">
        <v>12.077999999999999</v>
      </c>
      <c r="L40" s="79">
        <v>12.077999999999999</v>
      </c>
      <c r="M40" s="79">
        <v>12.077999999999999</v>
      </c>
      <c r="N40" s="79">
        <v>12.077999999999999</v>
      </c>
      <c r="O40" s="79">
        <v>12.077999999999999</v>
      </c>
      <c r="P40" s="101">
        <f t="shared" si="23"/>
        <v>60.39</v>
      </c>
      <c r="Q40" s="2">
        <v>18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11.894</v>
      </c>
      <c r="C41" s="23">
        <v>11.894</v>
      </c>
      <c r="D41" s="23">
        <v>11.894</v>
      </c>
      <c r="E41" s="23">
        <v>11.894</v>
      </c>
      <c r="F41" s="23">
        <v>11.875</v>
      </c>
      <c r="G41" s="23">
        <v>11.875</v>
      </c>
      <c r="H41" s="101">
        <f t="shared" si="22"/>
        <v>71.325999999999993</v>
      </c>
      <c r="I41" s="2">
        <v>19</v>
      </c>
      <c r="J41" s="91" t="s">
        <v>14</v>
      </c>
      <c r="K41" s="80">
        <v>15.433</v>
      </c>
      <c r="L41" s="23">
        <v>15.433</v>
      </c>
      <c r="M41" s="23">
        <v>15.433</v>
      </c>
      <c r="N41" s="23">
        <v>15.433</v>
      </c>
      <c r="O41" s="23">
        <v>15.433</v>
      </c>
      <c r="P41" s="101">
        <f t="shared" si="23"/>
        <v>77.164999999999992</v>
      </c>
      <c r="Q41" s="2">
        <v>23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13.772</v>
      </c>
      <c r="C42" s="79">
        <v>13.772</v>
      </c>
      <c r="D42" s="79">
        <v>13.772</v>
      </c>
      <c r="E42" s="79">
        <v>13.772</v>
      </c>
      <c r="F42" s="79">
        <v>13.75</v>
      </c>
      <c r="G42" s="79">
        <v>13.75</v>
      </c>
      <c r="H42" s="101">
        <f t="shared" si="22"/>
        <v>82.587999999999994</v>
      </c>
      <c r="I42" s="2">
        <v>22</v>
      </c>
      <c r="J42" s="92" t="s">
        <v>15</v>
      </c>
      <c r="K42" s="79">
        <v>19.459</v>
      </c>
      <c r="L42" s="79">
        <v>19.459</v>
      </c>
      <c r="M42" s="79">
        <v>19.459</v>
      </c>
      <c r="N42" s="79">
        <v>19.459</v>
      </c>
      <c r="O42" s="79">
        <v>19.459</v>
      </c>
      <c r="P42" s="101">
        <f t="shared" si="23"/>
        <v>97.295000000000002</v>
      </c>
      <c r="Q42" s="2">
        <v>29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15.574999999999999</v>
      </c>
      <c r="C43" s="79">
        <v>15.525</v>
      </c>
      <c r="D43" s="79">
        <v>15.574999999999999</v>
      </c>
      <c r="E43" s="79">
        <v>15.625</v>
      </c>
      <c r="F43" s="79">
        <v>15.525</v>
      </c>
      <c r="G43" s="79">
        <v>15.55</v>
      </c>
      <c r="H43" s="101">
        <f t="shared" si="22"/>
        <v>93.375</v>
      </c>
      <c r="I43" s="2">
        <v>25</v>
      </c>
      <c r="J43" s="91" t="s">
        <v>16</v>
      </c>
      <c r="K43" s="79">
        <f>K48*$Q$43/1000</f>
        <v>23.31</v>
      </c>
      <c r="L43" s="79">
        <f t="shared" ref="L43:O43" si="24">L48*$Q$43/1000</f>
        <v>23.31</v>
      </c>
      <c r="M43" s="79">
        <f t="shared" si="24"/>
        <v>23.274999999999999</v>
      </c>
      <c r="N43" s="79">
        <f t="shared" si="24"/>
        <v>23.31</v>
      </c>
      <c r="O43" s="79">
        <f t="shared" si="24"/>
        <v>23.344999999999999</v>
      </c>
      <c r="P43" s="101">
        <f t="shared" si="23"/>
        <v>116.55</v>
      </c>
      <c r="Q43" s="2">
        <v>35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16.8</v>
      </c>
      <c r="C44" s="79">
        <v>15.8355</v>
      </c>
      <c r="D44" s="79">
        <v>15.8865</v>
      </c>
      <c r="E44" s="79">
        <v>15.9375</v>
      </c>
      <c r="F44" s="79">
        <v>15.8355</v>
      </c>
      <c r="G44" s="79">
        <v>15.861000000000001</v>
      </c>
      <c r="H44" s="101">
        <f t="shared" si="22"/>
        <v>96.155999999999992</v>
      </c>
      <c r="I44" s="2">
        <v>25.5</v>
      </c>
      <c r="J44" s="92" t="s">
        <v>17</v>
      </c>
      <c r="K44" s="79">
        <f>K48*$Q$44/1000</f>
        <v>27.306000000000001</v>
      </c>
      <c r="L44" s="79">
        <f t="shared" ref="L44:O44" si="25">L48*$Q$44/1000</f>
        <v>27.306000000000001</v>
      </c>
      <c r="M44" s="79">
        <f t="shared" si="25"/>
        <v>27.265000000000001</v>
      </c>
      <c r="N44" s="79">
        <f t="shared" si="25"/>
        <v>27.306000000000001</v>
      </c>
      <c r="O44" s="79">
        <f t="shared" si="25"/>
        <v>27.347000000000001</v>
      </c>
      <c r="P44" s="101">
        <f t="shared" si="23"/>
        <v>136.53</v>
      </c>
      <c r="Q44" s="2">
        <v>41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f>B48*$I$45/1000</f>
        <v>12.22</v>
      </c>
      <c r="C45" s="79">
        <f t="shared" ref="C45:G45" si="26">C48*$I$45/1000</f>
        <v>15.054</v>
      </c>
      <c r="D45" s="79">
        <f t="shared" si="26"/>
        <v>15.054</v>
      </c>
      <c r="E45" s="79">
        <f t="shared" si="26"/>
        <v>21.71</v>
      </c>
      <c r="F45" s="79">
        <f t="shared" si="26"/>
        <v>20.149999999999999</v>
      </c>
      <c r="G45" s="79">
        <f t="shared" si="26"/>
        <v>12.558</v>
      </c>
      <c r="H45" s="101">
        <f t="shared" si="22"/>
        <v>96.746000000000009</v>
      </c>
      <c r="I45" s="2">
        <v>26</v>
      </c>
      <c r="J45" s="91" t="s">
        <v>18</v>
      </c>
      <c r="K45" s="79">
        <f>K48*$Q$45/1000</f>
        <v>30.969000000000001</v>
      </c>
      <c r="L45" s="79">
        <f t="shared" ref="L45:O45" si="27">L48*$Q$45/1000</f>
        <v>30.969000000000001</v>
      </c>
      <c r="M45" s="79">
        <f t="shared" si="27"/>
        <v>30.922499999999999</v>
      </c>
      <c r="N45" s="79">
        <f t="shared" si="27"/>
        <v>30.969000000000001</v>
      </c>
      <c r="O45" s="79">
        <f t="shared" si="27"/>
        <v>31.015499999999999</v>
      </c>
      <c r="P45" s="101">
        <f t="shared" si="23"/>
        <v>154.845</v>
      </c>
      <c r="Q45" s="2">
        <v>46.5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8">SUM(B39:B45)</f>
        <v>89.040999999999997</v>
      </c>
      <c r="C46" s="27">
        <f t="shared" si="28"/>
        <v>90.860500000000002</v>
      </c>
      <c r="D46" s="27">
        <f t="shared" si="28"/>
        <v>90.961500000000001</v>
      </c>
      <c r="E46" s="27">
        <f t="shared" si="28"/>
        <v>97.718500000000006</v>
      </c>
      <c r="F46" s="27">
        <f t="shared" si="28"/>
        <v>95.885500000000008</v>
      </c>
      <c r="G46" s="27">
        <f t="shared" si="28"/>
        <v>88.343999999999994</v>
      </c>
      <c r="H46" s="101">
        <f t="shared" si="22"/>
        <v>552.81099999999992</v>
      </c>
      <c r="J46" s="77" t="s">
        <v>10</v>
      </c>
      <c r="K46" s="81">
        <f>SUM(K39:K45)</f>
        <v>138.62</v>
      </c>
      <c r="L46" s="27">
        <f>SUM(L39:L45)</f>
        <v>138.62</v>
      </c>
      <c r="M46" s="27">
        <f>SUM(M39:M45)</f>
        <v>138.4975</v>
      </c>
      <c r="N46" s="27">
        <f>SUM(N39:N45)</f>
        <v>138.62</v>
      </c>
      <c r="O46" s="27">
        <f>SUM(O39:O45)</f>
        <v>138.74250000000001</v>
      </c>
      <c r="P46" s="101">
        <f t="shared" si="23"/>
        <v>693.10000000000014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22</v>
      </c>
      <c r="C47" s="30">
        <v>21</v>
      </c>
      <c r="D47" s="30">
        <v>21</v>
      </c>
      <c r="E47" s="30">
        <v>21</v>
      </c>
      <c r="F47" s="30">
        <v>21</v>
      </c>
      <c r="G47" s="30">
        <v>21</v>
      </c>
      <c r="H47" s="102">
        <f>+((H46/H48)/7)*1000</f>
        <v>21.223595807578601</v>
      </c>
      <c r="J47" s="110" t="s">
        <v>19</v>
      </c>
      <c r="K47" s="82">
        <v>30</v>
      </c>
      <c r="L47" s="30">
        <v>30</v>
      </c>
      <c r="M47" s="30">
        <v>30</v>
      </c>
      <c r="N47" s="30">
        <v>30</v>
      </c>
      <c r="O47" s="30">
        <v>30</v>
      </c>
      <c r="P47" s="102">
        <f>+((P46/P48)/7)*1000</f>
        <v>29.734019734019739</v>
      </c>
      <c r="Q47" s="63"/>
      <c r="R47" s="63"/>
    </row>
    <row r="48" spans="1:30" ht="33.75" customHeight="1" x14ac:dyDescent="0.25">
      <c r="A48" s="94" t="s">
        <v>20</v>
      </c>
      <c r="B48" s="83">
        <v>470</v>
      </c>
      <c r="C48" s="34">
        <v>579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3721</v>
      </c>
      <c r="I48" s="64"/>
      <c r="J48" s="94" t="s">
        <v>20</v>
      </c>
      <c r="K48" s="106">
        <v>666</v>
      </c>
      <c r="L48" s="65">
        <v>666</v>
      </c>
      <c r="M48" s="65">
        <v>665</v>
      </c>
      <c r="N48" s="65">
        <v>666</v>
      </c>
      <c r="O48" s="65">
        <v>667</v>
      </c>
      <c r="P48" s="112">
        <f>SUM(K48:O48)</f>
        <v>3330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9">(B48*B47)/1000</f>
        <v>10.34</v>
      </c>
      <c r="C49" s="38">
        <f t="shared" si="29"/>
        <v>12.159000000000001</v>
      </c>
      <c r="D49" s="38">
        <f t="shared" si="29"/>
        <v>12.159000000000001</v>
      </c>
      <c r="E49" s="38">
        <f t="shared" si="29"/>
        <v>17.535</v>
      </c>
      <c r="F49" s="38">
        <f t="shared" si="29"/>
        <v>16.274999999999999</v>
      </c>
      <c r="G49" s="38">
        <f t="shared" si="29"/>
        <v>10.143000000000001</v>
      </c>
      <c r="H49" s="104">
        <f>((H46*1000)/H48)/7</f>
        <v>21.223595807578601</v>
      </c>
      <c r="J49" s="95" t="s">
        <v>21</v>
      </c>
      <c r="K49" s="84">
        <f>(K48*K47)/1000</f>
        <v>19.98</v>
      </c>
      <c r="L49" s="38">
        <f>(L48*L47)/1000</f>
        <v>19.98</v>
      </c>
      <c r="M49" s="38">
        <f>(M48*M47)/1000</f>
        <v>19.95</v>
      </c>
      <c r="N49" s="38">
        <f>(N48*N47)/1000</f>
        <v>19.98</v>
      </c>
      <c r="O49" s="38">
        <f>(O48*O47)/1000</f>
        <v>20.010000000000002</v>
      </c>
      <c r="P49" s="113">
        <f>((P46*1000)/P48)/7</f>
        <v>29.734019734019739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30">((B48*B47)*7)/1000</f>
        <v>72.38</v>
      </c>
      <c r="C50" s="42">
        <f t="shared" si="30"/>
        <v>85.113</v>
      </c>
      <c r="D50" s="42">
        <f t="shared" si="30"/>
        <v>85.113</v>
      </c>
      <c r="E50" s="42">
        <f t="shared" si="30"/>
        <v>122.745</v>
      </c>
      <c r="F50" s="42">
        <f t="shared" si="30"/>
        <v>113.925</v>
      </c>
      <c r="G50" s="42">
        <f t="shared" si="30"/>
        <v>71.001000000000005</v>
      </c>
      <c r="H50" s="87"/>
      <c r="J50" s="96" t="s">
        <v>22</v>
      </c>
      <c r="K50" s="85">
        <f>((K48*K47)*7)/1000</f>
        <v>139.86000000000001</v>
      </c>
      <c r="L50" s="42">
        <f>((L48*L47)*7)/1000</f>
        <v>139.86000000000001</v>
      </c>
      <c r="M50" s="42">
        <f>((M48*M47)*7)/1000</f>
        <v>139.65</v>
      </c>
      <c r="N50" s="42">
        <f>((N48*N47)*7)/1000</f>
        <v>139.86000000000001</v>
      </c>
      <c r="O50" s="42">
        <f>((O48*O47)*7)/1000</f>
        <v>140.07</v>
      </c>
      <c r="P50" s="114"/>
    </row>
    <row r="51" spans="1:30" ht="33.75" customHeight="1" thickBot="1" x14ac:dyDescent="0.3">
      <c r="A51" s="97" t="s">
        <v>23</v>
      </c>
      <c r="B51" s="86">
        <f t="shared" ref="B51:G51" si="31">+(B46/B48)/7*1000</f>
        <v>27.064133738601825</v>
      </c>
      <c r="C51" s="47">
        <f t="shared" si="31"/>
        <v>22.418085368862574</v>
      </c>
      <c r="D51" s="47">
        <f t="shared" si="31"/>
        <v>22.44300518134715</v>
      </c>
      <c r="E51" s="47">
        <f t="shared" si="31"/>
        <v>16.718306244653554</v>
      </c>
      <c r="F51" s="47">
        <f t="shared" si="31"/>
        <v>17.674746543778802</v>
      </c>
      <c r="G51" s="47">
        <f t="shared" si="31"/>
        <v>26.129547471162379</v>
      </c>
      <c r="H51" s="105"/>
      <c r="I51" s="50"/>
      <c r="J51" s="97" t="s">
        <v>23</v>
      </c>
      <c r="K51" s="86">
        <f>+(K46/K48)/7*1000</f>
        <v>29.734019734019736</v>
      </c>
      <c r="L51" s="47">
        <f>+(L46/L48)/7*1000</f>
        <v>29.734019734019736</v>
      </c>
      <c r="M51" s="47">
        <f>+(M46/M48)/7*1000</f>
        <v>29.752416756176153</v>
      </c>
      <c r="N51" s="47">
        <f>+(N46/N48)/7*1000</f>
        <v>29.734019734019736</v>
      </c>
      <c r="O51" s="47">
        <f>+(O46/O48)/7*1000</f>
        <v>29.715677875348039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67"/>
      <c r="K54" s="26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64" t="s">
        <v>8</v>
      </c>
      <c r="C55" s="265"/>
      <c r="D55" s="265"/>
      <c r="E55" s="265"/>
      <c r="F55" s="26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10.08</v>
      </c>
      <c r="C58" s="79">
        <v>10.08</v>
      </c>
      <c r="D58" s="79">
        <v>10.08</v>
      </c>
      <c r="E58" s="79">
        <v>10.065</v>
      </c>
      <c r="F58" s="79">
        <v>10.065</v>
      </c>
      <c r="G58" s="101">
        <f t="shared" ref="G58:G65" si="32">SUM(B58:F58)</f>
        <v>50.37</v>
      </c>
      <c r="H58" s="74"/>
      <c r="I58" s="54">
        <v>15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12.096</v>
      </c>
      <c r="C59" s="79">
        <v>12.096</v>
      </c>
      <c r="D59" s="79">
        <v>12.096</v>
      </c>
      <c r="E59" s="79">
        <v>12.077999999999999</v>
      </c>
      <c r="F59" s="79">
        <v>12.077999999999999</v>
      </c>
      <c r="G59" s="101">
        <f t="shared" si="32"/>
        <v>60.444000000000003</v>
      </c>
      <c r="H59" s="74"/>
      <c r="I59" s="54">
        <v>18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v>15.456</v>
      </c>
      <c r="C60" s="23">
        <v>15.456</v>
      </c>
      <c r="D60" s="23">
        <v>15.456</v>
      </c>
      <c r="E60" s="23">
        <v>15.433</v>
      </c>
      <c r="F60" s="23">
        <v>15.433</v>
      </c>
      <c r="G60" s="101">
        <f t="shared" si="32"/>
        <v>77.233999999999995</v>
      </c>
      <c r="H60" s="74"/>
      <c r="I60" s="54">
        <v>23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19.488</v>
      </c>
      <c r="C61" s="79">
        <v>19.488</v>
      </c>
      <c r="D61" s="79">
        <v>19.488</v>
      </c>
      <c r="E61" s="79">
        <v>19.459</v>
      </c>
      <c r="F61" s="79">
        <v>19.459</v>
      </c>
      <c r="G61" s="101">
        <f t="shared" si="32"/>
        <v>97.382000000000005</v>
      </c>
      <c r="H61" s="74"/>
      <c r="I61" s="54">
        <v>29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23.24</v>
      </c>
      <c r="C62" s="79">
        <f>C67*$I$62/1000</f>
        <v>23.135000000000002</v>
      </c>
      <c r="D62" s="79">
        <f>D67*$I$62/1000</f>
        <v>23.204999999999998</v>
      </c>
      <c r="E62" s="79">
        <f>E67*$I$62/1000</f>
        <v>23.274999999999999</v>
      </c>
      <c r="F62" s="79">
        <f>F67*$I$62/1000</f>
        <v>23.274999999999999</v>
      </c>
      <c r="G62" s="101">
        <f t="shared" si="32"/>
        <v>116.13</v>
      </c>
      <c r="H62" s="74"/>
      <c r="I62" s="54">
        <v>35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27.224</v>
      </c>
      <c r="C63" s="79">
        <f>C67*$I$63/1000</f>
        <v>27.100999999999999</v>
      </c>
      <c r="D63" s="79">
        <f>D67*$I$63/1000</f>
        <v>27.183</v>
      </c>
      <c r="E63" s="79">
        <f>E67*$I$63/1000</f>
        <v>27.265000000000001</v>
      </c>
      <c r="F63" s="79">
        <f>F67*$I$63/1000</f>
        <v>27.265000000000001</v>
      </c>
      <c r="G63" s="101">
        <f t="shared" si="32"/>
        <v>136.03800000000001</v>
      </c>
      <c r="H63" s="74"/>
      <c r="I63" s="54">
        <v>41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29.88</v>
      </c>
      <c r="C64" s="79">
        <f>C67*$I$64/1000</f>
        <v>29.745000000000001</v>
      </c>
      <c r="D64" s="79">
        <f>D67*$I$64/1000</f>
        <v>29.835000000000001</v>
      </c>
      <c r="E64" s="79">
        <f>E67*$I$64/1000</f>
        <v>29.925000000000001</v>
      </c>
      <c r="F64" s="79">
        <f>F67*$I$64/1000</f>
        <v>29.925000000000001</v>
      </c>
      <c r="G64" s="101">
        <f t="shared" si="32"/>
        <v>149.31</v>
      </c>
      <c r="H64" s="74"/>
      <c r="I64" s="54">
        <v>45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137.464</v>
      </c>
      <c r="C65" s="27">
        <f>SUM(C58:C64)</f>
        <v>137.101</v>
      </c>
      <c r="D65" s="27">
        <f>SUM(D58:D64)</f>
        <v>137.34300000000002</v>
      </c>
      <c r="E65" s="27">
        <f>SUM(E58:E64)</f>
        <v>137.5</v>
      </c>
      <c r="F65" s="27">
        <f>SUM(F58:F64)</f>
        <v>137.5</v>
      </c>
      <c r="G65" s="101">
        <f t="shared" si="32"/>
        <v>686.90800000000002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30</v>
      </c>
      <c r="C66" s="30">
        <v>30</v>
      </c>
      <c r="D66" s="30">
        <v>30</v>
      </c>
      <c r="E66" s="30">
        <v>30</v>
      </c>
      <c r="F66" s="30">
        <v>30</v>
      </c>
      <c r="G66" s="102">
        <f>+((G65/G67)/7)*1000</f>
        <v>29.574959097563077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664</v>
      </c>
      <c r="C67" s="65">
        <v>661</v>
      </c>
      <c r="D67" s="65">
        <v>663</v>
      </c>
      <c r="E67" s="65">
        <v>665</v>
      </c>
      <c r="F67" s="65">
        <v>665</v>
      </c>
      <c r="G67" s="112">
        <f>SUM(B67:F67)</f>
        <v>3318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19.920000000000002</v>
      </c>
      <c r="C68" s="38">
        <f>(C67*C66)/1000</f>
        <v>19.829999999999998</v>
      </c>
      <c r="D68" s="38">
        <f>(D67*D66)/1000</f>
        <v>19.89</v>
      </c>
      <c r="E68" s="38">
        <f>(E67*E66)/1000</f>
        <v>19.95</v>
      </c>
      <c r="F68" s="38">
        <f>(F67*F66)/1000</f>
        <v>19.95</v>
      </c>
      <c r="G68" s="116">
        <f>((G65*1000)/G67)/7</f>
        <v>29.574959097563074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139.44</v>
      </c>
      <c r="C69" s="42">
        <f>((C67*C66)*7)/1000</f>
        <v>138.81</v>
      </c>
      <c r="D69" s="42">
        <f>((D67*D66)*7)/1000</f>
        <v>139.22999999999999</v>
      </c>
      <c r="E69" s="42">
        <f>((E67*E66)*7)/1000</f>
        <v>139.65</v>
      </c>
      <c r="F69" s="42">
        <f>((F67*F66)*7)/1000</f>
        <v>139.65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29.574870912220309</v>
      </c>
      <c r="C70" s="47">
        <f>+(C65/C67)/7*1000</f>
        <v>29.630646207045604</v>
      </c>
      <c r="D70" s="47">
        <f>+(D65/D67)/7*1000</f>
        <v>29.593406593406598</v>
      </c>
      <c r="E70" s="47">
        <f>+(E65/E67)/7*1000</f>
        <v>29.538131041890438</v>
      </c>
      <c r="F70" s="47">
        <f>+(F65/F67)/7*1000</f>
        <v>29.538131041890438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B36:G36"/>
    <mergeCell ref="L15:S15"/>
    <mergeCell ref="B55:F55"/>
    <mergeCell ref="J54:K54"/>
    <mergeCell ref="K36:O36"/>
    <mergeCell ref="B15:K15"/>
    <mergeCell ref="A3:C3"/>
    <mergeCell ref="E9:G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CA00D-11CE-4D3C-A01D-7FAD8F640E8F}">
  <dimension ref="A1:AD239"/>
  <sheetViews>
    <sheetView topLeftCell="A21" zoomScale="30" zoomScaleNormal="30" workbookViewId="0">
      <selection activeCell="B24" sqref="B24:Q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71" t="s">
        <v>0</v>
      </c>
      <c r="B3" s="271"/>
      <c r="C3" s="271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4" t="s">
        <v>1</v>
      </c>
      <c r="B9" s="134"/>
      <c r="C9" s="134"/>
      <c r="D9" s="1"/>
      <c r="E9" s="272" t="s">
        <v>2</v>
      </c>
      <c r="F9" s="272"/>
      <c r="G9" s="27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72"/>
      <c r="S9" s="27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4" t="s">
        <v>4</v>
      </c>
      <c r="B11" s="134"/>
      <c r="C11" s="134"/>
      <c r="D11" s="1"/>
      <c r="E11" s="132">
        <v>2</v>
      </c>
      <c r="F11" s="1"/>
      <c r="G11" s="1"/>
      <c r="H11" s="1"/>
      <c r="I11" s="1"/>
      <c r="J11" s="1"/>
      <c r="K11" s="273" t="s">
        <v>54</v>
      </c>
      <c r="L11" s="273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7" thickBot="1" x14ac:dyDescent="0.3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78" t="s">
        <v>25</v>
      </c>
      <c r="C15" s="279"/>
      <c r="D15" s="279"/>
      <c r="E15" s="279"/>
      <c r="F15" s="279"/>
      <c r="G15" s="279"/>
      <c r="H15" s="279"/>
      <c r="I15" s="279"/>
      <c r="J15" s="280"/>
      <c r="K15" s="281" t="s">
        <v>8</v>
      </c>
      <c r="L15" s="282"/>
      <c r="M15" s="282"/>
      <c r="N15" s="282"/>
      <c r="O15" s="282"/>
      <c r="P15" s="282"/>
      <c r="Q15" s="283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f>B27*$S$18/1000</f>
        <v>16.704000000000001</v>
      </c>
      <c r="C18" s="23">
        <f t="shared" ref="C18:Q18" si="0">C27*$S$18/1000</f>
        <v>25.984000000000002</v>
      </c>
      <c r="D18" s="23">
        <f t="shared" si="0"/>
        <v>25.984000000000002</v>
      </c>
      <c r="E18" s="23">
        <f t="shared" si="0"/>
        <v>21.895</v>
      </c>
      <c r="F18" s="23">
        <f t="shared" si="0"/>
        <v>21.895</v>
      </c>
      <c r="G18" s="23">
        <f t="shared" si="0"/>
        <v>17.370999999999999</v>
      </c>
      <c r="H18" s="23">
        <f t="shared" si="0"/>
        <v>17.370999999999999</v>
      </c>
      <c r="I18" s="23">
        <f t="shared" si="0"/>
        <v>29.58</v>
      </c>
      <c r="J18" s="23">
        <f t="shared" si="0"/>
        <v>24.041</v>
      </c>
      <c r="K18" s="22">
        <f t="shared" si="0"/>
        <v>19.227</v>
      </c>
      <c r="L18" s="23">
        <f t="shared" si="0"/>
        <v>23.606000000000002</v>
      </c>
      <c r="M18" s="23">
        <f t="shared" si="0"/>
        <v>23.577000000000002</v>
      </c>
      <c r="N18" s="23">
        <f t="shared" si="0"/>
        <v>20.358000000000001</v>
      </c>
      <c r="O18" s="23">
        <f t="shared" si="0"/>
        <v>20.358000000000001</v>
      </c>
      <c r="P18" s="23">
        <f t="shared" si="0"/>
        <v>31.117000000000001</v>
      </c>
      <c r="Q18" s="23">
        <f t="shared" si="0"/>
        <v>21.257000000000001</v>
      </c>
      <c r="R18" s="25">
        <f t="shared" ref="R18:R25" si="1">SUM(B18:Q18)</f>
        <v>360.32500000000005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18.048000000000002</v>
      </c>
      <c r="C19" s="23">
        <v>26.506666666666664</v>
      </c>
      <c r="D19" s="23">
        <v>26.506666666666664</v>
      </c>
      <c r="E19" s="23">
        <v>21.894999999999996</v>
      </c>
      <c r="F19" s="23">
        <v>21.894999999999996</v>
      </c>
      <c r="G19" s="23">
        <v>16.672166666666666</v>
      </c>
      <c r="H19" s="23">
        <v>16.672166666666666</v>
      </c>
      <c r="I19" s="23">
        <v>27.794999999999998</v>
      </c>
      <c r="J19" s="23">
        <v>22.590250000000001</v>
      </c>
      <c r="K19" s="22">
        <v>21.160749999999997</v>
      </c>
      <c r="L19" s="23">
        <v>25.0305</v>
      </c>
      <c r="M19" s="23">
        <v>24.999750000000002</v>
      </c>
      <c r="N19" s="23">
        <v>20.767499999999998</v>
      </c>
      <c r="O19" s="23">
        <v>20.767499999999998</v>
      </c>
      <c r="P19" s="23">
        <v>31.117000000000001</v>
      </c>
      <c r="Q19" s="23">
        <v>20.401833333333332</v>
      </c>
      <c r="R19" s="25">
        <f t="shared" si="1"/>
        <v>362.82574999999997</v>
      </c>
      <c r="T19" s="2"/>
      <c r="U19" s="19"/>
    </row>
    <row r="20" spans="1:30" ht="39.75" customHeight="1" x14ac:dyDescent="0.25">
      <c r="A20" s="91" t="s">
        <v>14</v>
      </c>
      <c r="B20" s="76">
        <v>18.048000000000002</v>
      </c>
      <c r="C20" s="23">
        <v>27.133866666666666</v>
      </c>
      <c r="D20" s="23">
        <v>27.133866666666666</v>
      </c>
      <c r="E20" s="23">
        <v>21.894999999999996</v>
      </c>
      <c r="F20" s="23">
        <v>21.894999999999996</v>
      </c>
      <c r="G20" s="23">
        <v>16.672166666666666</v>
      </c>
      <c r="H20" s="23">
        <v>16.672166666666666</v>
      </c>
      <c r="I20" s="23">
        <v>27.794999999999998</v>
      </c>
      <c r="J20" s="23">
        <v>22.590250000000001</v>
      </c>
      <c r="K20" s="22">
        <v>21.160749999999997</v>
      </c>
      <c r="L20" s="23">
        <v>25.0305</v>
      </c>
      <c r="M20" s="23">
        <v>24.999750000000002</v>
      </c>
      <c r="N20" s="23">
        <v>20.767499999999998</v>
      </c>
      <c r="O20" s="23">
        <v>20.767499999999998</v>
      </c>
      <c r="P20" s="23">
        <v>31.117000000000001</v>
      </c>
      <c r="Q20" s="23">
        <v>20.401833333333332</v>
      </c>
      <c r="R20" s="25">
        <f t="shared" si="1"/>
        <v>364.08014999999995</v>
      </c>
      <c r="T20" s="2"/>
      <c r="U20" s="19"/>
    </row>
    <row r="21" spans="1:30" ht="39.950000000000003" customHeight="1" x14ac:dyDescent="0.25">
      <c r="A21" s="92" t="s">
        <v>15</v>
      </c>
      <c r="B21" s="22">
        <v>18.048000000000002</v>
      </c>
      <c r="C21" s="23">
        <v>27.133866666666666</v>
      </c>
      <c r="D21" s="23">
        <v>27.133866666666666</v>
      </c>
      <c r="E21" s="23">
        <v>21.894999999999996</v>
      </c>
      <c r="F21" s="23">
        <v>21.894999999999996</v>
      </c>
      <c r="G21" s="23">
        <v>16.672166666666666</v>
      </c>
      <c r="H21" s="23">
        <v>16.672166666666666</v>
      </c>
      <c r="I21" s="23">
        <v>27.794999999999998</v>
      </c>
      <c r="J21" s="23">
        <v>22.590250000000001</v>
      </c>
      <c r="K21" s="22">
        <v>21.160749999999997</v>
      </c>
      <c r="L21" s="23">
        <v>25.0305</v>
      </c>
      <c r="M21" s="23">
        <v>24.999750000000002</v>
      </c>
      <c r="N21" s="23">
        <v>20.767499999999998</v>
      </c>
      <c r="O21" s="23">
        <v>20.767499999999998</v>
      </c>
      <c r="P21" s="23">
        <v>31.117000000000001</v>
      </c>
      <c r="Q21" s="23">
        <v>20.401833333333332</v>
      </c>
      <c r="R21" s="25">
        <f t="shared" si="1"/>
        <v>364.08014999999995</v>
      </c>
      <c r="T21" s="2"/>
      <c r="U21" s="19"/>
    </row>
    <row r="22" spans="1:30" ht="39.950000000000003" customHeight="1" x14ac:dyDescent="0.25">
      <c r="A22" s="91" t="s">
        <v>16</v>
      </c>
      <c r="B22" s="22">
        <v>18.048000000000002</v>
      </c>
      <c r="C22" s="23">
        <v>27.133866666666666</v>
      </c>
      <c r="D22" s="23">
        <v>27.133866666666666</v>
      </c>
      <c r="E22" s="23">
        <v>21.894999999999996</v>
      </c>
      <c r="F22" s="23">
        <v>21.894999999999996</v>
      </c>
      <c r="G22" s="23">
        <v>16.672166666666666</v>
      </c>
      <c r="H22" s="23">
        <v>16.672166666666666</v>
      </c>
      <c r="I22" s="23">
        <v>27.794999999999998</v>
      </c>
      <c r="J22" s="23">
        <v>22.590250000000001</v>
      </c>
      <c r="K22" s="22">
        <v>21.160749999999997</v>
      </c>
      <c r="L22" s="23">
        <v>25.0305</v>
      </c>
      <c r="M22" s="23">
        <v>24.999750000000002</v>
      </c>
      <c r="N22" s="23">
        <v>20.767499999999998</v>
      </c>
      <c r="O22" s="23">
        <v>20.767499999999998</v>
      </c>
      <c r="P22" s="23">
        <v>31.117000000000001</v>
      </c>
      <c r="Q22" s="23">
        <v>20.401833333333332</v>
      </c>
      <c r="R22" s="25">
        <f t="shared" si="1"/>
        <v>364.08014999999995</v>
      </c>
      <c r="T22" s="2"/>
      <c r="U22" s="19"/>
    </row>
    <row r="23" spans="1:30" ht="39.950000000000003" customHeight="1" x14ac:dyDescent="0.25">
      <c r="A23" s="92" t="s">
        <v>17</v>
      </c>
      <c r="B23" s="22">
        <v>18.048000000000002</v>
      </c>
      <c r="C23" s="23">
        <v>27.133866666666666</v>
      </c>
      <c r="D23" s="23">
        <v>27.133866666666666</v>
      </c>
      <c r="E23" s="23">
        <v>21.894999999999996</v>
      </c>
      <c r="F23" s="23">
        <v>21.894999999999996</v>
      </c>
      <c r="G23" s="23">
        <v>16.672166666666666</v>
      </c>
      <c r="H23" s="23">
        <v>16.672166666666666</v>
      </c>
      <c r="I23" s="23">
        <v>27.794999999999998</v>
      </c>
      <c r="J23" s="23">
        <v>22.590250000000001</v>
      </c>
      <c r="K23" s="22">
        <v>21.160749999999997</v>
      </c>
      <c r="L23" s="23">
        <v>25.0305</v>
      </c>
      <c r="M23" s="23">
        <v>24.999750000000002</v>
      </c>
      <c r="N23" s="23">
        <v>20.767499999999998</v>
      </c>
      <c r="O23" s="23">
        <v>20.767499999999998</v>
      </c>
      <c r="P23" s="23">
        <v>31.117000000000001</v>
      </c>
      <c r="Q23" s="23">
        <v>20.401833333333332</v>
      </c>
      <c r="R23" s="25">
        <f t="shared" si="1"/>
        <v>364.08014999999995</v>
      </c>
      <c r="T23" s="2"/>
      <c r="U23" s="19"/>
    </row>
    <row r="24" spans="1:30" ht="39.950000000000003" customHeight="1" x14ac:dyDescent="0.25">
      <c r="A24" s="91" t="s">
        <v>18</v>
      </c>
      <c r="B24" s="22">
        <v>18.048000000000002</v>
      </c>
      <c r="C24" s="23">
        <v>27.133866666666666</v>
      </c>
      <c r="D24" s="23">
        <v>27.133866666666666</v>
      </c>
      <c r="E24" s="23">
        <v>21.894999999999996</v>
      </c>
      <c r="F24" s="23">
        <v>21.894999999999996</v>
      </c>
      <c r="G24" s="23">
        <v>16.672166666666666</v>
      </c>
      <c r="H24" s="23">
        <v>16.672166666666666</v>
      </c>
      <c r="I24" s="23">
        <v>27.794999999999998</v>
      </c>
      <c r="J24" s="23">
        <v>22.590250000000001</v>
      </c>
      <c r="K24" s="22">
        <v>21.160749999999997</v>
      </c>
      <c r="L24" s="23">
        <v>25.0305</v>
      </c>
      <c r="M24" s="23">
        <v>24.999750000000002</v>
      </c>
      <c r="N24" s="23">
        <v>20.767499999999998</v>
      </c>
      <c r="O24" s="23">
        <v>20.767499999999998</v>
      </c>
      <c r="P24" s="23">
        <v>31.117000000000001</v>
      </c>
      <c r="Q24" s="23">
        <v>20.401833333333332</v>
      </c>
      <c r="R24" s="25">
        <f t="shared" si="1"/>
        <v>364.08014999999995</v>
      </c>
      <c r="T24" s="2"/>
    </row>
    <row r="25" spans="1:30" ht="41.45" customHeight="1" x14ac:dyDescent="0.25">
      <c r="A25" s="92" t="s">
        <v>10</v>
      </c>
      <c r="B25" s="26">
        <f t="shared" ref="B25:C25" si="2">SUM(B18:B24)</f>
        <v>124.99200000000002</v>
      </c>
      <c r="C25" s="27">
        <f t="shared" si="2"/>
        <v>188.16000000000003</v>
      </c>
      <c r="D25" s="27">
        <f>SUM(D18:D24)</f>
        <v>188.16000000000003</v>
      </c>
      <c r="E25" s="27">
        <f t="shared" ref="E25:G25" si="3">SUM(E18:E24)</f>
        <v>153.26499999999999</v>
      </c>
      <c r="F25" s="27">
        <f t="shared" si="3"/>
        <v>153.26499999999999</v>
      </c>
      <c r="G25" s="27">
        <f t="shared" si="3"/>
        <v>117.40400000000001</v>
      </c>
      <c r="H25" s="27">
        <f>SUM(H18:H24)</f>
        <v>117.40400000000001</v>
      </c>
      <c r="I25" s="27">
        <f t="shared" ref="I25:J25" si="4">SUM(I18:I24)</f>
        <v>196.34999999999997</v>
      </c>
      <c r="J25" s="27">
        <f t="shared" si="4"/>
        <v>159.58250000000001</v>
      </c>
      <c r="K25" s="26">
        <f>SUM(K18:K24)</f>
        <v>146.19149999999996</v>
      </c>
      <c r="L25" s="27">
        <f t="shared" ref="L25:N25" si="5">SUM(L18:L24)</f>
        <v>173.78899999999999</v>
      </c>
      <c r="M25" s="27">
        <f t="shared" si="5"/>
        <v>173.57550000000003</v>
      </c>
      <c r="N25" s="27">
        <f t="shared" si="5"/>
        <v>144.96299999999999</v>
      </c>
      <c r="O25" s="27">
        <f>SUM(O18:O24)</f>
        <v>144.96299999999999</v>
      </c>
      <c r="P25" s="27">
        <f t="shared" ref="P25:Q25" si="6">SUM(P18:P24)</f>
        <v>217.81899999999999</v>
      </c>
      <c r="Q25" s="27">
        <f t="shared" si="6"/>
        <v>143.66799999999998</v>
      </c>
      <c r="R25" s="25">
        <f t="shared" si="1"/>
        <v>2543.5515</v>
      </c>
    </row>
    <row r="26" spans="1:30" s="2" customFormat="1" ht="36.75" customHeight="1" x14ac:dyDescent="0.25">
      <c r="A26" s="93" t="s">
        <v>19</v>
      </c>
      <c r="B26" s="29">
        <v>31</v>
      </c>
      <c r="C26" s="30">
        <v>30</v>
      </c>
      <c r="D26" s="30">
        <v>30</v>
      </c>
      <c r="E26" s="30">
        <v>29</v>
      </c>
      <c r="F26" s="30">
        <v>29</v>
      </c>
      <c r="G26" s="30">
        <v>28</v>
      </c>
      <c r="H26" s="30">
        <v>28</v>
      </c>
      <c r="I26" s="30">
        <v>27.5</v>
      </c>
      <c r="J26" s="30">
        <v>27.5</v>
      </c>
      <c r="K26" s="29">
        <v>31.5</v>
      </c>
      <c r="L26" s="30">
        <v>30.5</v>
      </c>
      <c r="M26" s="30">
        <v>30.5</v>
      </c>
      <c r="N26" s="30">
        <v>29.5</v>
      </c>
      <c r="O26" s="30">
        <v>29.5</v>
      </c>
      <c r="P26" s="30">
        <v>29</v>
      </c>
      <c r="Q26" s="30">
        <v>28</v>
      </c>
      <c r="R26" s="32">
        <f>+((R25/R27)/7)*1000</f>
        <v>29.244627766599596</v>
      </c>
    </row>
    <row r="27" spans="1:30" s="2" customFormat="1" ht="33" customHeight="1" x14ac:dyDescent="0.25">
      <c r="A27" s="94" t="s">
        <v>20</v>
      </c>
      <c r="B27" s="33">
        <v>576</v>
      </c>
      <c r="C27" s="34">
        <v>896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1020</v>
      </c>
      <c r="J27" s="34">
        <v>829</v>
      </c>
      <c r="K27" s="33">
        <v>663</v>
      </c>
      <c r="L27" s="34">
        <v>814</v>
      </c>
      <c r="M27" s="34">
        <v>813</v>
      </c>
      <c r="N27" s="34">
        <v>702</v>
      </c>
      <c r="O27" s="34">
        <v>702</v>
      </c>
      <c r="P27" s="34">
        <v>1073</v>
      </c>
      <c r="Q27" s="34">
        <v>733</v>
      </c>
      <c r="R27" s="36">
        <f>SUM(B27:Q27)</f>
        <v>12425</v>
      </c>
      <c r="S27" s="2">
        <f>((R25*1000)/R27)/7</f>
        <v>29.244627766599596</v>
      </c>
    </row>
    <row r="28" spans="1:30" s="2" customFormat="1" ht="33" customHeight="1" x14ac:dyDescent="0.25">
      <c r="A28" s="95" t="s">
        <v>21</v>
      </c>
      <c r="B28" s="37">
        <f>((B27*B26)*7/1000-B18)/6</f>
        <v>18.048000000000002</v>
      </c>
      <c r="C28" s="38">
        <f>((C27*C26)*7/1000-C18-C19)/5</f>
        <v>27.133866666666666</v>
      </c>
      <c r="D28" s="38">
        <f>((D27*D26)*7/1000-D18-D19)/5</f>
        <v>27.133866666666666</v>
      </c>
      <c r="E28" s="38">
        <f t="shared" ref="E28:Q28" si="7">((E27*E26)*7/1000-E18)/6</f>
        <v>21.894999999999996</v>
      </c>
      <c r="F28" s="38">
        <f t="shared" si="7"/>
        <v>21.894999999999996</v>
      </c>
      <c r="G28" s="38">
        <f t="shared" si="7"/>
        <v>16.672166666666666</v>
      </c>
      <c r="H28" s="38">
        <f t="shared" si="7"/>
        <v>16.672166666666666</v>
      </c>
      <c r="I28" s="38">
        <f t="shared" si="7"/>
        <v>27.794999999999998</v>
      </c>
      <c r="J28" s="38">
        <f t="shared" si="7"/>
        <v>22.590250000000001</v>
      </c>
      <c r="K28" s="37">
        <f t="shared" si="7"/>
        <v>21.160749999999997</v>
      </c>
      <c r="L28" s="38">
        <f t="shared" si="7"/>
        <v>25.0305</v>
      </c>
      <c r="M28" s="38">
        <f t="shared" si="7"/>
        <v>24.999750000000002</v>
      </c>
      <c r="N28" s="38">
        <f t="shared" si="7"/>
        <v>20.767499999999998</v>
      </c>
      <c r="O28" s="38">
        <f t="shared" si="7"/>
        <v>20.767499999999998</v>
      </c>
      <c r="P28" s="38">
        <f t="shared" si="7"/>
        <v>31.117000000000001</v>
      </c>
      <c r="Q28" s="38">
        <f t="shared" si="7"/>
        <v>20.401833333333332</v>
      </c>
      <c r="R28" s="40"/>
    </row>
    <row r="29" spans="1:30" ht="33.75" customHeight="1" x14ac:dyDescent="0.25">
      <c r="A29" s="96" t="s">
        <v>22</v>
      </c>
      <c r="B29" s="41">
        <f t="shared" ref="B29:C29" si="8">((B27*B26)*7)/1000</f>
        <v>124.992</v>
      </c>
      <c r="C29" s="42">
        <f t="shared" si="8"/>
        <v>188.16</v>
      </c>
      <c r="D29" s="42">
        <f>((D27*D26)*7)/1000</f>
        <v>188.16</v>
      </c>
      <c r="E29" s="42">
        <f>((E27*E26)*7)/1000</f>
        <v>153.26499999999999</v>
      </c>
      <c r="F29" s="42">
        <f t="shared" ref="F29:G29" si="9">((F27*F26)*7)/1000</f>
        <v>153.26499999999999</v>
      </c>
      <c r="G29" s="42">
        <f t="shared" si="9"/>
        <v>117.404</v>
      </c>
      <c r="H29" s="42">
        <f>((H27*H26)*7)/1000</f>
        <v>117.404</v>
      </c>
      <c r="I29" s="42">
        <f>((I27*I26)*7)/1000</f>
        <v>196.35</v>
      </c>
      <c r="J29" s="42">
        <f t="shared" ref="J29" si="10">((J27*J26)*7)/1000</f>
        <v>159.58250000000001</v>
      </c>
      <c r="K29" s="41">
        <f>((K27*K26)*7)/1000</f>
        <v>146.19149999999999</v>
      </c>
      <c r="L29" s="42">
        <f>((L27*L26)*7)/1000</f>
        <v>173.78899999999999</v>
      </c>
      <c r="M29" s="42">
        <f t="shared" ref="M29:Q29" si="11">((M27*M26)*7)/1000</f>
        <v>173.57550000000001</v>
      </c>
      <c r="N29" s="42">
        <f t="shared" si="11"/>
        <v>144.96299999999999</v>
      </c>
      <c r="O29" s="43">
        <f t="shared" si="11"/>
        <v>144.96299999999999</v>
      </c>
      <c r="P29" s="43">
        <f t="shared" si="11"/>
        <v>217.81899999999999</v>
      </c>
      <c r="Q29" s="43">
        <f t="shared" si="11"/>
        <v>143.66800000000001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2">+(B25/B27)/7*1000</f>
        <v>31.000000000000004</v>
      </c>
      <c r="C30" s="47">
        <f t="shared" si="12"/>
        <v>30.000000000000004</v>
      </c>
      <c r="D30" s="47">
        <f>+(D25/D27)/7*1000</f>
        <v>30.000000000000004</v>
      </c>
      <c r="E30" s="47">
        <f t="shared" ref="E30:G30" si="13">+(E25/E27)/7*1000</f>
        <v>28.999999999999996</v>
      </c>
      <c r="F30" s="47">
        <f t="shared" si="13"/>
        <v>28.999999999999996</v>
      </c>
      <c r="G30" s="47">
        <f t="shared" si="13"/>
        <v>28</v>
      </c>
      <c r="H30" s="47">
        <f>+(H25/H27)/7*1000</f>
        <v>28</v>
      </c>
      <c r="I30" s="47">
        <f t="shared" ref="I30:J30" si="14">+(I25/I27)/7*1000</f>
        <v>27.499999999999996</v>
      </c>
      <c r="J30" s="47">
        <f t="shared" si="14"/>
        <v>27.5</v>
      </c>
      <c r="K30" s="46">
        <f>+(K25/K27)/7*1000</f>
        <v>31.499999999999993</v>
      </c>
      <c r="L30" s="47">
        <f t="shared" ref="L30:Q30" si="15">+(L25/L27)/7*1000</f>
        <v>30.5</v>
      </c>
      <c r="M30" s="47">
        <f t="shared" si="15"/>
        <v>30.500000000000007</v>
      </c>
      <c r="N30" s="47">
        <f t="shared" si="15"/>
        <v>29.5</v>
      </c>
      <c r="O30" s="47">
        <f t="shared" si="15"/>
        <v>29.5</v>
      </c>
      <c r="P30" s="47">
        <f t="shared" si="15"/>
        <v>28.999999999999996</v>
      </c>
      <c r="Q30" s="47">
        <f t="shared" si="15"/>
        <v>27.999999999999996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66" t="s">
        <v>25</v>
      </c>
      <c r="C36" s="274"/>
      <c r="D36" s="274"/>
      <c r="E36" s="274"/>
      <c r="F36" s="274"/>
      <c r="G36" s="274"/>
      <c r="H36" s="99"/>
      <c r="I36" s="53" t="s">
        <v>26</v>
      </c>
      <c r="J36" s="107"/>
      <c r="K36" s="265" t="s">
        <v>25</v>
      </c>
      <c r="L36" s="265"/>
      <c r="M36" s="265"/>
      <c r="N36" s="265"/>
      <c r="O36" s="266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f>B48*$I$39/1000</f>
        <v>13.103999999999999</v>
      </c>
      <c r="C39" s="79">
        <f t="shared" ref="C39:G39" si="16">C48*$I$39/1000</f>
        <v>16.184000000000001</v>
      </c>
      <c r="D39" s="79">
        <f t="shared" si="16"/>
        <v>16.212</v>
      </c>
      <c r="E39" s="79">
        <f t="shared" si="16"/>
        <v>23.38</v>
      </c>
      <c r="F39" s="79">
        <f t="shared" si="16"/>
        <v>21.7</v>
      </c>
      <c r="G39" s="79">
        <f t="shared" si="16"/>
        <v>13.523999999999999</v>
      </c>
      <c r="H39" s="101">
        <f t="shared" ref="H39:H46" si="17">SUM(B39:G39)</f>
        <v>104.104</v>
      </c>
      <c r="I39" s="138">
        <v>28</v>
      </c>
      <c r="J39" s="91" t="s">
        <v>12</v>
      </c>
      <c r="K39" s="79">
        <f>K48*$Q$39/1000</f>
        <v>33.506999999999998</v>
      </c>
      <c r="L39" s="79">
        <f t="shared" ref="L39:O39" si="18">L48*$Q$39/1000</f>
        <v>33.813000000000002</v>
      </c>
      <c r="M39" s="79">
        <f t="shared" si="18"/>
        <v>33.762</v>
      </c>
      <c r="N39" s="79">
        <f t="shared" si="18"/>
        <v>33.863999999999997</v>
      </c>
      <c r="O39" s="79">
        <f t="shared" si="18"/>
        <v>33.762</v>
      </c>
      <c r="P39" s="101">
        <f t="shared" ref="P39:P46" si="19">SUM(K39:O39)</f>
        <v>168.708</v>
      </c>
      <c r="Q39" s="2">
        <v>51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14.196</v>
      </c>
      <c r="C40" s="79">
        <v>17.195499999999999</v>
      </c>
      <c r="D40" s="79">
        <v>16.887499999999999</v>
      </c>
      <c r="E40" s="79">
        <v>23.38</v>
      </c>
      <c r="F40" s="79">
        <v>21.247916666666665</v>
      </c>
      <c r="G40" s="79">
        <v>12.960500000000001</v>
      </c>
      <c r="H40" s="101">
        <f t="shared" si="17"/>
        <v>105.86741666666666</v>
      </c>
      <c r="I40" s="2"/>
      <c r="J40" s="92" t="s">
        <v>13</v>
      </c>
      <c r="K40" s="79">
        <f>K48*$Q$40/1000</f>
        <v>35.478000000000002</v>
      </c>
      <c r="L40" s="79">
        <f t="shared" ref="L40:O40" si="20">L48*$Q$40/1000</f>
        <v>35.802</v>
      </c>
      <c r="M40" s="79">
        <f t="shared" si="20"/>
        <v>35.747999999999998</v>
      </c>
      <c r="N40" s="79">
        <f t="shared" si="20"/>
        <v>35.856000000000002</v>
      </c>
      <c r="O40" s="79">
        <f t="shared" si="20"/>
        <v>35.747999999999998</v>
      </c>
      <c r="P40" s="101">
        <f t="shared" si="19"/>
        <v>178.63199999999998</v>
      </c>
      <c r="Q40" s="2">
        <v>54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14.196</v>
      </c>
      <c r="C41" s="23">
        <v>17.195499999999999</v>
      </c>
      <c r="D41" s="23">
        <v>16.887499999999999</v>
      </c>
      <c r="E41" s="23">
        <v>23.38</v>
      </c>
      <c r="F41" s="23">
        <v>21.247916666666665</v>
      </c>
      <c r="G41" s="23">
        <v>12.960500000000001</v>
      </c>
      <c r="H41" s="101">
        <f t="shared" si="17"/>
        <v>105.86741666666666</v>
      </c>
      <c r="I41" s="2"/>
      <c r="J41" s="91" t="s">
        <v>14</v>
      </c>
      <c r="K41" s="80">
        <f>K48*$Q$41/1000</f>
        <v>39.42</v>
      </c>
      <c r="L41" s="23">
        <f t="shared" ref="L41:O41" si="21">L48*$Q$41/1000</f>
        <v>39.78</v>
      </c>
      <c r="M41" s="23">
        <f t="shared" si="21"/>
        <v>39.72</v>
      </c>
      <c r="N41" s="23">
        <f t="shared" si="21"/>
        <v>39.840000000000003</v>
      </c>
      <c r="O41" s="23">
        <f t="shared" si="21"/>
        <v>39.72</v>
      </c>
      <c r="P41" s="101">
        <f t="shared" si="19"/>
        <v>198.48</v>
      </c>
      <c r="Q41" s="2">
        <v>60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14.196</v>
      </c>
      <c r="C42" s="79">
        <v>17.195499999999999</v>
      </c>
      <c r="D42" s="79">
        <v>16.887499999999999</v>
      </c>
      <c r="E42" s="79">
        <v>23.38</v>
      </c>
      <c r="F42" s="79">
        <v>21.247916666666665</v>
      </c>
      <c r="G42" s="79">
        <v>12.960500000000001</v>
      </c>
      <c r="H42" s="101">
        <f t="shared" si="17"/>
        <v>105.86741666666666</v>
      </c>
      <c r="I42" s="2"/>
      <c r="J42" s="92" t="s">
        <v>15</v>
      </c>
      <c r="K42" s="79">
        <f>K48*$Q$42/1000</f>
        <v>42.704999999999998</v>
      </c>
      <c r="L42" s="79">
        <f t="shared" ref="L42:O42" si="22">L48*$Q$42/1000</f>
        <v>43.094999999999999</v>
      </c>
      <c r="M42" s="79">
        <f t="shared" si="22"/>
        <v>43.03</v>
      </c>
      <c r="N42" s="79">
        <f t="shared" si="22"/>
        <v>43.16</v>
      </c>
      <c r="O42" s="79">
        <f t="shared" si="22"/>
        <v>43.03</v>
      </c>
      <c r="P42" s="101">
        <f t="shared" si="19"/>
        <v>215.01999999999998</v>
      </c>
      <c r="Q42" s="2">
        <v>65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14.196</v>
      </c>
      <c r="C43" s="79">
        <v>17.195499999999999</v>
      </c>
      <c r="D43" s="79">
        <v>16.887499999999999</v>
      </c>
      <c r="E43" s="79">
        <v>23.38</v>
      </c>
      <c r="F43" s="79">
        <v>21.247916666666665</v>
      </c>
      <c r="G43" s="79">
        <v>12.960500000000001</v>
      </c>
      <c r="H43" s="101">
        <f t="shared" si="17"/>
        <v>105.86741666666666</v>
      </c>
      <c r="I43" s="2"/>
      <c r="J43" s="91" t="s">
        <v>16</v>
      </c>
      <c r="K43" s="79">
        <f>K48*$Q$43/1000</f>
        <v>47.960999999999999</v>
      </c>
      <c r="L43" s="79">
        <f t="shared" ref="L43:O43" si="23">L48*$Q$43/1000</f>
        <v>48.399000000000001</v>
      </c>
      <c r="M43" s="79">
        <f t="shared" si="23"/>
        <v>48.326000000000001</v>
      </c>
      <c r="N43" s="79">
        <f t="shared" si="23"/>
        <v>48.472000000000001</v>
      </c>
      <c r="O43" s="79">
        <f t="shared" si="23"/>
        <v>48.326000000000001</v>
      </c>
      <c r="P43" s="101">
        <f t="shared" si="19"/>
        <v>241.48400000000001</v>
      </c>
      <c r="Q43" s="2">
        <v>73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14.196</v>
      </c>
      <c r="C44" s="79">
        <v>17.195499999999999</v>
      </c>
      <c r="D44" s="79">
        <v>16.887499999999999</v>
      </c>
      <c r="E44" s="79">
        <v>23.38</v>
      </c>
      <c r="F44" s="79">
        <v>21.247916666666665</v>
      </c>
      <c r="G44" s="79">
        <v>12.960500000000001</v>
      </c>
      <c r="H44" s="101">
        <f t="shared" si="17"/>
        <v>105.86741666666666</v>
      </c>
      <c r="I44" s="2"/>
      <c r="J44" s="92" t="s">
        <v>17</v>
      </c>
      <c r="K44" s="79">
        <f>K48*$Q$44/1000</f>
        <v>49.274999999999999</v>
      </c>
      <c r="L44" s="79">
        <f t="shared" ref="L44:O44" si="24">L48*$Q$44/1000</f>
        <v>49.725000000000001</v>
      </c>
      <c r="M44" s="79">
        <f t="shared" si="24"/>
        <v>49.65</v>
      </c>
      <c r="N44" s="79">
        <f t="shared" si="24"/>
        <v>49.8</v>
      </c>
      <c r="O44" s="79">
        <f t="shared" si="24"/>
        <v>49.65</v>
      </c>
      <c r="P44" s="101">
        <f t="shared" si="19"/>
        <v>248.1</v>
      </c>
      <c r="Q44" s="2">
        <v>75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14.196</v>
      </c>
      <c r="C45" s="79">
        <v>17.195499999999999</v>
      </c>
      <c r="D45" s="79">
        <v>16.887499999999999</v>
      </c>
      <c r="E45" s="79">
        <v>23.38</v>
      </c>
      <c r="F45" s="79">
        <v>21.247916666666665</v>
      </c>
      <c r="G45" s="79">
        <v>12.960500000000001</v>
      </c>
      <c r="H45" s="101">
        <f t="shared" si="17"/>
        <v>105.86741666666666</v>
      </c>
      <c r="I45" s="2"/>
      <c r="J45" s="91" t="s">
        <v>18</v>
      </c>
      <c r="K45" s="79">
        <f>K48*$Q$45/1000</f>
        <v>49.932000000000002</v>
      </c>
      <c r="L45" s="79">
        <f t="shared" ref="L45:O45" si="25">L48*$Q$45/1000</f>
        <v>50.387999999999998</v>
      </c>
      <c r="M45" s="79">
        <f t="shared" si="25"/>
        <v>50.311999999999998</v>
      </c>
      <c r="N45" s="79">
        <f t="shared" si="25"/>
        <v>50.463999999999999</v>
      </c>
      <c r="O45" s="79">
        <f t="shared" si="25"/>
        <v>50.311999999999998</v>
      </c>
      <c r="P45" s="101">
        <f t="shared" si="19"/>
        <v>251.40800000000002</v>
      </c>
      <c r="Q45" s="2">
        <v>76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6">SUM(B39:B45)</f>
        <v>98.279999999999987</v>
      </c>
      <c r="C46" s="27">
        <f t="shared" si="26"/>
        <v>119.35699999999999</v>
      </c>
      <c r="D46" s="27">
        <f t="shared" si="26"/>
        <v>117.53700000000001</v>
      </c>
      <c r="E46" s="27">
        <f t="shared" si="26"/>
        <v>163.66</v>
      </c>
      <c r="F46" s="27">
        <f t="shared" si="26"/>
        <v>149.1875</v>
      </c>
      <c r="G46" s="27">
        <f t="shared" si="26"/>
        <v>91.286999999999992</v>
      </c>
      <c r="H46" s="101">
        <f t="shared" si="17"/>
        <v>739.30849999999998</v>
      </c>
      <c r="J46" s="77" t="s">
        <v>10</v>
      </c>
      <c r="K46" s="81">
        <f>SUM(K39:K45)</f>
        <v>298.27800000000002</v>
      </c>
      <c r="L46" s="27">
        <f>SUM(L39:L45)</f>
        <v>301.00200000000001</v>
      </c>
      <c r="M46" s="27">
        <f>SUM(M39:M45)</f>
        <v>300.548</v>
      </c>
      <c r="N46" s="27">
        <f>SUM(N39:N45)</f>
        <v>301.45600000000002</v>
      </c>
      <c r="O46" s="27">
        <f>SUM(O39:O45)</f>
        <v>300.548</v>
      </c>
      <c r="P46" s="101">
        <f t="shared" si="19"/>
        <v>1501.8320000000001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30</v>
      </c>
      <c r="C47" s="30">
        <v>29.5</v>
      </c>
      <c r="D47" s="30">
        <v>29</v>
      </c>
      <c r="E47" s="30">
        <v>28</v>
      </c>
      <c r="F47" s="30">
        <v>27.5</v>
      </c>
      <c r="G47" s="30">
        <v>27</v>
      </c>
      <c r="H47" s="102">
        <f>+((H46/H48)/7)*1000</f>
        <v>28.406535771920389</v>
      </c>
      <c r="J47" s="110" t="s">
        <v>19</v>
      </c>
      <c r="K47" s="82">
        <v>65</v>
      </c>
      <c r="L47" s="30">
        <v>65</v>
      </c>
      <c r="M47" s="30">
        <v>65</v>
      </c>
      <c r="N47" s="30">
        <v>65</v>
      </c>
      <c r="O47" s="30">
        <v>65</v>
      </c>
      <c r="P47" s="102">
        <f>+((P46/P48)/7)*1000</f>
        <v>64.857142857142861</v>
      </c>
      <c r="Q47" s="63"/>
      <c r="R47" s="63"/>
    </row>
    <row r="48" spans="1:30" ht="33.75" customHeight="1" x14ac:dyDescent="0.25">
      <c r="A48" s="94" t="s">
        <v>20</v>
      </c>
      <c r="B48" s="83">
        <v>468</v>
      </c>
      <c r="C48" s="34">
        <v>578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3718</v>
      </c>
      <c r="I48" s="64"/>
      <c r="J48" s="94" t="s">
        <v>20</v>
      </c>
      <c r="K48" s="106">
        <v>657</v>
      </c>
      <c r="L48" s="65">
        <v>663</v>
      </c>
      <c r="M48" s="65">
        <v>662</v>
      </c>
      <c r="N48" s="65">
        <v>664</v>
      </c>
      <c r="O48" s="65">
        <v>662</v>
      </c>
      <c r="P48" s="112">
        <f>SUM(K48:O48)</f>
        <v>3308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7">((B48*B47)*7/1000-B39)/6</f>
        <v>14.196</v>
      </c>
      <c r="C49" s="38">
        <f t="shared" si="27"/>
        <v>17.195499999999999</v>
      </c>
      <c r="D49" s="38">
        <f t="shared" si="27"/>
        <v>16.887499999999999</v>
      </c>
      <c r="E49" s="38">
        <f t="shared" si="27"/>
        <v>23.38</v>
      </c>
      <c r="F49" s="38">
        <f t="shared" si="27"/>
        <v>21.247916666666665</v>
      </c>
      <c r="G49" s="38">
        <f t="shared" si="27"/>
        <v>12.960500000000001</v>
      </c>
      <c r="H49" s="104">
        <f>((H46*1000)/H48)/7</f>
        <v>28.406535771920385</v>
      </c>
      <c r="J49" s="95" t="s">
        <v>21</v>
      </c>
      <c r="K49" s="84">
        <f>(K48*K47)/1000</f>
        <v>42.704999999999998</v>
      </c>
      <c r="L49" s="38">
        <f>(L48*L47)/1000</f>
        <v>43.094999999999999</v>
      </c>
      <c r="M49" s="38">
        <f>(M48*M47)/1000</f>
        <v>43.03</v>
      </c>
      <c r="N49" s="38">
        <f>(N48*N47)/1000</f>
        <v>43.16</v>
      </c>
      <c r="O49" s="38">
        <f>(O48*O47)/1000</f>
        <v>43.03</v>
      </c>
      <c r="P49" s="113">
        <f>((P46*1000)/P48)/7</f>
        <v>64.857142857142861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8">((B48*B47)*7)/1000</f>
        <v>98.28</v>
      </c>
      <c r="C50" s="42">
        <f t="shared" si="28"/>
        <v>119.357</v>
      </c>
      <c r="D50" s="42">
        <f t="shared" si="28"/>
        <v>117.53700000000001</v>
      </c>
      <c r="E50" s="42">
        <f t="shared" si="28"/>
        <v>163.66</v>
      </c>
      <c r="F50" s="42">
        <f t="shared" si="28"/>
        <v>149.1875</v>
      </c>
      <c r="G50" s="42">
        <f t="shared" si="28"/>
        <v>91.287000000000006</v>
      </c>
      <c r="H50" s="87"/>
      <c r="J50" s="96" t="s">
        <v>22</v>
      </c>
      <c r="K50" s="85">
        <f>((K48*K47)*7)/1000</f>
        <v>298.935</v>
      </c>
      <c r="L50" s="42">
        <f>((L48*L47)*7)/1000</f>
        <v>301.66500000000002</v>
      </c>
      <c r="M50" s="42">
        <f>((M48*M47)*7)/1000</f>
        <v>301.20999999999998</v>
      </c>
      <c r="N50" s="42">
        <f>((N48*N47)*7)/1000</f>
        <v>302.12</v>
      </c>
      <c r="O50" s="42">
        <f>((O48*O47)*7)/1000</f>
        <v>301.20999999999998</v>
      </c>
      <c r="P50" s="114"/>
    </row>
    <row r="51" spans="1:30" ht="33.75" customHeight="1" thickBot="1" x14ac:dyDescent="0.3">
      <c r="A51" s="97" t="s">
        <v>23</v>
      </c>
      <c r="B51" s="86">
        <f t="shared" ref="B51:G51" si="29">+(B46/B48)/7*1000</f>
        <v>29.999999999999996</v>
      </c>
      <c r="C51" s="47">
        <f t="shared" si="29"/>
        <v>29.499999999999996</v>
      </c>
      <c r="D51" s="47">
        <f t="shared" si="29"/>
        <v>29</v>
      </c>
      <c r="E51" s="47">
        <f t="shared" si="29"/>
        <v>28</v>
      </c>
      <c r="F51" s="47">
        <f t="shared" si="29"/>
        <v>27.5</v>
      </c>
      <c r="G51" s="47">
        <f t="shared" si="29"/>
        <v>26.999999999999996</v>
      </c>
      <c r="H51" s="105"/>
      <c r="I51" s="50"/>
      <c r="J51" s="97" t="s">
        <v>23</v>
      </c>
      <c r="K51" s="86">
        <f>+(K46/K48)/7*1000</f>
        <v>64.857142857142861</v>
      </c>
      <c r="L51" s="47">
        <f>+(L46/L48)/7*1000</f>
        <v>64.857142857142861</v>
      </c>
      <c r="M51" s="47">
        <f>+(M46/M48)/7*1000</f>
        <v>64.857142857142861</v>
      </c>
      <c r="N51" s="47">
        <f>+(N46/N48)/7*1000</f>
        <v>64.857142857142861</v>
      </c>
      <c r="O51" s="47">
        <f>+(O46/O48)/7*1000</f>
        <v>64.857142857142861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67"/>
      <c r="K54" s="26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64" t="s">
        <v>8</v>
      </c>
      <c r="C55" s="265"/>
      <c r="D55" s="265"/>
      <c r="E55" s="265"/>
      <c r="F55" s="26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f>B67*$I$58/1000</f>
        <v>33.609000000000002</v>
      </c>
      <c r="C58" s="79">
        <f t="shared" ref="C58:F58" si="30">C67*$I$58/1000</f>
        <v>33.098999999999997</v>
      </c>
      <c r="D58" s="79">
        <f t="shared" si="30"/>
        <v>32.997</v>
      </c>
      <c r="E58" s="79">
        <f t="shared" si="30"/>
        <v>33.353999999999999</v>
      </c>
      <c r="F58" s="79">
        <f t="shared" si="30"/>
        <v>33.353999999999999</v>
      </c>
      <c r="G58" s="101">
        <f t="shared" ref="G58:G65" si="31">SUM(B58:F58)</f>
        <v>166.41300000000001</v>
      </c>
      <c r="H58" s="74"/>
      <c r="I58" s="2">
        <v>51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35.585999999999999</v>
      </c>
      <c r="C59" s="79">
        <f t="shared" ref="C59:F59" si="32">C67*$I$59/1000</f>
        <v>35.045999999999999</v>
      </c>
      <c r="D59" s="79">
        <f t="shared" si="32"/>
        <v>34.938000000000002</v>
      </c>
      <c r="E59" s="79">
        <f t="shared" si="32"/>
        <v>35.316000000000003</v>
      </c>
      <c r="F59" s="79">
        <f t="shared" si="32"/>
        <v>35.316000000000003</v>
      </c>
      <c r="G59" s="101">
        <f t="shared" si="31"/>
        <v>176.20200000000003</v>
      </c>
      <c r="H59" s="74"/>
      <c r="I59" s="2">
        <v>54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38.881</v>
      </c>
      <c r="C60" s="23">
        <f t="shared" ref="C60:F60" si="33">C67*$I$60/1000</f>
        <v>38.290999999999997</v>
      </c>
      <c r="D60" s="23">
        <f t="shared" si="33"/>
        <v>38.173000000000002</v>
      </c>
      <c r="E60" s="23">
        <f t="shared" si="33"/>
        <v>38.585999999999999</v>
      </c>
      <c r="F60" s="23">
        <f t="shared" si="33"/>
        <v>38.585999999999999</v>
      </c>
      <c r="G60" s="101">
        <f t="shared" si="31"/>
        <v>192.517</v>
      </c>
      <c r="H60" s="74"/>
      <c r="I60" s="2">
        <v>59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42.835000000000001</v>
      </c>
      <c r="C61" s="79">
        <f t="shared" ref="C61:F61" si="34">C67*$I$61/1000</f>
        <v>42.185000000000002</v>
      </c>
      <c r="D61" s="79">
        <f t="shared" si="34"/>
        <v>42.055</v>
      </c>
      <c r="E61" s="79">
        <f t="shared" si="34"/>
        <v>42.51</v>
      </c>
      <c r="F61" s="79">
        <f t="shared" si="34"/>
        <v>42.51</v>
      </c>
      <c r="G61" s="101">
        <f t="shared" si="31"/>
        <v>212.095</v>
      </c>
      <c r="H61" s="74"/>
      <c r="I61" s="2">
        <v>65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48.106999999999999</v>
      </c>
      <c r="C62" s="79">
        <f t="shared" ref="C62:F62" si="35">C67*$I$62/1000</f>
        <v>47.377000000000002</v>
      </c>
      <c r="D62" s="79">
        <f t="shared" si="35"/>
        <v>47.231000000000002</v>
      </c>
      <c r="E62" s="79">
        <f t="shared" si="35"/>
        <v>47.741999999999997</v>
      </c>
      <c r="F62" s="79">
        <f t="shared" si="35"/>
        <v>47.741999999999997</v>
      </c>
      <c r="G62" s="101">
        <f t="shared" si="31"/>
        <v>238.19899999999998</v>
      </c>
      <c r="H62" s="74"/>
      <c r="I62" s="2">
        <v>73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49.424999999999997</v>
      </c>
      <c r="C63" s="79">
        <f t="shared" ref="C63:F63" si="36">C67*$I$63/1000</f>
        <v>48.674999999999997</v>
      </c>
      <c r="D63" s="79">
        <f t="shared" si="36"/>
        <v>48.524999999999999</v>
      </c>
      <c r="E63" s="79">
        <f t="shared" si="36"/>
        <v>49.05</v>
      </c>
      <c r="F63" s="79">
        <f t="shared" si="36"/>
        <v>49.05</v>
      </c>
      <c r="G63" s="101">
        <f t="shared" si="31"/>
        <v>244.72500000000002</v>
      </c>
      <c r="H63" s="74"/>
      <c r="I63" s="2">
        <v>75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50.084000000000003</v>
      </c>
      <c r="C64" s="79">
        <f t="shared" ref="C64:F64" si="37">C67*$I$64/1000</f>
        <v>49.323999999999998</v>
      </c>
      <c r="D64" s="79">
        <f t="shared" si="37"/>
        <v>49.171999999999997</v>
      </c>
      <c r="E64" s="79">
        <f t="shared" si="37"/>
        <v>49.704000000000001</v>
      </c>
      <c r="F64" s="79">
        <f t="shared" si="37"/>
        <v>49.704000000000001</v>
      </c>
      <c r="G64" s="101">
        <f t="shared" si="31"/>
        <v>247.988</v>
      </c>
      <c r="H64" s="74"/>
      <c r="I64" s="2">
        <v>76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298.52699999999999</v>
      </c>
      <c r="C65" s="27">
        <f>SUM(C58:C64)</f>
        <v>293.99700000000001</v>
      </c>
      <c r="D65" s="27">
        <f>SUM(D58:D64)</f>
        <v>293.09100000000001</v>
      </c>
      <c r="E65" s="27">
        <f>SUM(E58:E64)</f>
        <v>296.262</v>
      </c>
      <c r="F65" s="27">
        <f>SUM(F58:F64)</f>
        <v>296.262</v>
      </c>
      <c r="G65" s="101">
        <f t="shared" si="31"/>
        <v>1478.1389999999999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>
        <v>65</v>
      </c>
      <c r="G66" s="102">
        <f>+((G65/G67)/7)*1000</f>
        <v>64.714285714285708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659</v>
      </c>
      <c r="C67" s="65">
        <v>649</v>
      </c>
      <c r="D67" s="65">
        <v>647</v>
      </c>
      <c r="E67" s="65">
        <v>654</v>
      </c>
      <c r="F67" s="65">
        <v>654</v>
      </c>
      <c r="G67" s="112">
        <f>SUM(B67:F67)</f>
        <v>3263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42.835000000000001</v>
      </c>
      <c r="C68" s="38">
        <f>(C67*C66)/1000</f>
        <v>42.185000000000002</v>
      </c>
      <c r="D68" s="38">
        <f>(D67*D66)/1000</f>
        <v>42.055</v>
      </c>
      <c r="E68" s="38">
        <f>(E67*E66)/1000</f>
        <v>42.51</v>
      </c>
      <c r="F68" s="38">
        <f>(F67*F66)/1000</f>
        <v>42.51</v>
      </c>
      <c r="G68" s="116">
        <f>((G65*1000)/G67)/7</f>
        <v>64.714285714285708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299.84500000000003</v>
      </c>
      <c r="C69" s="42">
        <f>((C67*C66)*7)/1000</f>
        <v>295.29500000000002</v>
      </c>
      <c r="D69" s="42">
        <f>((D67*D66)*7)/1000</f>
        <v>294.38499999999999</v>
      </c>
      <c r="E69" s="42">
        <f>((E67*E66)*7)/1000</f>
        <v>297.57</v>
      </c>
      <c r="F69" s="42">
        <f>((F67*F66)*7)/1000</f>
        <v>297.57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64.714285714285708</v>
      </c>
      <c r="C70" s="47">
        <f>+(C65/C67)/7*1000</f>
        <v>64.714285714285708</v>
      </c>
      <c r="D70" s="47">
        <f>+(D65/D67)/7*1000</f>
        <v>64.714285714285708</v>
      </c>
      <c r="E70" s="47">
        <f>+(E65/E67)/7*1000</f>
        <v>64.714285714285708</v>
      </c>
      <c r="F70" s="47">
        <f>+(F65/F67)/7*1000</f>
        <v>64.714285714285708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B36:G36"/>
    <mergeCell ref="K36:O36"/>
    <mergeCell ref="J54:K54"/>
    <mergeCell ref="B55:F55"/>
    <mergeCell ref="B15:J15"/>
    <mergeCell ref="K15:Q15"/>
    <mergeCell ref="A3:C3"/>
    <mergeCell ref="E9:G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9636E-BF5C-4295-83C7-FB9800DF7539}">
  <dimension ref="A1:AD239"/>
  <sheetViews>
    <sheetView topLeftCell="A41" zoomScale="30" zoomScaleNormal="30" workbookViewId="0">
      <selection activeCell="K45" sqref="K45:O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71" t="s">
        <v>0</v>
      </c>
      <c r="B3" s="271"/>
      <c r="C3" s="271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2"/>
      <c r="Z3" s="2"/>
      <c r="AA3" s="2"/>
      <c r="AB3" s="2"/>
      <c r="AC3" s="2"/>
      <c r="AD3" s="13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9" t="s">
        <v>1</v>
      </c>
      <c r="B9" s="139"/>
      <c r="C9" s="139"/>
      <c r="D9" s="1"/>
      <c r="E9" s="272" t="s">
        <v>2</v>
      </c>
      <c r="F9" s="272"/>
      <c r="G9" s="27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72"/>
      <c r="S9" s="27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9"/>
      <c r="B10" s="139"/>
      <c r="C10" s="13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9" t="s">
        <v>4</v>
      </c>
      <c r="B11" s="139"/>
      <c r="C11" s="139"/>
      <c r="D11" s="1"/>
      <c r="E11" s="140">
        <v>2</v>
      </c>
      <c r="F11" s="1"/>
      <c r="G11" s="1"/>
      <c r="H11" s="1"/>
      <c r="I11" s="1"/>
      <c r="J11" s="1"/>
      <c r="K11" s="273" t="s">
        <v>55</v>
      </c>
      <c r="L11" s="273"/>
      <c r="M11" s="141"/>
      <c r="N11" s="1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9"/>
      <c r="B12" s="139"/>
      <c r="C12" s="139"/>
      <c r="D12" s="1"/>
      <c r="E12" s="5"/>
      <c r="F12" s="1"/>
      <c r="G12" s="1"/>
      <c r="H12" s="1"/>
      <c r="I12" s="1"/>
      <c r="J12" s="1"/>
      <c r="K12" s="141"/>
      <c r="L12" s="141"/>
      <c r="M12" s="141"/>
      <c r="N12" s="1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9"/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"/>
      <c r="X13" s="1"/>
      <c r="Y13" s="1"/>
    </row>
    <row r="14" spans="1:30" s="3" customFormat="1" ht="27" thickBot="1" x14ac:dyDescent="0.3">
      <c r="A14" s="13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78" t="s">
        <v>25</v>
      </c>
      <c r="C15" s="279"/>
      <c r="D15" s="279"/>
      <c r="E15" s="279"/>
      <c r="F15" s="279"/>
      <c r="G15" s="279"/>
      <c r="H15" s="279"/>
      <c r="I15" s="279"/>
      <c r="J15" s="280"/>
      <c r="K15" s="281" t="s">
        <v>8</v>
      </c>
      <c r="L15" s="282"/>
      <c r="M15" s="282"/>
      <c r="N15" s="282"/>
      <c r="O15" s="282"/>
      <c r="P15" s="282"/>
      <c r="Q15" s="283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18.048000000000002</v>
      </c>
      <c r="C18" s="23">
        <v>27.133866666666666</v>
      </c>
      <c r="D18" s="23">
        <v>27.133866666666666</v>
      </c>
      <c r="E18" s="23">
        <v>21.894999999999996</v>
      </c>
      <c r="F18" s="23">
        <v>21.894999999999996</v>
      </c>
      <c r="G18" s="23">
        <v>16.672166666666666</v>
      </c>
      <c r="H18" s="23">
        <v>16.672166666666666</v>
      </c>
      <c r="I18" s="23">
        <v>27.794999999999998</v>
      </c>
      <c r="J18" s="23">
        <v>22.590250000000001</v>
      </c>
      <c r="K18" s="22">
        <v>21.160749999999997</v>
      </c>
      <c r="L18" s="23">
        <v>25.0305</v>
      </c>
      <c r="M18" s="23">
        <v>24.999750000000002</v>
      </c>
      <c r="N18" s="23">
        <v>20.767499999999998</v>
      </c>
      <c r="O18" s="23">
        <v>20.767499999999998</v>
      </c>
      <c r="P18" s="23">
        <v>31.117000000000001</v>
      </c>
      <c r="Q18" s="23">
        <v>20.401833333333332</v>
      </c>
      <c r="R18" s="25">
        <f t="shared" ref="R18:R25" si="0">SUM(B18:Q18)</f>
        <v>364.08014999999995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20.682333333333332</v>
      </c>
      <c r="C19" s="23">
        <v>31.380688888888887</v>
      </c>
      <c r="D19" s="23">
        <v>31.541688888888885</v>
      </c>
      <c r="E19" s="23">
        <v>25.858750000000004</v>
      </c>
      <c r="F19" s="23">
        <v>25.858750000000004</v>
      </c>
      <c r="G19" s="23">
        <v>19.933388888888889</v>
      </c>
      <c r="H19" s="23">
        <v>19.933388888888889</v>
      </c>
      <c r="I19" s="23">
        <v>33.410166666666669</v>
      </c>
      <c r="J19" s="23">
        <v>27.146958333333334</v>
      </c>
      <c r="K19" s="22">
        <v>24.193208333333331</v>
      </c>
      <c r="L19" s="23">
        <v>29.025750000000002</v>
      </c>
      <c r="M19" s="23">
        <v>28.990041666666666</v>
      </c>
      <c r="N19" s="23">
        <v>24.226083333333332</v>
      </c>
      <c r="O19" s="23">
        <v>24.305416666666662</v>
      </c>
      <c r="P19" s="23">
        <v>36.633000000000003</v>
      </c>
      <c r="Q19" s="23">
        <v>24.316777777777776</v>
      </c>
      <c r="R19" s="25">
        <f t="shared" si="0"/>
        <v>427.43639166666668</v>
      </c>
      <c r="T19" s="2"/>
      <c r="U19" s="19"/>
    </row>
    <row r="20" spans="1:30" ht="39.75" customHeight="1" x14ac:dyDescent="0.25">
      <c r="A20" s="91" t="s">
        <v>14</v>
      </c>
      <c r="B20" s="76">
        <v>20.682333333333332</v>
      </c>
      <c r="C20" s="23">
        <v>31.380688888888887</v>
      </c>
      <c r="D20" s="23">
        <v>31.541688888888881</v>
      </c>
      <c r="E20" s="23">
        <v>25.858750000000004</v>
      </c>
      <c r="F20" s="23">
        <v>25.858750000000004</v>
      </c>
      <c r="G20" s="23">
        <v>19.933388888888892</v>
      </c>
      <c r="H20" s="23">
        <v>19.933388888888892</v>
      </c>
      <c r="I20" s="23">
        <v>34.123466666666666</v>
      </c>
      <c r="J20" s="23">
        <v>27.726558333333333</v>
      </c>
      <c r="K20" s="22">
        <v>23.731208333333331</v>
      </c>
      <c r="L20" s="23">
        <v>28.456650000000003</v>
      </c>
      <c r="M20" s="23">
        <v>28.42164166666667</v>
      </c>
      <c r="N20" s="23">
        <v>24.226083333333328</v>
      </c>
      <c r="O20" s="23">
        <v>24.305416666666666</v>
      </c>
      <c r="P20" s="23">
        <v>36.632999999999996</v>
      </c>
      <c r="Q20" s="23">
        <v>24.31677777777778</v>
      </c>
      <c r="R20" s="25">
        <f t="shared" si="0"/>
        <v>427.12979166666668</v>
      </c>
      <c r="T20" s="2"/>
      <c r="U20" s="19"/>
    </row>
    <row r="21" spans="1:30" ht="39.950000000000003" customHeight="1" x14ac:dyDescent="0.25">
      <c r="A21" s="92" t="s">
        <v>15</v>
      </c>
      <c r="B21" s="22">
        <v>20.682333333333332</v>
      </c>
      <c r="C21" s="23">
        <v>31.380688888888887</v>
      </c>
      <c r="D21" s="23">
        <v>31.541688888888881</v>
      </c>
      <c r="E21" s="23">
        <v>25.858750000000004</v>
      </c>
      <c r="F21" s="23">
        <v>25.858750000000004</v>
      </c>
      <c r="G21" s="23">
        <v>19.933388888888892</v>
      </c>
      <c r="H21" s="23">
        <v>19.933388888888892</v>
      </c>
      <c r="I21" s="23">
        <v>34.123466666666666</v>
      </c>
      <c r="J21" s="23">
        <v>27.726558333333333</v>
      </c>
      <c r="K21" s="22">
        <v>23.731208333333331</v>
      </c>
      <c r="L21" s="23">
        <v>28.456650000000003</v>
      </c>
      <c r="M21" s="23">
        <v>28.42164166666667</v>
      </c>
      <c r="N21" s="23">
        <v>24.226083333333328</v>
      </c>
      <c r="O21" s="23">
        <v>24.305416666666666</v>
      </c>
      <c r="P21" s="23">
        <v>36.632999999999996</v>
      </c>
      <c r="Q21" s="23">
        <v>24.31677777777778</v>
      </c>
      <c r="R21" s="25">
        <f t="shared" si="0"/>
        <v>427.12979166666668</v>
      </c>
      <c r="T21" s="2"/>
      <c r="U21" s="19"/>
    </row>
    <row r="22" spans="1:30" ht="39.950000000000003" customHeight="1" x14ac:dyDescent="0.25">
      <c r="A22" s="91" t="s">
        <v>16</v>
      </c>
      <c r="B22" s="22">
        <v>20.682333333333332</v>
      </c>
      <c r="C22" s="23">
        <v>31.380688888888887</v>
      </c>
      <c r="D22" s="23">
        <v>31.541688888888881</v>
      </c>
      <c r="E22" s="23">
        <v>25.858750000000004</v>
      </c>
      <c r="F22" s="23">
        <v>25.858750000000004</v>
      </c>
      <c r="G22" s="23">
        <v>19.933388888888892</v>
      </c>
      <c r="H22" s="23">
        <v>19.933388888888892</v>
      </c>
      <c r="I22" s="23">
        <v>34.123466666666666</v>
      </c>
      <c r="J22" s="23">
        <v>27.726558333333333</v>
      </c>
      <c r="K22" s="22">
        <v>23.731208333333331</v>
      </c>
      <c r="L22" s="23">
        <v>28.456650000000003</v>
      </c>
      <c r="M22" s="23">
        <v>28.42164166666667</v>
      </c>
      <c r="N22" s="23">
        <v>24.226083333333328</v>
      </c>
      <c r="O22" s="23">
        <v>24.305416666666666</v>
      </c>
      <c r="P22" s="23">
        <v>36.632999999999996</v>
      </c>
      <c r="Q22" s="23">
        <v>24.31677777777778</v>
      </c>
      <c r="R22" s="25">
        <f t="shared" si="0"/>
        <v>427.12979166666668</v>
      </c>
      <c r="T22" s="2"/>
      <c r="U22" s="19"/>
    </row>
    <row r="23" spans="1:30" ht="39.950000000000003" customHeight="1" x14ac:dyDescent="0.25">
      <c r="A23" s="92" t="s">
        <v>17</v>
      </c>
      <c r="B23" s="22">
        <v>20.682333333333332</v>
      </c>
      <c r="C23" s="23">
        <v>31.380688888888887</v>
      </c>
      <c r="D23" s="23">
        <v>31.541688888888881</v>
      </c>
      <c r="E23" s="23">
        <v>25.858750000000004</v>
      </c>
      <c r="F23" s="23">
        <v>25.858750000000004</v>
      </c>
      <c r="G23" s="23">
        <v>19.933388888888892</v>
      </c>
      <c r="H23" s="23">
        <v>19.933388888888892</v>
      </c>
      <c r="I23" s="23">
        <v>34.123466666666666</v>
      </c>
      <c r="J23" s="23">
        <v>27.726558333333333</v>
      </c>
      <c r="K23" s="22">
        <v>23.731208333333331</v>
      </c>
      <c r="L23" s="23">
        <v>28.456650000000003</v>
      </c>
      <c r="M23" s="23">
        <v>28.42164166666667</v>
      </c>
      <c r="N23" s="23">
        <v>24.226083333333328</v>
      </c>
      <c r="O23" s="23">
        <v>24.305416666666666</v>
      </c>
      <c r="P23" s="23">
        <v>36.632999999999996</v>
      </c>
      <c r="Q23" s="23">
        <v>24.31677777777778</v>
      </c>
      <c r="R23" s="25">
        <f t="shared" si="0"/>
        <v>427.12979166666668</v>
      </c>
      <c r="T23" s="2"/>
      <c r="U23" s="19"/>
    </row>
    <row r="24" spans="1:30" ht="39.950000000000003" customHeight="1" x14ac:dyDescent="0.25">
      <c r="A24" s="91" t="s">
        <v>18</v>
      </c>
      <c r="B24" s="22">
        <v>20.682333333333332</v>
      </c>
      <c r="C24" s="23">
        <v>31.380688888888887</v>
      </c>
      <c r="D24" s="23">
        <v>31.541688888888881</v>
      </c>
      <c r="E24" s="23">
        <v>25.858750000000004</v>
      </c>
      <c r="F24" s="23">
        <v>25.858750000000004</v>
      </c>
      <c r="G24" s="23">
        <v>19.933388888888892</v>
      </c>
      <c r="H24" s="23">
        <v>19.933388888888892</v>
      </c>
      <c r="I24" s="23">
        <v>34.123466666666666</v>
      </c>
      <c r="J24" s="23">
        <v>27.726558333333333</v>
      </c>
      <c r="K24" s="22">
        <v>23.731208333333331</v>
      </c>
      <c r="L24" s="23">
        <v>28.456650000000003</v>
      </c>
      <c r="M24" s="23">
        <v>28.42164166666667</v>
      </c>
      <c r="N24" s="23">
        <v>24.226083333333328</v>
      </c>
      <c r="O24" s="23">
        <v>24.305416666666666</v>
      </c>
      <c r="P24" s="23">
        <v>36.632999999999996</v>
      </c>
      <c r="Q24" s="23">
        <v>24.31677777777778</v>
      </c>
      <c r="R24" s="25">
        <f t="shared" si="0"/>
        <v>427.12979166666668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142.142</v>
      </c>
      <c r="C25" s="27">
        <f t="shared" si="1"/>
        <v>215.41800000000001</v>
      </c>
      <c r="D25" s="27">
        <f>SUM(D18:D24)</f>
        <v>216.38399999999993</v>
      </c>
      <c r="E25" s="27">
        <f t="shared" ref="E25:G25" si="2">SUM(E18:E24)</f>
        <v>177.04750000000001</v>
      </c>
      <c r="F25" s="27">
        <f t="shared" si="2"/>
        <v>177.04750000000001</v>
      </c>
      <c r="G25" s="27">
        <f t="shared" si="2"/>
        <v>136.27250000000001</v>
      </c>
      <c r="H25" s="27">
        <f>SUM(H18:H24)</f>
        <v>136.27250000000001</v>
      </c>
      <c r="I25" s="27">
        <f t="shared" ref="I25:J25" si="3">SUM(I18:I24)</f>
        <v>231.82250000000002</v>
      </c>
      <c r="J25" s="27">
        <f t="shared" si="3"/>
        <v>188.37000000000003</v>
      </c>
      <c r="K25" s="26">
        <f>SUM(K18:K24)</f>
        <v>164.01</v>
      </c>
      <c r="L25" s="27">
        <f t="shared" ref="L25:N25" si="4">SUM(L18:L24)</f>
        <v>196.33949999999999</v>
      </c>
      <c r="M25" s="27">
        <f t="shared" si="4"/>
        <v>196.09799999999998</v>
      </c>
      <c r="N25" s="27">
        <f t="shared" si="4"/>
        <v>166.12399999999994</v>
      </c>
      <c r="O25" s="27">
        <f>SUM(O18:O24)</f>
        <v>166.60000000000002</v>
      </c>
      <c r="P25" s="27">
        <f t="shared" ref="P25:Q25" si="5">SUM(P18:P24)</f>
        <v>250.91499999999996</v>
      </c>
      <c r="Q25" s="27">
        <f t="shared" si="5"/>
        <v>166.30250000000004</v>
      </c>
      <c r="R25" s="25">
        <f t="shared" si="0"/>
        <v>2927.1655000000001</v>
      </c>
    </row>
    <row r="26" spans="1:30" s="2" customFormat="1" ht="36.75" customHeight="1" x14ac:dyDescent="0.25">
      <c r="A26" s="93" t="s">
        <v>19</v>
      </c>
      <c r="B26" s="29">
        <v>35.5</v>
      </c>
      <c r="C26" s="30">
        <v>34.5</v>
      </c>
      <c r="D26" s="30">
        <v>34.5</v>
      </c>
      <c r="E26" s="30">
        <v>33.5</v>
      </c>
      <c r="F26" s="30">
        <v>33.5</v>
      </c>
      <c r="G26" s="30">
        <v>32.5</v>
      </c>
      <c r="H26" s="30">
        <v>32.5</v>
      </c>
      <c r="I26" s="30">
        <v>32.5</v>
      </c>
      <c r="J26" s="30">
        <v>32.5</v>
      </c>
      <c r="K26" s="29">
        <v>35.5</v>
      </c>
      <c r="L26" s="30">
        <v>34.5</v>
      </c>
      <c r="M26" s="30">
        <v>34.5</v>
      </c>
      <c r="N26" s="30">
        <v>34</v>
      </c>
      <c r="O26" s="30">
        <v>34</v>
      </c>
      <c r="P26" s="30">
        <v>33.5</v>
      </c>
      <c r="Q26" s="30">
        <v>32.5</v>
      </c>
      <c r="R26" s="32">
        <f>+((R25/R27)/7)*1000</f>
        <v>33.725824663279298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892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1019</v>
      </c>
      <c r="J27" s="34">
        <v>828</v>
      </c>
      <c r="K27" s="33">
        <v>660</v>
      </c>
      <c r="L27" s="34">
        <v>813</v>
      </c>
      <c r="M27" s="34">
        <v>812</v>
      </c>
      <c r="N27" s="34">
        <v>698</v>
      </c>
      <c r="O27" s="34">
        <v>700</v>
      </c>
      <c r="P27" s="34">
        <v>1070</v>
      </c>
      <c r="Q27" s="34">
        <v>731</v>
      </c>
      <c r="R27" s="36">
        <f>SUM(B27:Q27)</f>
        <v>12399</v>
      </c>
      <c r="S27" s="2">
        <f>((R25*1000)/R27)/7</f>
        <v>33.725824663279298</v>
      </c>
    </row>
    <row r="28" spans="1:30" s="2" customFormat="1" ht="33" customHeight="1" x14ac:dyDescent="0.25">
      <c r="A28" s="95" t="s">
        <v>21</v>
      </c>
      <c r="B28" s="37">
        <f>((B27*B26)*7/1000-B18-B19)/5</f>
        <v>20.682333333333332</v>
      </c>
      <c r="C28" s="38">
        <f t="shared" ref="C28:Q28" si="6">((C27*C26)*7/1000-C18-C19)/5</f>
        <v>31.380688888888887</v>
      </c>
      <c r="D28" s="38">
        <f t="shared" si="6"/>
        <v>31.541688888888881</v>
      </c>
      <c r="E28" s="38">
        <f t="shared" si="6"/>
        <v>25.858750000000004</v>
      </c>
      <c r="F28" s="38">
        <f t="shared" si="6"/>
        <v>25.858750000000004</v>
      </c>
      <c r="G28" s="38">
        <f t="shared" si="6"/>
        <v>19.933388888888892</v>
      </c>
      <c r="H28" s="38">
        <f t="shared" si="6"/>
        <v>19.933388888888892</v>
      </c>
      <c r="I28" s="38">
        <f t="shared" si="6"/>
        <v>34.123466666666666</v>
      </c>
      <c r="J28" s="38">
        <f t="shared" si="6"/>
        <v>27.726558333333333</v>
      </c>
      <c r="K28" s="37">
        <f t="shared" si="6"/>
        <v>23.731208333333331</v>
      </c>
      <c r="L28" s="38">
        <f t="shared" si="6"/>
        <v>28.456650000000003</v>
      </c>
      <c r="M28" s="38">
        <f t="shared" si="6"/>
        <v>28.42164166666667</v>
      </c>
      <c r="N28" s="38">
        <f t="shared" si="6"/>
        <v>24.226083333333328</v>
      </c>
      <c r="O28" s="38">
        <f t="shared" si="6"/>
        <v>24.305416666666666</v>
      </c>
      <c r="P28" s="38">
        <f t="shared" si="6"/>
        <v>36.632999999999996</v>
      </c>
      <c r="Q28" s="38">
        <f t="shared" si="6"/>
        <v>24.31677777777778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142.142</v>
      </c>
      <c r="C29" s="42">
        <f t="shared" si="7"/>
        <v>215.41800000000001</v>
      </c>
      <c r="D29" s="42">
        <f>((D27*D26)*7)/1000</f>
        <v>216.38399999999999</v>
      </c>
      <c r="E29" s="42">
        <f>((E27*E26)*7)/1000</f>
        <v>177.04750000000001</v>
      </c>
      <c r="F29" s="42">
        <f t="shared" ref="F29:G29" si="8">((F27*F26)*7)/1000</f>
        <v>177.04750000000001</v>
      </c>
      <c r="G29" s="42">
        <f t="shared" si="8"/>
        <v>136.27250000000001</v>
      </c>
      <c r="H29" s="42">
        <f>((H27*H26)*7)/1000</f>
        <v>136.27250000000001</v>
      </c>
      <c r="I29" s="42">
        <f>((I27*I26)*7)/1000</f>
        <v>231.82249999999999</v>
      </c>
      <c r="J29" s="42">
        <f t="shared" ref="J29" si="9">((J27*J26)*7)/1000</f>
        <v>188.37</v>
      </c>
      <c r="K29" s="41">
        <f>((K27*K26)*7)/1000</f>
        <v>164.01</v>
      </c>
      <c r="L29" s="42">
        <f>((L27*L26)*7)/1000</f>
        <v>196.33949999999999</v>
      </c>
      <c r="M29" s="42">
        <f t="shared" ref="M29:Q29" si="10">((M27*M26)*7)/1000</f>
        <v>196.09800000000001</v>
      </c>
      <c r="N29" s="42">
        <f t="shared" si="10"/>
        <v>166.124</v>
      </c>
      <c r="O29" s="43">
        <f t="shared" si="10"/>
        <v>166.6</v>
      </c>
      <c r="P29" s="43">
        <f t="shared" si="10"/>
        <v>250.91499999999999</v>
      </c>
      <c r="Q29" s="43">
        <f t="shared" si="10"/>
        <v>166.30250000000001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35.5</v>
      </c>
      <c r="C30" s="47">
        <f t="shared" si="11"/>
        <v>34.5</v>
      </c>
      <c r="D30" s="47">
        <f>+(D25/D27)/7*1000</f>
        <v>34.499999999999986</v>
      </c>
      <c r="E30" s="47">
        <f t="shared" ref="E30:G30" si="12">+(E25/E27)/7*1000</f>
        <v>33.5</v>
      </c>
      <c r="F30" s="47">
        <f t="shared" si="12"/>
        <v>33.5</v>
      </c>
      <c r="G30" s="47">
        <f t="shared" si="12"/>
        <v>32.5</v>
      </c>
      <c r="H30" s="47">
        <f>+(H25/H27)/7*1000</f>
        <v>32.5</v>
      </c>
      <c r="I30" s="47">
        <f t="shared" ref="I30:J30" si="13">+(I25/I27)/7*1000</f>
        <v>32.5</v>
      </c>
      <c r="J30" s="47">
        <f t="shared" si="13"/>
        <v>32.500000000000007</v>
      </c>
      <c r="K30" s="46">
        <f>+(K25/K27)/7*1000</f>
        <v>35.5</v>
      </c>
      <c r="L30" s="47">
        <f t="shared" ref="L30:Q30" si="14">+(L25/L27)/7*1000</f>
        <v>34.499999999999993</v>
      </c>
      <c r="M30" s="47">
        <f t="shared" si="14"/>
        <v>34.499999999999993</v>
      </c>
      <c r="N30" s="47">
        <f t="shared" si="14"/>
        <v>33.999999999999986</v>
      </c>
      <c r="O30" s="47">
        <f t="shared" si="14"/>
        <v>34.000000000000007</v>
      </c>
      <c r="P30" s="47">
        <f t="shared" si="14"/>
        <v>33.499999999999993</v>
      </c>
      <c r="Q30" s="47">
        <f t="shared" si="14"/>
        <v>32.500000000000007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66" t="s">
        <v>25</v>
      </c>
      <c r="C36" s="274"/>
      <c r="D36" s="274"/>
      <c r="E36" s="274"/>
      <c r="F36" s="274"/>
      <c r="G36" s="274"/>
      <c r="H36" s="99"/>
      <c r="I36" s="53" t="s">
        <v>26</v>
      </c>
      <c r="J36" s="107"/>
      <c r="K36" s="265" t="s">
        <v>25</v>
      </c>
      <c r="L36" s="265"/>
      <c r="M36" s="265"/>
      <c r="N36" s="265"/>
      <c r="O36" s="266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14.196</v>
      </c>
      <c r="C39" s="79">
        <v>17.195499999999999</v>
      </c>
      <c r="D39" s="79">
        <v>16.887499999999999</v>
      </c>
      <c r="E39" s="79">
        <v>23.38</v>
      </c>
      <c r="F39" s="79">
        <v>21.247916666666665</v>
      </c>
      <c r="G39" s="79">
        <v>12.960500000000001</v>
      </c>
      <c r="H39" s="101">
        <f t="shared" ref="H39:H46" si="15">SUM(B39:G39)</f>
        <v>105.86741666666666</v>
      </c>
      <c r="I39" s="138"/>
      <c r="J39" s="91" t="s">
        <v>12</v>
      </c>
      <c r="K39" s="79">
        <v>50.933999999999997</v>
      </c>
      <c r="L39" s="79">
        <v>51.09</v>
      </c>
      <c r="M39" s="79">
        <v>51.167999999999999</v>
      </c>
      <c r="N39" s="79">
        <v>51.48</v>
      </c>
      <c r="O39" s="79">
        <v>51.246000000000002</v>
      </c>
      <c r="P39" s="101">
        <f t="shared" ref="P39:P46" si="16">SUM(K39:O39)</f>
        <v>255.91800000000001</v>
      </c>
      <c r="Q39" s="2">
        <v>78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16.3765</v>
      </c>
      <c r="C40" s="79">
        <v>20.021750000000001</v>
      </c>
      <c r="D40" s="79">
        <v>20.073083333333333</v>
      </c>
      <c r="E40" s="79">
        <v>27.725833333333338</v>
      </c>
      <c r="F40" s="79">
        <v>25.317347222222221</v>
      </c>
      <c r="G40" s="79">
        <v>15.553416666666669</v>
      </c>
      <c r="H40" s="101">
        <f t="shared" si="15"/>
        <v>125.06793055555556</v>
      </c>
      <c r="I40" s="2"/>
      <c r="J40" s="92" t="s">
        <v>13</v>
      </c>
      <c r="K40" s="79">
        <f>K48*$Q$40/1000</f>
        <v>58.59</v>
      </c>
      <c r="L40" s="79">
        <f t="shared" ref="L40:O40" si="17">L48*$Q$40/1000</f>
        <v>58.86</v>
      </c>
      <c r="M40" s="79">
        <f t="shared" si="17"/>
        <v>58.77</v>
      </c>
      <c r="N40" s="79">
        <f t="shared" si="17"/>
        <v>59.4</v>
      </c>
      <c r="O40" s="79">
        <f t="shared" si="17"/>
        <v>59.04</v>
      </c>
      <c r="P40" s="101">
        <f t="shared" si="16"/>
        <v>294.66000000000003</v>
      </c>
      <c r="Q40" s="2">
        <v>90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16.055200000000003</v>
      </c>
      <c r="C41" s="23">
        <v>20.021750000000001</v>
      </c>
      <c r="D41" s="23">
        <v>19.669183333333333</v>
      </c>
      <c r="E41" s="23">
        <v>27.725833333333338</v>
      </c>
      <c r="F41" s="23">
        <v>25.317347222222217</v>
      </c>
      <c r="G41" s="23">
        <v>15.553416666666669</v>
      </c>
      <c r="H41" s="101">
        <f t="shared" si="15"/>
        <v>124.34273055555556</v>
      </c>
      <c r="I41" s="2"/>
      <c r="J41" s="91" t="s">
        <v>14</v>
      </c>
      <c r="K41" s="80">
        <f>K48*$Q$41/1000</f>
        <v>59.892000000000003</v>
      </c>
      <c r="L41" s="23">
        <f t="shared" ref="L41:O41" si="18">L48*$Q$41/1000</f>
        <v>60.167999999999999</v>
      </c>
      <c r="M41" s="23">
        <f t="shared" si="18"/>
        <v>60.076000000000001</v>
      </c>
      <c r="N41" s="23">
        <f t="shared" si="18"/>
        <v>60.72</v>
      </c>
      <c r="O41" s="23">
        <f t="shared" si="18"/>
        <v>60.351999999999997</v>
      </c>
      <c r="P41" s="101">
        <f t="shared" si="16"/>
        <v>301.20799999999997</v>
      </c>
      <c r="Q41" s="2">
        <v>92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16.055200000000003</v>
      </c>
      <c r="C42" s="79">
        <v>20.021750000000001</v>
      </c>
      <c r="D42" s="79">
        <v>19.669183333333333</v>
      </c>
      <c r="E42" s="79">
        <v>27.725833333333338</v>
      </c>
      <c r="F42" s="79">
        <v>25.317347222222217</v>
      </c>
      <c r="G42" s="79">
        <v>15.553416666666669</v>
      </c>
      <c r="H42" s="101">
        <f t="shared" si="15"/>
        <v>124.34273055555556</v>
      </c>
      <c r="I42" s="2"/>
      <c r="J42" s="92" t="s">
        <v>15</v>
      </c>
      <c r="K42" s="79">
        <f>K48*$Q$42/1000</f>
        <v>61.844999999999999</v>
      </c>
      <c r="L42" s="79">
        <f t="shared" ref="L42:O42" si="19">L48*$Q$42/1000</f>
        <v>62.13</v>
      </c>
      <c r="M42" s="79">
        <f t="shared" si="19"/>
        <v>62.034999999999997</v>
      </c>
      <c r="N42" s="79">
        <f t="shared" si="19"/>
        <v>62.7</v>
      </c>
      <c r="O42" s="79">
        <f t="shared" si="19"/>
        <v>62.32</v>
      </c>
      <c r="P42" s="101">
        <f t="shared" si="16"/>
        <v>311.02999999999997</v>
      </c>
      <c r="Q42" s="2">
        <v>95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16.055200000000003</v>
      </c>
      <c r="C43" s="79">
        <v>20.021750000000001</v>
      </c>
      <c r="D43" s="79">
        <v>19.669183333333333</v>
      </c>
      <c r="E43" s="79">
        <v>27.725833333333338</v>
      </c>
      <c r="F43" s="79">
        <v>25.317347222222217</v>
      </c>
      <c r="G43" s="79">
        <v>15.553416666666669</v>
      </c>
      <c r="H43" s="101">
        <f t="shared" si="15"/>
        <v>124.34273055555556</v>
      </c>
      <c r="I43" s="2"/>
      <c r="J43" s="91" t="s">
        <v>16</v>
      </c>
      <c r="K43" s="79">
        <f>K48*$Q$43/1000</f>
        <v>64.448999999999998</v>
      </c>
      <c r="L43" s="79">
        <f t="shared" ref="L43:O43" si="20">L48*$Q$43/1000</f>
        <v>64.745999999999995</v>
      </c>
      <c r="M43" s="79">
        <f t="shared" si="20"/>
        <v>64.647000000000006</v>
      </c>
      <c r="N43" s="79">
        <f t="shared" si="20"/>
        <v>65.34</v>
      </c>
      <c r="O43" s="79">
        <f t="shared" si="20"/>
        <v>64.944000000000003</v>
      </c>
      <c r="P43" s="101">
        <f t="shared" si="16"/>
        <v>324.12600000000003</v>
      </c>
      <c r="Q43" s="2">
        <v>99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16.055200000000003</v>
      </c>
      <c r="C44" s="79">
        <v>20.021750000000001</v>
      </c>
      <c r="D44" s="79">
        <v>19.669183333333333</v>
      </c>
      <c r="E44" s="79">
        <v>27.725833333333338</v>
      </c>
      <c r="F44" s="79">
        <v>25.317347222222217</v>
      </c>
      <c r="G44" s="79">
        <v>15.553416666666669</v>
      </c>
      <c r="H44" s="101">
        <f t="shared" si="15"/>
        <v>124.34273055555556</v>
      </c>
      <c r="I44" s="2"/>
      <c r="J44" s="92" t="s">
        <v>17</v>
      </c>
      <c r="K44" s="79">
        <f>K48*$Q$44/1000</f>
        <v>67.378500000000003</v>
      </c>
      <c r="L44" s="79">
        <f t="shared" ref="L44:O44" si="21">L48*$Q$44/1000</f>
        <v>67.688999999999993</v>
      </c>
      <c r="M44" s="79">
        <f t="shared" si="21"/>
        <v>67.585499999999996</v>
      </c>
      <c r="N44" s="79">
        <f t="shared" si="21"/>
        <v>68.31</v>
      </c>
      <c r="O44" s="79">
        <f t="shared" si="21"/>
        <v>67.896000000000001</v>
      </c>
      <c r="P44" s="101">
        <f t="shared" si="16"/>
        <v>338.85899999999998</v>
      </c>
      <c r="Q44" s="2">
        <v>103.5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16.055200000000003</v>
      </c>
      <c r="C45" s="79">
        <v>20.021750000000001</v>
      </c>
      <c r="D45" s="79">
        <v>19.669183333333333</v>
      </c>
      <c r="E45" s="79">
        <v>27.725833333333338</v>
      </c>
      <c r="F45" s="79">
        <v>25.317347222222217</v>
      </c>
      <c r="G45" s="79">
        <v>15.553416666666669</v>
      </c>
      <c r="H45" s="101">
        <f t="shared" si="15"/>
        <v>124.34273055555556</v>
      </c>
      <c r="I45" s="2"/>
      <c r="J45" s="91" t="s">
        <v>18</v>
      </c>
      <c r="K45" s="79">
        <f>K48*$Q$45/1000</f>
        <v>69.006</v>
      </c>
      <c r="L45" s="79">
        <f t="shared" ref="L45:O45" si="22">L48*$Q$45/1000</f>
        <v>69.323999999999998</v>
      </c>
      <c r="M45" s="79">
        <f t="shared" si="22"/>
        <v>69.218000000000004</v>
      </c>
      <c r="N45" s="79">
        <f t="shared" si="22"/>
        <v>69.959999999999994</v>
      </c>
      <c r="O45" s="79">
        <f t="shared" si="22"/>
        <v>69.536000000000001</v>
      </c>
      <c r="P45" s="101">
        <f t="shared" si="16"/>
        <v>347.04399999999998</v>
      </c>
      <c r="Q45" s="2">
        <v>106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110.8485</v>
      </c>
      <c r="C46" s="27">
        <f t="shared" si="23"/>
        <v>137.32599999999999</v>
      </c>
      <c r="D46" s="27">
        <f t="shared" si="23"/>
        <v>135.3065</v>
      </c>
      <c r="E46" s="27">
        <f t="shared" si="23"/>
        <v>189.73500000000001</v>
      </c>
      <c r="F46" s="27">
        <f t="shared" si="23"/>
        <v>173.15199999999999</v>
      </c>
      <c r="G46" s="27">
        <f t="shared" si="23"/>
        <v>106.28100000000001</v>
      </c>
      <c r="H46" s="101">
        <f t="shared" si="15"/>
        <v>852.64899999999989</v>
      </c>
      <c r="J46" s="77" t="s">
        <v>10</v>
      </c>
      <c r="K46" s="81">
        <f>SUM(K39:K45)</f>
        <v>432.09449999999993</v>
      </c>
      <c r="L46" s="27">
        <f>SUM(L39:L45)</f>
        <v>434.00700000000001</v>
      </c>
      <c r="M46" s="27">
        <f>SUM(M39:M45)</f>
        <v>433.49950000000007</v>
      </c>
      <c r="N46" s="27">
        <f>SUM(N39:N45)</f>
        <v>437.90999999999997</v>
      </c>
      <c r="O46" s="27">
        <f>SUM(O39:O45)</f>
        <v>435.334</v>
      </c>
      <c r="P46" s="101">
        <f t="shared" si="16"/>
        <v>2172.8449999999998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34.5</v>
      </c>
      <c r="C47" s="30">
        <v>34</v>
      </c>
      <c r="D47" s="30">
        <v>33.5</v>
      </c>
      <c r="E47" s="30">
        <v>32.5</v>
      </c>
      <c r="F47" s="30">
        <v>32</v>
      </c>
      <c r="G47" s="30">
        <v>31.5</v>
      </c>
      <c r="H47" s="102">
        <f>+((H46/H48)/7)*1000</f>
        <v>32.903025391680167</v>
      </c>
      <c r="J47" s="110" t="s">
        <v>19</v>
      </c>
      <c r="K47" s="82"/>
      <c r="L47" s="30"/>
      <c r="M47" s="30"/>
      <c r="N47" s="30"/>
      <c r="O47" s="30"/>
      <c r="P47" s="102">
        <f>+((P46/P48)/7)*1000</f>
        <v>94.809538354132116</v>
      </c>
      <c r="Q47" s="63"/>
      <c r="R47" s="63"/>
    </row>
    <row r="48" spans="1:30" ht="33.75" customHeight="1" x14ac:dyDescent="0.25">
      <c r="A48" s="94" t="s">
        <v>20</v>
      </c>
      <c r="B48" s="83">
        <v>459</v>
      </c>
      <c r="C48" s="34">
        <v>577</v>
      </c>
      <c r="D48" s="34">
        <v>577</v>
      </c>
      <c r="E48" s="34">
        <v>834</v>
      </c>
      <c r="F48" s="34">
        <v>773</v>
      </c>
      <c r="G48" s="34">
        <v>482</v>
      </c>
      <c r="H48" s="103">
        <f>SUM(B48:G48)</f>
        <v>3702</v>
      </c>
      <c r="I48" s="64"/>
      <c r="J48" s="94" t="s">
        <v>20</v>
      </c>
      <c r="K48" s="106">
        <v>651</v>
      </c>
      <c r="L48" s="65">
        <v>654</v>
      </c>
      <c r="M48" s="65">
        <v>653</v>
      </c>
      <c r="N48" s="65">
        <v>660</v>
      </c>
      <c r="O48" s="65">
        <v>656</v>
      </c>
      <c r="P48" s="112">
        <f>SUM(K48:O48)</f>
        <v>3274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16.055200000000003</v>
      </c>
      <c r="C49" s="38">
        <f t="shared" si="24"/>
        <v>20.021750000000001</v>
      </c>
      <c r="D49" s="38">
        <f t="shared" si="24"/>
        <v>19.669183333333333</v>
      </c>
      <c r="E49" s="38">
        <f t="shared" si="24"/>
        <v>27.725833333333338</v>
      </c>
      <c r="F49" s="38">
        <f t="shared" si="24"/>
        <v>25.317347222222217</v>
      </c>
      <c r="G49" s="38">
        <f t="shared" si="24"/>
        <v>15.553416666666669</v>
      </c>
      <c r="H49" s="104">
        <f>((H46*1000)/H48)/7</f>
        <v>32.903025391680167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94.809538354132116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110.8485</v>
      </c>
      <c r="C50" s="42">
        <f t="shared" si="25"/>
        <v>137.32599999999999</v>
      </c>
      <c r="D50" s="42">
        <f t="shared" si="25"/>
        <v>135.3065</v>
      </c>
      <c r="E50" s="42">
        <f t="shared" si="25"/>
        <v>189.73500000000001</v>
      </c>
      <c r="F50" s="42">
        <f t="shared" si="25"/>
        <v>173.15199999999999</v>
      </c>
      <c r="G50" s="42">
        <f t="shared" si="25"/>
        <v>106.28100000000001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34.499999999999993</v>
      </c>
      <c r="C51" s="47">
        <f t="shared" si="26"/>
        <v>33.999999999999993</v>
      </c>
      <c r="D51" s="47">
        <f t="shared" si="26"/>
        <v>33.499999999999993</v>
      </c>
      <c r="E51" s="47">
        <f t="shared" si="26"/>
        <v>32.5</v>
      </c>
      <c r="F51" s="47">
        <f t="shared" si="26"/>
        <v>31.999999999999993</v>
      </c>
      <c r="G51" s="47">
        <f t="shared" si="26"/>
        <v>31.5</v>
      </c>
      <c r="H51" s="105"/>
      <c r="I51" s="50"/>
      <c r="J51" s="97" t="s">
        <v>23</v>
      </c>
      <c r="K51" s="86">
        <f>+(K46/K48)/7*1000</f>
        <v>94.819947333772205</v>
      </c>
      <c r="L51" s="47">
        <f>+(L46/L48)/7*1000</f>
        <v>94.802752293577967</v>
      </c>
      <c r="M51" s="47">
        <f>+(M46/M48)/7*1000</f>
        <v>94.836906584992363</v>
      </c>
      <c r="N51" s="47">
        <f>+(N46/N48)/7*1000</f>
        <v>94.785714285714278</v>
      </c>
      <c r="O51" s="47">
        <f>+(O46/O48)/7*1000</f>
        <v>94.802700348432069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67"/>
      <c r="K54" s="26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64" t="s">
        <v>8</v>
      </c>
      <c r="C55" s="265"/>
      <c r="D55" s="265"/>
      <c r="E55" s="265"/>
      <c r="F55" s="26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51.09</v>
      </c>
      <c r="C58" s="79">
        <v>50.076000000000001</v>
      </c>
      <c r="D58" s="79">
        <v>49.53</v>
      </c>
      <c r="E58" s="79">
        <v>50.387999999999998</v>
      </c>
      <c r="F58" s="79">
        <v>50.466000000000001</v>
      </c>
      <c r="G58" s="101">
        <f t="shared" ref="G58:G65" si="27">SUM(B58:F58)</f>
        <v>251.55</v>
      </c>
      <c r="H58" s="74"/>
      <c r="I58" s="2">
        <v>78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59.13</v>
      </c>
      <c r="C59" s="79">
        <f t="shared" ref="C59:F59" si="28">C67*$I$59/1000</f>
        <v>57.87</v>
      </c>
      <c r="D59" s="79">
        <f t="shared" si="28"/>
        <v>57.33</v>
      </c>
      <c r="E59" s="79">
        <f t="shared" si="28"/>
        <v>58.32</v>
      </c>
      <c r="F59" s="79">
        <f t="shared" si="28"/>
        <v>58.41</v>
      </c>
      <c r="G59" s="101">
        <f t="shared" si="27"/>
        <v>291.05999999999995</v>
      </c>
      <c r="H59" s="74"/>
      <c r="I59" s="2">
        <v>90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60.444000000000003</v>
      </c>
      <c r="C60" s="23">
        <f t="shared" ref="C60:F60" si="29">C67*$I$60/1000</f>
        <v>59.155999999999999</v>
      </c>
      <c r="D60" s="23">
        <f t="shared" si="29"/>
        <v>58.603999999999999</v>
      </c>
      <c r="E60" s="23">
        <f t="shared" si="29"/>
        <v>59.616</v>
      </c>
      <c r="F60" s="23">
        <f t="shared" si="29"/>
        <v>59.707999999999998</v>
      </c>
      <c r="G60" s="101">
        <f t="shared" si="27"/>
        <v>297.52800000000002</v>
      </c>
      <c r="H60" s="74"/>
      <c r="I60" s="2">
        <v>92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62.414999999999999</v>
      </c>
      <c r="C61" s="79">
        <f t="shared" ref="C61:F61" si="30">C67*$I$61/1000</f>
        <v>61.085000000000001</v>
      </c>
      <c r="D61" s="79">
        <f t="shared" si="30"/>
        <v>60.515000000000001</v>
      </c>
      <c r="E61" s="79">
        <f t="shared" si="30"/>
        <v>61.56</v>
      </c>
      <c r="F61" s="79">
        <f t="shared" si="30"/>
        <v>61.655000000000001</v>
      </c>
      <c r="G61" s="101">
        <f t="shared" si="27"/>
        <v>307.23</v>
      </c>
      <c r="H61" s="74"/>
      <c r="I61" s="2">
        <v>95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65.043000000000006</v>
      </c>
      <c r="C62" s="79">
        <f t="shared" ref="C62:F62" si="31">C67*$I$62/1000</f>
        <v>63.656999999999996</v>
      </c>
      <c r="D62" s="79">
        <f t="shared" si="31"/>
        <v>63.063000000000002</v>
      </c>
      <c r="E62" s="79">
        <f t="shared" si="31"/>
        <v>64.152000000000001</v>
      </c>
      <c r="F62" s="79">
        <f t="shared" si="31"/>
        <v>64.251000000000005</v>
      </c>
      <c r="G62" s="101">
        <f t="shared" si="27"/>
        <v>320.16599999999994</v>
      </c>
      <c r="H62" s="74"/>
      <c r="I62" s="2">
        <v>99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68.328000000000003</v>
      </c>
      <c r="C63" s="79">
        <f t="shared" ref="C63:F63" si="32">C67*$I$63/1000</f>
        <v>66.872</v>
      </c>
      <c r="D63" s="79">
        <f t="shared" si="32"/>
        <v>66.248000000000005</v>
      </c>
      <c r="E63" s="79">
        <f t="shared" si="32"/>
        <v>67.391999999999996</v>
      </c>
      <c r="F63" s="79">
        <f t="shared" si="32"/>
        <v>67.495999999999995</v>
      </c>
      <c r="G63" s="101">
        <f t="shared" si="27"/>
        <v>336.33599999999996</v>
      </c>
      <c r="H63" s="74"/>
      <c r="I63" s="2">
        <v>104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69.641999999999996</v>
      </c>
      <c r="C64" s="79">
        <f t="shared" ref="C64:F64" si="33">C67*$I$64/1000</f>
        <v>68.158000000000001</v>
      </c>
      <c r="D64" s="79">
        <f t="shared" si="33"/>
        <v>67.522000000000006</v>
      </c>
      <c r="E64" s="79">
        <f t="shared" si="33"/>
        <v>68.688000000000002</v>
      </c>
      <c r="F64" s="79">
        <f t="shared" si="33"/>
        <v>68.793999999999997</v>
      </c>
      <c r="G64" s="101">
        <f t="shared" si="27"/>
        <v>342.80399999999997</v>
      </c>
      <c r="H64" s="74"/>
      <c r="I64" s="2">
        <v>106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436.09199999999993</v>
      </c>
      <c r="C65" s="27">
        <f>SUM(C58:C64)</f>
        <v>426.87400000000002</v>
      </c>
      <c r="D65" s="27">
        <f>SUM(D58:D64)</f>
        <v>422.81199999999995</v>
      </c>
      <c r="E65" s="27">
        <f>SUM(E58:E64)</f>
        <v>430.11599999999999</v>
      </c>
      <c r="F65" s="27">
        <f>SUM(F58:F64)</f>
        <v>430.78</v>
      </c>
      <c r="G65" s="101">
        <f t="shared" si="27"/>
        <v>2146.674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/>
      <c r="C66" s="30"/>
      <c r="D66" s="30"/>
      <c r="E66" s="30"/>
      <c r="F66" s="30"/>
      <c r="G66" s="102">
        <f>+((G65/G67)/7)*1000</f>
        <v>94.826133050622843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657</v>
      </c>
      <c r="C67" s="65">
        <v>643</v>
      </c>
      <c r="D67" s="65">
        <v>637</v>
      </c>
      <c r="E67" s="65">
        <v>648</v>
      </c>
      <c r="F67" s="65">
        <v>649</v>
      </c>
      <c r="G67" s="112">
        <f>SUM(B67:F67)</f>
        <v>3234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0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94.826133050622843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0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94.823222439660782</v>
      </c>
      <c r="C70" s="47">
        <f>+(C65/C67)/7*1000</f>
        <v>94.839813374805615</v>
      </c>
      <c r="D70" s="47">
        <f>+(D65/D67)/7*1000</f>
        <v>94.822157434402328</v>
      </c>
      <c r="E70" s="47">
        <f>+(E65/E67)/7*1000</f>
        <v>94.822751322751316</v>
      </c>
      <c r="F70" s="47">
        <f>+(F65/F67)/7*1000</f>
        <v>94.822804314329744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EE9D6-C7F3-4BF6-BEC3-E0B1569A9D0F}">
  <dimension ref="A1:AD239"/>
  <sheetViews>
    <sheetView topLeftCell="A23" zoomScale="30" zoomScaleNormal="30" workbookViewId="0">
      <selection activeCell="I50" sqref="I50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71" t="s">
        <v>0</v>
      </c>
      <c r="B3" s="271"/>
      <c r="C3" s="271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2"/>
      <c r="Z3" s="2"/>
      <c r="AA3" s="2"/>
      <c r="AB3" s="2"/>
      <c r="AC3" s="2"/>
      <c r="AD3" s="14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2" t="s">
        <v>1</v>
      </c>
      <c r="B9" s="142"/>
      <c r="C9" s="142"/>
      <c r="D9" s="1"/>
      <c r="E9" s="272" t="s">
        <v>2</v>
      </c>
      <c r="F9" s="272"/>
      <c r="G9" s="27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72"/>
      <c r="S9" s="27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2"/>
      <c r="B10" s="142"/>
      <c r="C10" s="1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2" t="s">
        <v>4</v>
      </c>
      <c r="B11" s="142"/>
      <c r="C11" s="142"/>
      <c r="D11" s="1"/>
      <c r="E11" s="143">
        <v>2</v>
      </c>
      <c r="F11" s="1"/>
      <c r="G11" s="1"/>
      <c r="H11" s="1"/>
      <c r="I11" s="1"/>
      <c r="J11" s="1"/>
      <c r="K11" s="273" t="s">
        <v>56</v>
      </c>
      <c r="L11" s="273"/>
      <c r="M11" s="144"/>
      <c r="N11" s="14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2"/>
      <c r="B12" s="142"/>
      <c r="C12" s="142"/>
      <c r="D12" s="1"/>
      <c r="E12" s="5"/>
      <c r="F12" s="1"/>
      <c r="G12" s="1"/>
      <c r="H12" s="1"/>
      <c r="I12" s="1"/>
      <c r="J12" s="1"/>
      <c r="K12" s="144"/>
      <c r="L12" s="144"/>
      <c r="M12" s="144"/>
      <c r="N12" s="14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2"/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"/>
      <c r="X13" s="1"/>
      <c r="Y13" s="1"/>
    </row>
    <row r="14" spans="1:30" s="3" customFormat="1" ht="27" thickBot="1" x14ac:dyDescent="0.3">
      <c r="A14" s="14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78" t="s">
        <v>25</v>
      </c>
      <c r="C15" s="279"/>
      <c r="D15" s="279"/>
      <c r="E15" s="279"/>
      <c r="F15" s="279"/>
      <c r="G15" s="279"/>
      <c r="H15" s="279"/>
      <c r="I15" s="279"/>
      <c r="J15" s="280"/>
      <c r="K15" s="281" t="s">
        <v>8</v>
      </c>
      <c r="L15" s="282"/>
      <c r="M15" s="282"/>
      <c r="N15" s="282"/>
      <c r="O15" s="282"/>
      <c r="P15" s="282"/>
      <c r="Q15" s="283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20.682333333333332</v>
      </c>
      <c r="C18" s="23">
        <v>31.380688888888887</v>
      </c>
      <c r="D18" s="23">
        <v>31.541688888888881</v>
      </c>
      <c r="E18" s="23">
        <v>25.858750000000004</v>
      </c>
      <c r="F18" s="23">
        <v>25.858750000000004</v>
      </c>
      <c r="G18" s="23">
        <v>19.933388888888892</v>
      </c>
      <c r="H18" s="23">
        <v>19.933388888888892</v>
      </c>
      <c r="I18" s="23">
        <v>34.123466666666666</v>
      </c>
      <c r="J18" s="23">
        <v>27.726558333333333</v>
      </c>
      <c r="K18" s="22">
        <v>23.731208333333331</v>
      </c>
      <c r="L18" s="23">
        <v>28.456650000000003</v>
      </c>
      <c r="M18" s="23">
        <v>28.42164166666667</v>
      </c>
      <c r="N18" s="23">
        <v>24.226083333333328</v>
      </c>
      <c r="O18" s="23">
        <v>24.305416666666666</v>
      </c>
      <c r="P18" s="23">
        <v>36.632999999999996</v>
      </c>
      <c r="Q18" s="23">
        <v>24.31677777777778</v>
      </c>
      <c r="R18" s="25">
        <f t="shared" ref="R18:R25" si="0">SUM(B18:Q18)</f>
        <v>427.12979166666668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22.245277777777776</v>
      </c>
      <c r="C19" s="23">
        <v>33.751135185185184</v>
      </c>
      <c r="D19" s="23">
        <v>33.943051851851855</v>
      </c>
      <c r="E19" s="23">
        <v>27.840624999999999</v>
      </c>
      <c r="F19" s="23">
        <v>27.840624999999999</v>
      </c>
      <c r="G19" s="23">
        <v>21.444935185185187</v>
      </c>
      <c r="H19" s="23">
        <v>21.403518518518521</v>
      </c>
      <c r="I19" s="23">
        <v>36.516338888888889</v>
      </c>
      <c r="J19" s="23">
        <v>29.671906944444444</v>
      </c>
      <c r="K19" s="22">
        <v>25.644881944444446</v>
      </c>
      <c r="L19" s="23">
        <v>30.825975</v>
      </c>
      <c r="M19" s="23">
        <v>30.700559722222224</v>
      </c>
      <c r="N19" s="23">
        <v>26.092652777777783</v>
      </c>
      <c r="O19" s="23">
        <v>26.122597222222222</v>
      </c>
      <c r="P19" s="23">
        <v>39.245750000000008</v>
      </c>
      <c r="Q19" s="23">
        <v>26.222787037037037</v>
      </c>
      <c r="R19" s="25">
        <f t="shared" si="0"/>
        <v>459.51261805555555</v>
      </c>
      <c r="T19" s="2"/>
      <c r="U19" s="19"/>
    </row>
    <row r="20" spans="1:30" ht="39.75" customHeight="1" x14ac:dyDescent="0.25">
      <c r="A20" s="91" t="s">
        <v>14</v>
      </c>
      <c r="B20" s="76">
        <v>22.24527777777778</v>
      </c>
      <c r="C20" s="23">
        <v>33.751135185185184</v>
      </c>
      <c r="D20" s="23">
        <v>33.943051851851848</v>
      </c>
      <c r="E20" s="23">
        <v>28.369124999999997</v>
      </c>
      <c r="F20" s="23">
        <v>28.369124999999997</v>
      </c>
      <c r="G20" s="23">
        <v>21.863535185185185</v>
      </c>
      <c r="H20" s="23">
        <v>21.821418518518517</v>
      </c>
      <c r="I20" s="23">
        <v>37.229638888888886</v>
      </c>
      <c r="J20" s="23">
        <v>30.25150694444444</v>
      </c>
      <c r="K20" s="22">
        <v>25.644881944444442</v>
      </c>
      <c r="L20" s="23">
        <v>30.825975</v>
      </c>
      <c r="M20" s="23">
        <v>31.267559722222224</v>
      </c>
      <c r="N20" s="23">
        <v>26.092652777777783</v>
      </c>
      <c r="O20" s="23">
        <v>26.122597222222218</v>
      </c>
      <c r="P20" s="23">
        <v>39.991249999999994</v>
      </c>
      <c r="Q20" s="23">
        <v>26.734487037037034</v>
      </c>
      <c r="R20" s="25">
        <f t="shared" si="0"/>
        <v>464.52321805555556</v>
      </c>
      <c r="T20" s="2"/>
      <c r="U20" s="19"/>
    </row>
    <row r="21" spans="1:30" ht="39.950000000000003" customHeight="1" x14ac:dyDescent="0.25">
      <c r="A21" s="92" t="s">
        <v>15</v>
      </c>
      <c r="B21" s="22">
        <v>22.24527777777778</v>
      </c>
      <c r="C21" s="23">
        <v>33.751135185185184</v>
      </c>
      <c r="D21" s="23">
        <v>33.943051851851848</v>
      </c>
      <c r="E21" s="23">
        <v>28.369124999999997</v>
      </c>
      <c r="F21" s="23">
        <v>28.369124999999997</v>
      </c>
      <c r="G21" s="23">
        <v>21.863535185185185</v>
      </c>
      <c r="H21" s="23">
        <v>21.821418518518517</v>
      </c>
      <c r="I21" s="23">
        <v>37.229638888888886</v>
      </c>
      <c r="J21" s="23">
        <v>30.25150694444444</v>
      </c>
      <c r="K21" s="22">
        <v>25.644881944444442</v>
      </c>
      <c r="L21" s="23">
        <v>30.825975</v>
      </c>
      <c r="M21" s="23">
        <v>31.267559722222224</v>
      </c>
      <c r="N21" s="23">
        <v>26.092652777777783</v>
      </c>
      <c r="O21" s="23">
        <v>26.122597222222218</v>
      </c>
      <c r="P21" s="23">
        <v>39.991249999999994</v>
      </c>
      <c r="Q21" s="23">
        <v>26.734487037037034</v>
      </c>
      <c r="R21" s="25">
        <f t="shared" si="0"/>
        <v>464.52321805555556</v>
      </c>
      <c r="T21" s="2"/>
      <c r="U21" s="19"/>
    </row>
    <row r="22" spans="1:30" ht="39.950000000000003" customHeight="1" x14ac:dyDescent="0.25">
      <c r="A22" s="91" t="s">
        <v>16</v>
      </c>
      <c r="B22" s="22">
        <v>22.24527777777778</v>
      </c>
      <c r="C22" s="23">
        <v>33.751135185185184</v>
      </c>
      <c r="D22" s="23">
        <v>33.943051851851848</v>
      </c>
      <c r="E22" s="23">
        <v>28.369124999999997</v>
      </c>
      <c r="F22" s="23">
        <v>28.369124999999997</v>
      </c>
      <c r="G22" s="23">
        <v>21.863535185185185</v>
      </c>
      <c r="H22" s="23">
        <v>21.821418518518517</v>
      </c>
      <c r="I22" s="23">
        <v>37.229638888888886</v>
      </c>
      <c r="J22" s="23">
        <v>30.25150694444444</v>
      </c>
      <c r="K22" s="22">
        <v>25.644881944444442</v>
      </c>
      <c r="L22" s="23">
        <v>30.825975</v>
      </c>
      <c r="M22" s="23">
        <v>31.267559722222224</v>
      </c>
      <c r="N22" s="23">
        <v>26.092652777777783</v>
      </c>
      <c r="O22" s="23">
        <v>26.122597222222218</v>
      </c>
      <c r="P22" s="23">
        <v>39.991249999999994</v>
      </c>
      <c r="Q22" s="23">
        <v>26.734487037037034</v>
      </c>
      <c r="R22" s="25">
        <f t="shared" si="0"/>
        <v>464.52321805555556</v>
      </c>
      <c r="T22" s="2"/>
      <c r="U22" s="19"/>
    </row>
    <row r="23" spans="1:30" ht="39.950000000000003" customHeight="1" x14ac:dyDescent="0.25">
      <c r="A23" s="92" t="s">
        <v>17</v>
      </c>
      <c r="B23" s="22">
        <v>22.24527777777778</v>
      </c>
      <c r="C23" s="23">
        <v>33.751135185185184</v>
      </c>
      <c r="D23" s="23">
        <v>33.943051851851848</v>
      </c>
      <c r="E23" s="23">
        <v>28.369124999999997</v>
      </c>
      <c r="F23" s="23">
        <v>28.369124999999997</v>
      </c>
      <c r="G23" s="23">
        <v>21.863535185185185</v>
      </c>
      <c r="H23" s="23">
        <v>21.821418518518517</v>
      </c>
      <c r="I23" s="23">
        <v>37.229638888888886</v>
      </c>
      <c r="J23" s="23">
        <v>30.25150694444444</v>
      </c>
      <c r="K23" s="22">
        <v>25.644881944444442</v>
      </c>
      <c r="L23" s="23">
        <v>30.825975</v>
      </c>
      <c r="M23" s="23">
        <v>31.267559722222224</v>
      </c>
      <c r="N23" s="23">
        <v>26.092652777777783</v>
      </c>
      <c r="O23" s="23">
        <v>26.122597222222218</v>
      </c>
      <c r="P23" s="23">
        <v>39.991249999999994</v>
      </c>
      <c r="Q23" s="23">
        <v>26.734487037037034</v>
      </c>
      <c r="R23" s="25">
        <f t="shared" si="0"/>
        <v>464.52321805555556</v>
      </c>
      <c r="T23" s="2"/>
      <c r="U23" s="19"/>
    </row>
    <row r="24" spans="1:30" ht="39.950000000000003" customHeight="1" x14ac:dyDescent="0.25">
      <c r="A24" s="91" t="s">
        <v>18</v>
      </c>
      <c r="B24" s="22">
        <v>22.24527777777778</v>
      </c>
      <c r="C24" s="23">
        <v>33.751135185185184</v>
      </c>
      <c r="D24" s="23">
        <v>33.943051851851848</v>
      </c>
      <c r="E24" s="23">
        <v>28.369124999999997</v>
      </c>
      <c r="F24" s="23">
        <v>28.369124999999997</v>
      </c>
      <c r="G24" s="23">
        <v>21.863535185185185</v>
      </c>
      <c r="H24" s="23">
        <v>21.821418518518517</v>
      </c>
      <c r="I24" s="23">
        <v>37.229638888888886</v>
      </c>
      <c r="J24" s="23">
        <v>30.25150694444444</v>
      </c>
      <c r="K24" s="22">
        <v>25.644881944444442</v>
      </c>
      <c r="L24" s="23">
        <v>30.825975</v>
      </c>
      <c r="M24" s="23">
        <v>31.267559722222224</v>
      </c>
      <c r="N24" s="23">
        <v>26.092652777777783</v>
      </c>
      <c r="O24" s="23">
        <v>26.122597222222218</v>
      </c>
      <c r="P24" s="23">
        <v>39.991249999999994</v>
      </c>
      <c r="Q24" s="23">
        <v>26.734487037037034</v>
      </c>
      <c r="R24" s="25">
        <f t="shared" si="0"/>
        <v>464.52321805555556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154.15399999999997</v>
      </c>
      <c r="C25" s="27">
        <f t="shared" si="1"/>
        <v>233.88749999999996</v>
      </c>
      <c r="D25" s="27">
        <f>SUM(D18:D24)</f>
        <v>235.2</v>
      </c>
      <c r="E25" s="27">
        <f t="shared" ref="E25:G25" si="2">SUM(E18:E24)</f>
        <v>195.54499999999999</v>
      </c>
      <c r="F25" s="27">
        <f t="shared" si="2"/>
        <v>195.54499999999999</v>
      </c>
      <c r="G25" s="27">
        <f t="shared" si="2"/>
        <v>150.696</v>
      </c>
      <c r="H25" s="27">
        <f>SUM(H18:H24)</f>
        <v>150.44399999999999</v>
      </c>
      <c r="I25" s="27">
        <f t="shared" ref="I25:J25" si="3">SUM(I18:I24)</f>
        <v>256.78799999999995</v>
      </c>
      <c r="J25" s="27">
        <f t="shared" si="3"/>
        <v>208.65599999999995</v>
      </c>
      <c r="K25" s="26">
        <f>SUM(K18:K24)</f>
        <v>177.60050000000001</v>
      </c>
      <c r="L25" s="27">
        <f t="shared" ref="L25:N25" si="4">SUM(L18:L24)</f>
        <v>213.41249999999999</v>
      </c>
      <c r="M25" s="27">
        <f t="shared" si="4"/>
        <v>215.45999999999998</v>
      </c>
      <c r="N25" s="27">
        <f t="shared" si="4"/>
        <v>180.78200000000001</v>
      </c>
      <c r="O25" s="27">
        <f>SUM(O18:O24)</f>
        <v>181.041</v>
      </c>
      <c r="P25" s="27">
        <f t="shared" ref="P25:Q25" si="5">SUM(P18:P24)</f>
        <v>275.83499999999992</v>
      </c>
      <c r="Q25" s="27">
        <f t="shared" si="5"/>
        <v>184.21200000000002</v>
      </c>
      <c r="R25" s="25">
        <f t="shared" si="0"/>
        <v>3209.2584999999999</v>
      </c>
    </row>
    <row r="26" spans="1:30" s="2" customFormat="1" ht="36.75" customHeight="1" x14ac:dyDescent="0.25">
      <c r="A26" s="93" t="s">
        <v>19</v>
      </c>
      <c r="B26" s="29">
        <v>38.5</v>
      </c>
      <c r="C26" s="30">
        <v>37.5</v>
      </c>
      <c r="D26" s="30">
        <v>37.5</v>
      </c>
      <c r="E26" s="30">
        <v>37</v>
      </c>
      <c r="F26" s="30">
        <v>37</v>
      </c>
      <c r="G26" s="30">
        <v>36</v>
      </c>
      <c r="H26" s="30">
        <v>36</v>
      </c>
      <c r="I26" s="30">
        <v>36</v>
      </c>
      <c r="J26" s="30">
        <v>36</v>
      </c>
      <c r="K26" s="29">
        <v>38.5</v>
      </c>
      <c r="L26" s="30">
        <v>37.5</v>
      </c>
      <c r="M26" s="30">
        <v>38</v>
      </c>
      <c r="N26" s="30">
        <v>37</v>
      </c>
      <c r="O26" s="30">
        <v>37</v>
      </c>
      <c r="P26" s="30">
        <v>37</v>
      </c>
      <c r="Q26" s="30">
        <v>36</v>
      </c>
      <c r="R26" s="32">
        <f>+((R25/R27)/7)*1000</f>
        <v>37.014815113838203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891</v>
      </c>
      <c r="D27" s="34">
        <v>896</v>
      </c>
      <c r="E27" s="34">
        <v>755</v>
      </c>
      <c r="F27" s="34">
        <v>755</v>
      </c>
      <c r="G27" s="34">
        <v>598</v>
      </c>
      <c r="H27" s="34">
        <v>597</v>
      </c>
      <c r="I27" s="34">
        <v>1019</v>
      </c>
      <c r="J27" s="34">
        <v>828</v>
      </c>
      <c r="K27" s="33">
        <v>659</v>
      </c>
      <c r="L27" s="34">
        <v>813</v>
      </c>
      <c r="M27" s="34">
        <v>810</v>
      </c>
      <c r="N27" s="34">
        <v>698</v>
      </c>
      <c r="O27" s="34">
        <v>699</v>
      </c>
      <c r="P27" s="34">
        <v>1065</v>
      </c>
      <c r="Q27" s="34">
        <v>731</v>
      </c>
      <c r="R27" s="36">
        <f>SUM(B27:Q27)</f>
        <v>12386</v>
      </c>
      <c r="S27" s="2">
        <f>((R25*1000)/R27)/7</f>
        <v>37.014815113838203</v>
      </c>
    </row>
    <row r="28" spans="1:30" s="2" customFormat="1" ht="33" customHeight="1" x14ac:dyDescent="0.25">
      <c r="A28" s="95" t="s">
        <v>21</v>
      </c>
      <c r="B28" s="37">
        <f>((B27*B26)*7/1000-B18-B19)/5</f>
        <v>22.24527777777778</v>
      </c>
      <c r="C28" s="38">
        <f t="shared" ref="C28:Q28" si="6">((C27*C26)*7/1000-C18-C19)/5</f>
        <v>33.751135185185184</v>
      </c>
      <c r="D28" s="38">
        <f t="shared" si="6"/>
        <v>33.943051851851848</v>
      </c>
      <c r="E28" s="38">
        <f t="shared" si="6"/>
        <v>28.369124999999997</v>
      </c>
      <c r="F28" s="38">
        <f t="shared" si="6"/>
        <v>28.369124999999997</v>
      </c>
      <c r="G28" s="38">
        <f t="shared" si="6"/>
        <v>21.863535185185185</v>
      </c>
      <c r="H28" s="38">
        <f t="shared" si="6"/>
        <v>21.821418518518517</v>
      </c>
      <c r="I28" s="38">
        <f t="shared" si="6"/>
        <v>37.229638888888886</v>
      </c>
      <c r="J28" s="38">
        <f t="shared" si="6"/>
        <v>30.25150694444444</v>
      </c>
      <c r="K28" s="37">
        <f t="shared" si="6"/>
        <v>25.644881944444442</v>
      </c>
      <c r="L28" s="38">
        <f t="shared" si="6"/>
        <v>30.825975</v>
      </c>
      <c r="M28" s="38">
        <f t="shared" si="6"/>
        <v>31.267559722222224</v>
      </c>
      <c r="N28" s="38">
        <f t="shared" si="6"/>
        <v>26.092652777777783</v>
      </c>
      <c r="O28" s="38">
        <f t="shared" si="6"/>
        <v>26.122597222222218</v>
      </c>
      <c r="P28" s="38">
        <f t="shared" si="6"/>
        <v>39.991249999999994</v>
      </c>
      <c r="Q28" s="38">
        <f t="shared" si="6"/>
        <v>26.734487037037034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154.154</v>
      </c>
      <c r="C29" s="42">
        <f t="shared" si="7"/>
        <v>233.88749999999999</v>
      </c>
      <c r="D29" s="42">
        <f>((D27*D26)*7)/1000</f>
        <v>235.2</v>
      </c>
      <c r="E29" s="42">
        <f>((E27*E26)*7)/1000</f>
        <v>195.54499999999999</v>
      </c>
      <c r="F29" s="42">
        <f t="shared" ref="F29:G29" si="8">((F27*F26)*7)/1000</f>
        <v>195.54499999999999</v>
      </c>
      <c r="G29" s="42">
        <f t="shared" si="8"/>
        <v>150.696</v>
      </c>
      <c r="H29" s="42">
        <f>((H27*H26)*7)/1000</f>
        <v>150.44399999999999</v>
      </c>
      <c r="I29" s="42">
        <f>((I27*I26)*7)/1000</f>
        <v>256.78800000000001</v>
      </c>
      <c r="J29" s="42">
        <f t="shared" ref="J29" si="9">((J27*J26)*7)/1000</f>
        <v>208.65600000000001</v>
      </c>
      <c r="K29" s="41">
        <f>((K27*K26)*7)/1000</f>
        <v>177.60050000000001</v>
      </c>
      <c r="L29" s="42">
        <f>((L27*L26)*7)/1000</f>
        <v>213.41249999999999</v>
      </c>
      <c r="M29" s="42">
        <f t="shared" ref="M29:Q29" si="10">((M27*M26)*7)/1000</f>
        <v>215.46</v>
      </c>
      <c r="N29" s="42">
        <f t="shared" si="10"/>
        <v>180.78200000000001</v>
      </c>
      <c r="O29" s="43">
        <f t="shared" si="10"/>
        <v>181.041</v>
      </c>
      <c r="P29" s="43">
        <f t="shared" si="10"/>
        <v>275.83499999999998</v>
      </c>
      <c r="Q29" s="43">
        <f t="shared" si="10"/>
        <v>184.21199999999999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38.499999999999993</v>
      </c>
      <c r="C30" s="47">
        <f t="shared" si="11"/>
        <v>37.499999999999993</v>
      </c>
      <c r="D30" s="47">
        <f>+(D25/D27)/7*1000</f>
        <v>37.5</v>
      </c>
      <c r="E30" s="47">
        <f t="shared" ref="E30:G30" si="12">+(E25/E27)/7*1000</f>
        <v>37</v>
      </c>
      <c r="F30" s="47">
        <f t="shared" si="12"/>
        <v>37</v>
      </c>
      <c r="G30" s="47">
        <f t="shared" si="12"/>
        <v>36</v>
      </c>
      <c r="H30" s="47">
        <f>+(H25/H27)/7*1000</f>
        <v>36</v>
      </c>
      <c r="I30" s="47">
        <f t="shared" ref="I30:J30" si="13">+(I25/I27)/7*1000</f>
        <v>35.999999999999993</v>
      </c>
      <c r="J30" s="47">
        <f t="shared" si="13"/>
        <v>35.999999999999993</v>
      </c>
      <c r="K30" s="46">
        <f>+(K25/K27)/7*1000</f>
        <v>38.5</v>
      </c>
      <c r="L30" s="47">
        <f t="shared" ref="L30:Q30" si="14">+(L25/L27)/7*1000</f>
        <v>37.5</v>
      </c>
      <c r="M30" s="47">
        <f t="shared" si="14"/>
        <v>37.999999999999993</v>
      </c>
      <c r="N30" s="47">
        <f t="shared" si="14"/>
        <v>37</v>
      </c>
      <c r="O30" s="47">
        <f t="shared" si="14"/>
        <v>37</v>
      </c>
      <c r="P30" s="47">
        <f t="shared" si="14"/>
        <v>36.999999999999993</v>
      </c>
      <c r="Q30" s="47">
        <f t="shared" si="14"/>
        <v>36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66" t="s">
        <v>25</v>
      </c>
      <c r="C36" s="274"/>
      <c r="D36" s="274"/>
      <c r="E36" s="274"/>
      <c r="F36" s="274"/>
      <c r="G36" s="274"/>
      <c r="H36" s="99"/>
      <c r="I36" s="53" t="s">
        <v>26</v>
      </c>
      <c r="J36" s="107"/>
      <c r="K36" s="265" t="s">
        <v>25</v>
      </c>
      <c r="L36" s="265"/>
      <c r="M36" s="265"/>
      <c r="N36" s="265"/>
      <c r="O36" s="266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16.055200000000003</v>
      </c>
      <c r="C39" s="79">
        <v>20.021750000000001</v>
      </c>
      <c r="D39" s="79">
        <v>19.669183333333333</v>
      </c>
      <c r="E39" s="79">
        <v>27.725833333333338</v>
      </c>
      <c r="F39" s="79">
        <v>25.317347222222217</v>
      </c>
      <c r="G39" s="79">
        <v>15.553416666666669</v>
      </c>
      <c r="H39" s="101">
        <f t="shared" ref="H39:H46" si="15">SUM(B39:G39)</f>
        <v>124.34273055555556</v>
      </c>
      <c r="I39" s="138"/>
      <c r="J39" s="91" t="s">
        <v>12</v>
      </c>
      <c r="K39" s="79">
        <v>347</v>
      </c>
      <c r="L39" s="79">
        <v>0</v>
      </c>
      <c r="M39" s="79">
        <v>0</v>
      </c>
      <c r="N39" s="79">
        <v>0</v>
      </c>
      <c r="O39" s="79">
        <v>0</v>
      </c>
      <c r="P39" s="101">
        <f t="shared" ref="P39:P46" si="16">SUM(K39:O39)</f>
        <v>347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17.806133333333332</v>
      </c>
      <c r="C40" s="79">
        <v>21.819291666666668</v>
      </c>
      <c r="D40" s="79">
        <v>21.834302777777779</v>
      </c>
      <c r="E40" s="79">
        <v>30.407027777777781</v>
      </c>
      <c r="F40" s="79">
        <v>28.246442129629628</v>
      </c>
      <c r="G40" s="79">
        <v>17.089430555555555</v>
      </c>
      <c r="H40" s="101">
        <f t="shared" si="15"/>
        <v>137.20262824074075</v>
      </c>
      <c r="I40" s="2"/>
      <c r="J40" s="92" t="s">
        <v>13</v>
      </c>
      <c r="K40" s="79">
        <f>K48*$Q$40/1000</f>
        <v>357.17</v>
      </c>
      <c r="L40" s="79">
        <f t="shared" ref="L40:O40" si="17">L48*$Q$40/1000</f>
        <v>0</v>
      </c>
      <c r="M40" s="79">
        <f t="shared" si="17"/>
        <v>0</v>
      </c>
      <c r="N40" s="79">
        <f t="shared" si="17"/>
        <v>0</v>
      </c>
      <c r="O40" s="79">
        <f t="shared" si="17"/>
        <v>0</v>
      </c>
      <c r="P40" s="101">
        <f t="shared" si="16"/>
        <v>357.17</v>
      </c>
      <c r="Q40" s="2">
        <v>110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18.125333333333334</v>
      </c>
      <c r="C41" s="23">
        <v>22.624291666666668</v>
      </c>
      <c r="D41" s="23">
        <v>22.236102777777777</v>
      </c>
      <c r="E41" s="23">
        <v>30.990827777777774</v>
      </c>
      <c r="F41" s="23">
        <v>28.787542129629628</v>
      </c>
      <c r="G41" s="23">
        <v>17.426830555555558</v>
      </c>
      <c r="H41" s="101">
        <f t="shared" si="15"/>
        <v>140.19092824074076</v>
      </c>
      <c r="I41" s="2"/>
      <c r="J41" s="91" t="s">
        <v>14</v>
      </c>
      <c r="K41" s="80">
        <f>K48*$Q$41/1000</f>
        <v>376.65199999999999</v>
      </c>
      <c r="L41" s="23">
        <f t="shared" ref="L41:O41" si="18">L48*$Q$41/1000</f>
        <v>0</v>
      </c>
      <c r="M41" s="23">
        <f t="shared" si="18"/>
        <v>0</v>
      </c>
      <c r="N41" s="23">
        <f t="shared" si="18"/>
        <v>0</v>
      </c>
      <c r="O41" s="23">
        <f t="shared" si="18"/>
        <v>0</v>
      </c>
      <c r="P41" s="101">
        <f t="shared" si="16"/>
        <v>376.65199999999999</v>
      </c>
      <c r="Q41" s="2">
        <v>116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18.125333333333334</v>
      </c>
      <c r="C42" s="79">
        <v>22.624291666666668</v>
      </c>
      <c r="D42" s="79">
        <v>22.236102777777777</v>
      </c>
      <c r="E42" s="79">
        <v>30.990827777777774</v>
      </c>
      <c r="F42" s="79">
        <v>28.787542129629628</v>
      </c>
      <c r="G42" s="79">
        <v>17.426830555555558</v>
      </c>
      <c r="H42" s="101">
        <f t="shared" si="15"/>
        <v>140.19092824074076</v>
      </c>
      <c r="I42" s="2"/>
      <c r="J42" s="92" t="s">
        <v>15</v>
      </c>
      <c r="K42" s="79">
        <f>K48*$Q$42/1000</f>
        <v>396.13400000000001</v>
      </c>
      <c r="L42" s="79">
        <f t="shared" ref="L42:O42" si="19">L48*$Q$42/1000</f>
        <v>0</v>
      </c>
      <c r="M42" s="79">
        <f t="shared" si="19"/>
        <v>0</v>
      </c>
      <c r="N42" s="79">
        <f t="shared" si="19"/>
        <v>0</v>
      </c>
      <c r="O42" s="79">
        <f t="shared" si="19"/>
        <v>0</v>
      </c>
      <c r="P42" s="101">
        <f t="shared" si="16"/>
        <v>396.13400000000001</v>
      </c>
      <c r="Q42" s="2">
        <v>122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18.125333333333334</v>
      </c>
      <c r="C43" s="79">
        <v>22.624291666666668</v>
      </c>
      <c r="D43" s="79">
        <v>22.236102777777777</v>
      </c>
      <c r="E43" s="79">
        <v>30.990827777777774</v>
      </c>
      <c r="F43" s="79">
        <v>28.787542129629628</v>
      </c>
      <c r="G43" s="79">
        <v>17.426830555555558</v>
      </c>
      <c r="H43" s="101">
        <f t="shared" si="15"/>
        <v>140.19092824074076</v>
      </c>
      <c r="I43" s="2"/>
      <c r="J43" s="91" t="s">
        <v>16</v>
      </c>
      <c r="K43" s="79">
        <f>K48*$Q$43/1000</f>
        <v>409.12200000000001</v>
      </c>
      <c r="L43" s="79">
        <f t="shared" ref="L43:O43" si="20">L48*$Q$43/1000</f>
        <v>0</v>
      </c>
      <c r="M43" s="79">
        <f t="shared" si="20"/>
        <v>0</v>
      </c>
      <c r="N43" s="79">
        <f t="shared" si="20"/>
        <v>0</v>
      </c>
      <c r="O43" s="79">
        <f t="shared" si="20"/>
        <v>0</v>
      </c>
      <c r="P43" s="101">
        <f t="shared" si="16"/>
        <v>409.12200000000001</v>
      </c>
      <c r="Q43" s="2">
        <v>126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18.125333333333334</v>
      </c>
      <c r="C44" s="79">
        <v>22.624291666666668</v>
      </c>
      <c r="D44" s="79">
        <v>22.236102777777777</v>
      </c>
      <c r="E44" s="79">
        <v>30.990827777777774</v>
      </c>
      <c r="F44" s="79">
        <v>28.787542129629628</v>
      </c>
      <c r="G44" s="79">
        <v>17.426830555555558</v>
      </c>
      <c r="H44" s="101">
        <f t="shared" si="15"/>
        <v>140.19092824074076</v>
      </c>
      <c r="I44" s="2"/>
      <c r="J44" s="92" t="s">
        <v>17</v>
      </c>
      <c r="K44" s="79">
        <f>K48*$Q$44/1000</f>
        <v>415.61599999999999</v>
      </c>
      <c r="L44" s="79">
        <f t="shared" ref="L44:O44" si="21">L48*$Q$44/1000</f>
        <v>0</v>
      </c>
      <c r="M44" s="79">
        <f t="shared" si="21"/>
        <v>0</v>
      </c>
      <c r="N44" s="79">
        <f t="shared" si="21"/>
        <v>0</v>
      </c>
      <c r="O44" s="79">
        <f t="shared" si="21"/>
        <v>0</v>
      </c>
      <c r="P44" s="101">
        <f t="shared" si="16"/>
        <v>415.61599999999999</v>
      </c>
      <c r="Q44" s="2">
        <v>128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18.125333333333334</v>
      </c>
      <c r="C45" s="79">
        <v>22.624291666666668</v>
      </c>
      <c r="D45" s="79">
        <v>22.236102777777777</v>
      </c>
      <c r="E45" s="79">
        <v>30.990827777777774</v>
      </c>
      <c r="F45" s="79">
        <v>28.787542129629628</v>
      </c>
      <c r="G45" s="79">
        <v>17.426830555555558</v>
      </c>
      <c r="H45" s="101">
        <f t="shared" si="15"/>
        <v>140.19092824074076</v>
      </c>
      <c r="I45" s="2"/>
      <c r="J45" s="91" t="s">
        <v>18</v>
      </c>
      <c r="K45" s="79">
        <f>K48*$Q$45/1000</f>
        <v>422.11</v>
      </c>
      <c r="L45" s="79">
        <f t="shared" ref="L45:O45" si="22">L48*$Q$45/1000</f>
        <v>0</v>
      </c>
      <c r="M45" s="79">
        <f t="shared" si="22"/>
        <v>0</v>
      </c>
      <c r="N45" s="79">
        <f t="shared" si="22"/>
        <v>0</v>
      </c>
      <c r="O45" s="79">
        <f t="shared" si="22"/>
        <v>0</v>
      </c>
      <c r="P45" s="101">
        <f t="shared" si="16"/>
        <v>422.11</v>
      </c>
      <c r="Q45" s="2">
        <v>130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124.48799999999999</v>
      </c>
      <c r="C46" s="27">
        <f t="shared" si="23"/>
        <v>154.96250000000001</v>
      </c>
      <c r="D46" s="27">
        <f t="shared" si="23"/>
        <v>152.684</v>
      </c>
      <c r="E46" s="27">
        <f t="shared" si="23"/>
        <v>213.08700000000002</v>
      </c>
      <c r="F46" s="27">
        <f t="shared" si="23"/>
        <v>197.50149999999999</v>
      </c>
      <c r="G46" s="27">
        <f t="shared" si="23"/>
        <v>119.777</v>
      </c>
      <c r="H46" s="101">
        <f t="shared" si="15"/>
        <v>962.5</v>
      </c>
      <c r="J46" s="77" t="s">
        <v>10</v>
      </c>
      <c r="K46" s="81">
        <f>SUM(K39:K45)</f>
        <v>2723.8040000000005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6"/>
        <v>2723.8040000000005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39</v>
      </c>
      <c r="C47" s="30">
        <v>38.5</v>
      </c>
      <c r="D47" s="30">
        <v>38</v>
      </c>
      <c r="E47" s="30">
        <v>36.5</v>
      </c>
      <c r="F47" s="30">
        <v>36.5</v>
      </c>
      <c r="G47" s="30">
        <v>35.5</v>
      </c>
      <c r="H47" s="102">
        <f>+((H46/H48)/7)*1000</f>
        <v>37.222523010286949</v>
      </c>
      <c r="J47" s="110" t="s">
        <v>19</v>
      </c>
      <c r="K47" s="82"/>
      <c r="L47" s="30"/>
      <c r="M47" s="30"/>
      <c r="N47" s="30"/>
      <c r="O47" s="30"/>
      <c r="P47" s="102">
        <f>+((P46/P48)/7)*1000</f>
        <v>119.83826829160986</v>
      </c>
      <c r="Q47" s="63"/>
      <c r="R47" s="63"/>
    </row>
    <row r="48" spans="1:30" ht="33.75" customHeight="1" x14ac:dyDescent="0.25">
      <c r="A48" s="94" t="s">
        <v>20</v>
      </c>
      <c r="B48" s="83">
        <v>456</v>
      </c>
      <c r="C48" s="34">
        <v>575</v>
      </c>
      <c r="D48" s="34">
        <v>574</v>
      </c>
      <c r="E48" s="34">
        <v>834</v>
      </c>
      <c r="F48" s="34">
        <v>773</v>
      </c>
      <c r="G48" s="34">
        <v>482</v>
      </c>
      <c r="H48" s="103">
        <f>SUM(B48:G48)</f>
        <v>3694</v>
      </c>
      <c r="I48" s="64"/>
      <c r="J48" s="94" t="s">
        <v>20</v>
      </c>
      <c r="K48" s="106">
        <v>3247</v>
      </c>
      <c r="L48" s="65"/>
      <c r="M48" s="65"/>
      <c r="N48" s="65"/>
      <c r="O48" s="65"/>
      <c r="P48" s="112">
        <f>SUM(K48:O48)</f>
        <v>3247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18.125333333333334</v>
      </c>
      <c r="C49" s="38">
        <f t="shared" si="24"/>
        <v>22.624291666666668</v>
      </c>
      <c r="D49" s="38">
        <f t="shared" si="24"/>
        <v>22.236102777777777</v>
      </c>
      <c r="E49" s="38">
        <f t="shared" si="24"/>
        <v>30.990827777777774</v>
      </c>
      <c r="F49" s="38">
        <f t="shared" si="24"/>
        <v>28.787542129629628</v>
      </c>
      <c r="G49" s="38">
        <f t="shared" si="24"/>
        <v>17.426830555555558</v>
      </c>
      <c r="H49" s="104">
        <f>((H46*1000)/H48)/7</f>
        <v>37.222523010286956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119.83826829160986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124.488</v>
      </c>
      <c r="C50" s="42">
        <f t="shared" si="25"/>
        <v>154.96250000000001</v>
      </c>
      <c r="D50" s="42">
        <f t="shared" si="25"/>
        <v>152.684</v>
      </c>
      <c r="E50" s="42">
        <f t="shared" si="25"/>
        <v>213.08699999999999</v>
      </c>
      <c r="F50" s="42">
        <f t="shared" si="25"/>
        <v>197.50149999999999</v>
      </c>
      <c r="G50" s="42">
        <f t="shared" si="25"/>
        <v>119.777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38.999999999999993</v>
      </c>
      <c r="C51" s="47">
        <f t="shared" si="26"/>
        <v>38.5</v>
      </c>
      <c r="D51" s="47">
        <f t="shared" si="26"/>
        <v>38</v>
      </c>
      <c r="E51" s="47">
        <f t="shared" si="26"/>
        <v>36.5</v>
      </c>
      <c r="F51" s="47">
        <f t="shared" si="26"/>
        <v>36.5</v>
      </c>
      <c r="G51" s="47">
        <f t="shared" si="26"/>
        <v>35.5</v>
      </c>
      <c r="H51" s="105"/>
      <c r="I51" s="50"/>
      <c r="J51" s="97" t="s">
        <v>23</v>
      </c>
      <c r="K51" s="86">
        <f>+(K46/K48)/7*1000</f>
        <v>119.83826829160986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67"/>
      <c r="K54" s="26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64" t="s">
        <v>8</v>
      </c>
      <c r="C55" s="265"/>
      <c r="D55" s="265"/>
      <c r="E55" s="265"/>
      <c r="F55" s="26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342.8</v>
      </c>
      <c r="C58" s="79">
        <v>0</v>
      </c>
      <c r="D58" s="79">
        <v>0</v>
      </c>
      <c r="E58" s="79">
        <v>0</v>
      </c>
      <c r="F58" s="79">
        <v>0</v>
      </c>
      <c r="G58" s="101">
        <f t="shared" ref="G58:G65" si="27">SUM(B58:F58)</f>
        <v>342.8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354.31</v>
      </c>
      <c r="C59" s="79">
        <f t="shared" ref="C59:F59" si="28">C67*$I$59/1000</f>
        <v>0</v>
      </c>
      <c r="D59" s="79">
        <f t="shared" si="28"/>
        <v>0</v>
      </c>
      <c r="E59" s="79">
        <f t="shared" si="28"/>
        <v>0</v>
      </c>
      <c r="F59" s="79">
        <f t="shared" si="28"/>
        <v>0</v>
      </c>
      <c r="G59" s="101">
        <f t="shared" si="27"/>
        <v>354.31</v>
      </c>
      <c r="H59" s="74"/>
      <c r="I59" s="2">
        <v>110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373.63600000000002</v>
      </c>
      <c r="C60" s="23">
        <f t="shared" ref="C60:F60" si="29">C67*$I$60/1000</f>
        <v>0</v>
      </c>
      <c r="D60" s="23">
        <f t="shared" si="29"/>
        <v>0</v>
      </c>
      <c r="E60" s="23">
        <f t="shared" si="29"/>
        <v>0</v>
      </c>
      <c r="F60" s="23">
        <f t="shared" si="29"/>
        <v>0</v>
      </c>
      <c r="G60" s="101">
        <f t="shared" si="27"/>
        <v>373.63600000000002</v>
      </c>
      <c r="H60" s="74"/>
      <c r="I60" s="2">
        <v>116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392.96199999999999</v>
      </c>
      <c r="C61" s="79">
        <f t="shared" ref="C61:F61" si="30">C67*$I$61/1000</f>
        <v>0</v>
      </c>
      <c r="D61" s="79">
        <f t="shared" si="30"/>
        <v>0</v>
      </c>
      <c r="E61" s="79">
        <f t="shared" si="30"/>
        <v>0</v>
      </c>
      <c r="F61" s="79">
        <f t="shared" si="30"/>
        <v>0</v>
      </c>
      <c r="G61" s="101">
        <f t="shared" si="27"/>
        <v>392.96199999999999</v>
      </c>
      <c r="H61" s="74"/>
      <c r="I61" s="2">
        <v>122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405.846</v>
      </c>
      <c r="C62" s="79">
        <f t="shared" ref="C62:F62" si="31">C67*$I$62/1000</f>
        <v>0</v>
      </c>
      <c r="D62" s="79">
        <f t="shared" si="31"/>
        <v>0</v>
      </c>
      <c r="E62" s="79">
        <f t="shared" si="31"/>
        <v>0</v>
      </c>
      <c r="F62" s="79">
        <f t="shared" si="31"/>
        <v>0</v>
      </c>
      <c r="G62" s="101">
        <f t="shared" si="27"/>
        <v>405.846</v>
      </c>
      <c r="H62" s="74"/>
      <c r="I62" s="2">
        <v>126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412.28800000000001</v>
      </c>
      <c r="C63" s="79">
        <f t="shared" ref="C63:F63" si="32">C67*$I$63/1000</f>
        <v>0</v>
      </c>
      <c r="D63" s="79">
        <f t="shared" si="32"/>
        <v>0</v>
      </c>
      <c r="E63" s="79">
        <f t="shared" si="32"/>
        <v>0</v>
      </c>
      <c r="F63" s="79">
        <f t="shared" si="32"/>
        <v>0</v>
      </c>
      <c r="G63" s="101">
        <f t="shared" si="27"/>
        <v>412.28800000000001</v>
      </c>
      <c r="H63" s="74"/>
      <c r="I63" s="2">
        <v>128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418.73</v>
      </c>
      <c r="C64" s="79">
        <f t="shared" ref="C64:F64" si="33">C67*$I$64/1000</f>
        <v>0</v>
      </c>
      <c r="D64" s="79">
        <f t="shared" si="33"/>
        <v>0</v>
      </c>
      <c r="E64" s="79">
        <f t="shared" si="33"/>
        <v>0</v>
      </c>
      <c r="F64" s="79">
        <f t="shared" si="33"/>
        <v>0</v>
      </c>
      <c r="G64" s="101">
        <f t="shared" si="27"/>
        <v>418.73</v>
      </c>
      <c r="H64" s="74"/>
      <c r="I64" s="2">
        <v>130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2700.5720000000001</v>
      </c>
      <c r="C65" s="27">
        <f>SUM(C58:C64)</f>
        <v>0</v>
      </c>
      <c r="D65" s="27">
        <f>SUM(D58:D64)</f>
        <v>0</v>
      </c>
      <c r="E65" s="27">
        <f>SUM(E58:E64)</f>
        <v>0</v>
      </c>
      <c r="F65" s="27">
        <f>SUM(F58:F64)</f>
        <v>0</v>
      </c>
      <c r="G65" s="101">
        <f t="shared" si="27"/>
        <v>2700.5720000000001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120</v>
      </c>
      <c r="C66" s="30"/>
      <c r="D66" s="30"/>
      <c r="E66" s="30"/>
      <c r="F66" s="30"/>
      <c r="G66" s="102">
        <f>+((G65/G67)/7)*1000</f>
        <v>119.77522508537722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3221</v>
      </c>
      <c r="C67" s="65"/>
      <c r="D67" s="65"/>
      <c r="E67" s="65"/>
      <c r="F67" s="65"/>
      <c r="G67" s="112">
        <f>SUM(B67:F67)</f>
        <v>3221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386.52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119.77522508537722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2705.64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119.77522508537722</v>
      </c>
      <c r="C70" s="47" t="e">
        <f>+(C65/C67)/7*1000</f>
        <v>#DIV/0!</v>
      </c>
      <c r="D70" s="47" t="e">
        <f>+(D65/D67)/7*1000</f>
        <v>#DIV/0!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60AB5-B616-47E4-9DD8-53FE48CC199E}">
  <dimension ref="A1:AE239"/>
  <sheetViews>
    <sheetView topLeftCell="A15" zoomScale="30" zoomScaleNormal="30" workbookViewId="0">
      <selection activeCell="B28" sqref="B2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3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71" t="s">
        <v>0</v>
      </c>
      <c r="B3" s="271"/>
      <c r="C3" s="271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2"/>
      <c r="Z3" s="2"/>
      <c r="AA3" s="2"/>
      <c r="AB3" s="2"/>
      <c r="AC3" s="2"/>
      <c r="AD3" s="14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5" t="s">
        <v>1</v>
      </c>
      <c r="B9" s="145"/>
      <c r="C9" s="145"/>
      <c r="D9" s="1"/>
      <c r="E9" s="272" t="s">
        <v>2</v>
      </c>
      <c r="F9" s="272"/>
      <c r="G9" s="27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72"/>
      <c r="S9" s="27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5"/>
      <c r="B10" s="145"/>
      <c r="C10" s="14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5" t="s">
        <v>4</v>
      </c>
      <c r="B11" s="145"/>
      <c r="C11" s="145"/>
      <c r="D11" s="1"/>
      <c r="E11" s="146">
        <v>2</v>
      </c>
      <c r="F11" s="1"/>
      <c r="G11" s="1"/>
      <c r="H11" s="1"/>
      <c r="I11" s="1"/>
      <c r="J11" s="1"/>
      <c r="K11" s="273" t="s">
        <v>57</v>
      </c>
      <c r="L11" s="273"/>
      <c r="M11" s="147"/>
      <c r="N11" s="14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5"/>
      <c r="B12" s="145"/>
      <c r="C12" s="145"/>
      <c r="D12" s="1"/>
      <c r="E12" s="5"/>
      <c r="F12" s="1"/>
      <c r="G12" s="1"/>
      <c r="H12" s="1"/>
      <c r="I12" s="1"/>
      <c r="J12" s="1"/>
      <c r="K12" s="147"/>
      <c r="L12" s="147"/>
      <c r="M12" s="147"/>
      <c r="N12" s="14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5"/>
      <c r="B13" s="145"/>
      <c r="C13" s="145"/>
      <c r="D13" s="145"/>
      <c r="E13" s="145"/>
      <c r="F13" s="145"/>
      <c r="G13" s="145"/>
      <c r="H13" s="145"/>
      <c r="I13" s="145"/>
      <c r="J13" s="145"/>
      <c r="K13" s="145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"/>
      <c r="X13" s="1"/>
      <c r="Y13" s="1"/>
    </row>
    <row r="14" spans="1:30" s="3" customFormat="1" ht="27" thickBot="1" x14ac:dyDescent="0.3">
      <c r="A14" s="14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78" t="s">
        <v>25</v>
      </c>
      <c r="C15" s="279"/>
      <c r="D15" s="279"/>
      <c r="E15" s="279"/>
      <c r="F15" s="279"/>
      <c r="G15" s="279"/>
      <c r="H15" s="279"/>
      <c r="I15" s="279"/>
      <c r="J15" s="279"/>
      <c r="K15" s="279"/>
      <c r="L15" s="280"/>
      <c r="M15" s="281" t="s">
        <v>8</v>
      </c>
      <c r="N15" s="282"/>
      <c r="O15" s="282"/>
      <c r="P15" s="282"/>
      <c r="Q15" s="282"/>
      <c r="R15" s="282"/>
      <c r="S15" s="282"/>
      <c r="T15" s="282"/>
      <c r="U15" s="283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0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0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2"/>
      <c r="N18" s="23"/>
      <c r="O18" s="23"/>
      <c r="P18" s="23"/>
      <c r="Q18" s="23"/>
      <c r="R18" s="23"/>
      <c r="S18" s="23"/>
      <c r="T18" s="23"/>
      <c r="U18" s="23"/>
      <c r="V18" s="25">
        <f t="shared" ref="V18:V25" si="0">SUM(B18:U18)</f>
        <v>0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27.489000000000001</v>
      </c>
      <c r="C19" s="23">
        <v>31.522166666666667</v>
      </c>
      <c r="D19" s="23">
        <v>31.522166666666667</v>
      </c>
      <c r="E19" s="23">
        <v>33.04</v>
      </c>
      <c r="F19" s="23">
        <v>33.04</v>
      </c>
      <c r="G19" s="23">
        <v>33.04</v>
      </c>
      <c r="H19" s="23">
        <v>31.076499999999999</v>
      </c>
      <c r="I19" s="23">
        <v>31.076499999999999</v>
      </c>
      <c r="J19" s="23">
        <v>26.815250000000002</v>
      </c>
      <c r="K19" s="23">
        <v>26.815250000000002</v>
      </c>
      <c r="L19" s="23">
        <v>14.319666666666668</v>
      </c>
      <c r="M19" s="22">
        <v>28.510416666666668</v>
      </c>
      <c r="N19" s="23">
        <v>30.772000000000002</v>
      </c>
      <c r="O19" s="23">
        <v>30.772000000000002</v>
      </c>
      <c r="P19" s="23">
        <v>26.643166666666669</v>
      </c>
      <c r="Q19" s="23">
        <v>26.643166666666669</v>
      </c>
      <c r="R19" s="23">
        <v>29.540000000000003</v>
      </c>
      <c r="S19" s="23">
        <v>29.540000000000003</v>
      </c>
      <c r="T19" s="23">
        <v>39.8125</v>
      </c>
      <c r="U19" s="23">
        <v>16.798833333333334</v>
      </c>
      <c r="V19" s="25">
        <f t="shared" si="0"/>
        <v>578.78858333333324</v>
      </c>
      <c r="X19" s="2"/>
      <c r="Y19" s="19"/>
    </row>
    <row r="20" spans="1:31" ht="39.75" customHeight="1" x14ac:dyDescent="0.25">
      <c r="A20" s="91" t="s">
        <v>14</v>
      </c>
      <c r="B20" s="76">
        <v>27.489000000000001</v>
      </c>
      <c r="C20" s="23">
        <v>31.522166666666667</v>
      </c>
      <c r="D20" s="23">
        <v>31.522166666666667</v>
      </c>
      <c r="E20" s="23">
        <v>33.04</v>
      </c>
      <c r="F20" s="23">
        <v>33.04</v>
      </c>
      <c r="G20" s="23">
        <v>33.04</v>
      </c>
      <c r="H20" s="23">
        <v>31.076499999999999</v>
      </c>
      <c r="I20" s="23">
        <v>31.076499999999999</v>
      </c>
      <c r="J20" s="23">
        <v>26.815250000000002</v>
      </c>
      <c r="K20" s="23">
        <v>26.815250000000002</v>
      </c>
      <c r="L20" s="23">
        <v>14.319666666666668</v>
      </c>
      <c r="M20" s="22">
        <v>28.510416666666668</v>
      </c>
      <c r="N20" s="23">
        <v>30.772000000000002</v>
      </c>
      <c r="O20" s="23">
        <v>30.772000000000002</v>
      </c>
      <c r="P20" s="23">
        <v>26.643166666666669</v>
      </c>
      <c r="Q20" s="23">
        <v>26.643166666666669</v>
      </c>
      <c r="R20" s="23">
        <v>29.540000000000003</v>
      </c>
      <c r="S20" s="23">
        <v>29.540000000000003</v>
      </c>
      <c r="T20" s="23">
        <v>39.8125</v>
      </c>
      <c r="U20" s="23">
        <v>16.798833333333334</v>
      </c>
      <c r="V20" s="25">
        <f t="shared" si="0"/>
        <v>578.78858333333324</v>
      </c>
      <c r="X20" s="2"/>
      <c r="Y20" s="19"/>
    </row>
    <row r="21" spans="1:31" ht="39.950000000000003" customHeight="1" x14ac:dyDescent="0.25">
      <c r="A21" s="92" t="s">
        <v>15</v>
      </c>
      <c r="B21" s="22">
        <v>27.489000000000001</v>
      </c>
      <c r="C21" s="23">
        <v>31.522166666666667</v>
      </c>
      <c r="D21" s="23">
        <v>31.522166666666667</v>
      </c>
      <c r="E21" s="23">
        <v>33.04</v>
      </c>
      <c r="F21" s="23">
        <v>33.04</v>
      </c>
      <c r="G21" s="23">
        <v>33.04</v>
      </c>
      <c r="H21" s="23">
        <v>31.076499999999999</v>
      </c>
      <c r="I21" s="23">
        <v>31.076499999999999</v>
      </c>
      <c r="J21" s="23">
        <v>26.815250000000002</v>
      </c>
      <c r="K21" s="23">
        <v>26.815250000000002</v>
      </c>
      <c r="L21" s="23">
        <v>14.319666666666668</v>
      </c>
      <c r="M21" s="22">
        <v>28.510416666666668</v>
      </c>
      <c r="N21" s="23">
        <v>30.772000000000002</v>
      </c>
      <c r="O21" s="23">
        <v>30.772000000000002</v>
      </c>
      <c r="P21" s="23">
        <v>26.643166666666669</v>
      </c>
      <c r="Q21" s="23">
        <v>26.643166666666669</v>
      </c>
      <c r="R21" s="23">
        <v>29.540000000000003</v>
      </c>
      <c r="S21" s="23">
        <v>29.540000000000003</v>
      </c>
      <c r="T21" s="23">
        <v>39.8125</v>
      </c>
      <c r="U21" s="23">
        <v>16.798833333333334</v>
      </c>
      <c r="V21" s="25">
        <f t="shared" si="0"/>
        <v>578.78858333333324</v>
      </c>
      <c r="X21" s="2"/>
      <c r="Y21" s="19"/>
    </row>
    <row r="22" spans="1:31" ht="39.950000000000003" customHeight="1" x14ac:dyDescent="0.25">
      <c r="A22" s="91" t="s">
        <v>16</v>
      </c>
      <c r="B22" s="22">
        <v>27.489000000000001</v>
      </c>
      <c r="C22" s="23">
        <v>31.522166666666667</v>
      </c>
      <c r="D22" s="23">
        <v>31.522166666666667</v>
      </c>
      <c r="E22" s="23">
        <v>33.04</v>
      </c>
      <c r="F22" s="23">
        <v>33.04</v>
      </c>
      <c r="G22" s="23">
        <v>33.04</v>
      </c>
      <c r="H22" s="23">
        <v>31.076499999999999</v>
      </c>
      <c r="I22" s="23">
        <v>31.076499999999999</v>
      </c>
      <c r="J22" s="23">
        <v>26.815250000000002</v>
      </c>
      <c r="K22" s="23">
        <v>26.815250000000002</v>
      </c>
      <c r="L22" s="23">
        <v>14.319666666666668</v>
      </c>
      <c r="M22" s="22">
        <v>28.510416666666668</v>
      </c>
      <c r="N22" s="23">
        <v>30.772000000000002</v>
      </c>
      <c r="O22" s="23">
        <v>30.772000000000002</v>
      </c>
      <c r="P22" s="23">
        <v>26.643166666666669</v>
      </c>
      <c r="Q22" s="23">
        <v>26.643166666666669</v>
      </c>
      <c r="R22" s="23">
        <v>29.540000000000003</v>
      </c>
      <c r="S22" s="23">
        <v>29.540000000000003</v>
      </c>
      <c r="T22" s="23">
        <v>39.8125</v>
      </c>
      <c r="U22" s="23">
        <v>16.798833333333334</v>
      </c>
      <c r="V22" s="25">
        <f t="shared" si="0"/>
        <v>578.78858333333324</v>
      </c>
      <c r="X22" s="2"/>
      <c r="Y22" s="19"/>
    </row>
    <row r="23" spans="1:31" ht="39.950000000000003" customHeight="1" x14ac:dyDescent="0.25">
      <c r="A23" s="92" t="s">
        <v>17</v>
      </c>
      <c r="B23" s="22">
        <v>27.489000000000001</v>
      </c>
      <c r="C23" s="23">
        <v>31.522166666666667</v>
      </c>
      <c r="D23" s="23">
        <v>31.522166666666667</v>
      </c>
      <c r="E23" s="23">
        <v>33.04</v>
      </c>
      <c r="F23" s="23">
        <v>33.04</v>
      </c>
      <c r="G23" s="23">
        <v>33.04</v>
      </c>
      <c r="H23" s="23">
        <v>31.076499999999999</v>
      </c>
      <c r="I23" s="23">
        <v>31.076499999999999</v>
      </c>
      <c r="J23" s="23">
        <v>26.815250000000002</v>
      </c>
      <c r="K23" s="23">
        <v>26.815250000000002</v>
      </c>
      <c r="L23" s="23">
        <v>14.319666666666668</v>
      </c>
      <c r="M23" s="22">
        <v>28.510416666666668</v>
      </c>
      <c r="N23" s="23">
        <v>30.772000000000002</v>
      </c>
      <c r="O23" s="23">
        <v>30.772000000000002</v>
      </c>
      <c r="P23" s="23">
        <v>26.643166666666669</v>
      </c>
      <c r="Q23" s="23">
        <v>26.643166666666669</v>
      </c>
      <c r="R23" s="23">
        <v>29.540000000000003</v>
      </c>
      <c r="S23" s="23">
        <v>29.540000000000003</v>
      </c>
      <c r="T23" s="23">
        <v>39.8125</v>
      </c>
      <c r="U23" s="23">
        <v>16.798833333333334</v>
      </c>
      <c r="V23" s="25">
        <f t="shared" si="0"/>
        <v>578.78858333333324</v>
      </c>
      <c r="X23" s="2"/>
      <c r="Y23" s="19"/>
    </row>
    <row r="24" spans="1:31" ht="39.950000000000003" customHeight="1" x14ac:dyDescent="0.25">
      <c r="A24" s="91" t="s">
        <v>18</v>
      </c>
      <c r="B24" s="22">
        <v>27.489000000000001</v>
      </c>
      <c r="C24" s="23">
        <v>31.522166666666667</v>
      </c>
      <c r="D24" s="23">
        <v>31.522166666666667</v>
      </c>
      <c r="E24" s="23">
        <v>33.04</v>
      </c>
      <c r="F24" s="23">
        <v>33.04</v>
      </c>
      <c r="G24" s="23">
        <v>33.04</v>
      </c>
      <c r="H24" s="23">
        <v>31.076499999999999</v>
      </c>
      <c r="I24" s="23">
        <v>31.076499999999999</v>
      </c>
      <c r="J24" s="23">
        <v>26.815250000000002</v>
      </c>
      <c r="K24" s="23">
        <v>26.815250000000002</v>
      </c>
      <c r="L24" s="23">
        <v>14.319666666666668</v>
      </c>
      <c r="M24" s="22">
        <v>28.510416666666668</v>
      </c>
      <c r="N24" s="23">
        <v>30.772000000000002</v>
      </c>
      <c r="O24" s="23">
        <v>30.772000000000002</v>
      </c>
      <c r="P24" s="23">
        <v>26.643166666666669</v>
      </c>
      <c r="Q24" s="23">
        <v>26.643166666666669</v>
      </c>
      <c r="R24" s="23">
        <v>29.540000000000003</v>
      </c>
      <c r="S24" s="23">
        <v>29.540000000000003</v>
      </c>
      <c r="T24" s="23">
        <v>39.8125</v>
      </c>
      <c r="U24" s="23">
        <v>16.798833333333334</v>
      </c>
      <c r="V24" s="25">
        <f t="shared" si="0"/>
        <v>578.78858333333324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164.934</v>
      </c>
      <c r="C25" s="27">
        <f t="shared" si="1"/>
        <v>189.13300000000001</v>
      </c>
      <c r="D25" s="27">
        <f t="shared" si="1"/>
        <v>189.13300000000001</v>
      </c>
      <c r="E25" s="27">
        <f t="shared" si="1"/>
        <v>198.23999999999998</v>
      </c>
      <c r="F25" s="27">
        <f t="shared" si="1"/>
        <v>198.23999999999998</v>
      </c>
      <c r="G25" s="27">
        <f t="shared" si="1"/>
        <v>198.23999999999998</v>
      </c>
      <c r="H25" s="27">
        <f t="shared" si="1"/>
        <v>186.459</v>
      </c>
      <c r="I25" s="27">
        <f t="shared" si="1"/>
        <v>186.459</v>
      </c>
      <c r="J25" s="27">
        <f t="shared" si="1"/>
        <v>160.89150000000001</v>
      </c>
      <c r="K25" s="27">
        <f t="shared" si="1"/>
        <v>160.89150000000001</v>
      </c>
      <c r="L25" s="27">
        <f t="shared" si="1"/>
        <v>85.918000000000006</v>
      </c>
      <c r="M25" s="26">
        <f>SUM(M18:M24)</f>
        <v>171.0625</v>
      </c>
      <c r="N25" s="27">
        <f t="shared" ref="N25:P25" si="2">SUM(N18:N24)</f>
        <v>184.63200000000001</v>
      </c>
      <c r="O25" s="27">
        <f t="shared" si="2"/>
        <v>184.63200000000001</v>
      </c>
      <c r="P25" s="27">
        <f t="shared" si="2"/>
        <v>159.85900000000001</v>
      </c>
      <c r="Q25" s="27">
        <f>SUM(Q18:Q24)</f>
        <v>159.85900000000001</v>
      </c>
      <c r="R25" s="27">
        <f t="shared" ref="R25:S25" si="3">SUM(R18:R24)</f>
        <v>177.24</v>
      </c>
      <c r="S25" s="27">
        <f t="shared" si="3"/>
        <v>177.24</v>
      </c>
      <c r="T25" s="27">
        <f t="shared" ref="T25:U25" si="4">SUM(T18:T24)</f>
        <v>238.875</v>
      </c>
      <c r="U25" s="27">
        <f t="shared" si="4"/>
        <v>100.79300000000001</v>
      </c>
      <c r="V25" s="25">
        <f t="shared" si="0"/>
        <v>3472.7315000000003</v>
      </c>
    </row>
    <row r="26" spans="1:31" s="2" customFormat="1" ht="36.75" customHeight="1" x14ac:dyDescent="0.25">
      <c r="A26" s="93" t="s">
        <v>19</v>
      </c>
      <c r="B26" s="29">
        <v>42</v>
      </c>
      <c r="C26" s="30">
        <v>41</v>
      </c>
      <c r="D26" s="30">
        <v>41</v>
      </c>
      <c r="E26" s="30">
        <v>40</v>
      </c>
      <c r="F26" s="30">
        <v>40</v>
      </c>
      <c r="G26" s="30">
        <v>40</v>
      </c>
      <c r="H26" s="30">
        <v>39</v>
      </c>
      <c r="I26" s="30">
        <v>39</v>
      </c>
      <c r="J26" s="30">
        <v>38.5</v>
      </c>
      <c r="K26" s="30">
        <v>38.5</v>
      </c>
      <c r="L26" s="30">
        <v>38</v>
      </c>
      <c r="M26" s="29">
        <v>42.5</v>
      </c>
      <c r="N26" s="30">
        <v>42</v>
      </c>
      <c r="O26" s="30">
        <v>42</v>
      </c>
      <c r="P26" s="30">
        <v>41</v>
      </c>
      <c r="Q26" s="30">
        <v>41</v>
      </c>
      <c r="R26" s="30">
        <v>40</v>
      </c>
      <c r="S26" s="30">
        <v>40</v>
      </c>
      <c r="T26" s="30">
        <v>39</v>
      </c>
      <c r="U26" s="30">
        <v>38.5</v>
      </c>
      <c r="V26" s="32">
        <f>+((V25/V27)/7)*1000</f>
        <v>40.183419731087</v>
      </c>
    </row>
    <row r="27" spans="1:31" s="2" customFormat="1" ht="33" customHeight="1" x14ac:dyDescent="0.25">
      <c r="A27" s="94" t="s">
        <v>20</v>
      </c>
      <c r="B27" s="33">
        <v>561</v>
      </c>
      <c r="C27" s="34">
        <v>659</v>
      </c>
      <c r="D27" s="34">
        <v>659</v>
      </c>
      <c r="E27" s="34">
        <v>708</v>
      </c>
      <c r="F27" s="34">
        <v>708</v>
      </c>
      <c r="G27" s="34">
        <v>708</v>
      </c>
      <c r="H27" s="34">
        <v>683</v>
      </c>
      <c r="I27" s="34">
        <v>683</v>
      </c>
      <c r="J27" s="34">
        <v>597</v>
      </c>
      <c r="K27" s="34">
        <v>597</v>
      </c>
      <c r="L27" s="34">
        <v>323</v>
      </c>
      <c r="M27" s="33">
        <v>575</v>
      </c>
      <c r="N27" s="34">
        <v>628</v>
      </c>
      <c r="O27" s="34">
        <v>628</v>
      </c>
      <c r="P27" s="34">
        <v>557</v>
      </c>
      <c r="Q27" s="34">
        <v>557</v>
      </c>
      <c r="R27" s="34">
        <v>633</v>
      </c>
      <c r="S27" s="34">
        <v>633</v>
      </c>
      <c r="T27" s="34">
        <v>875</v>
      </c>
      <c r="U27" s="34">
        <v>374</v>
      </c>
      <c r="V27" s="36">
        <f>SUM(B27:U27)</f>
        <v>12346</v>
      </c>
      <c r="W27" s="2">
        <f>((V25*1000)/V27)/7</f>
        <v>40.183419731086992</v>
      </c>
    </row>
    <row r="28" spans="1:31" s="2" customFormat="1" ht="33" customHeight="1" x14ac:dyDescent="0.25">
      <c r="A28" s="95" t="s">
        <v>21</v>
      </c>
      <c r="B28" s="37">
        <f>((B27*B26)*7/1000-B18)/6</f>
        <v>27.489000000000001</v>
      </c>
      <c r="C28" s="38">
        <f t="shared" ref="C28:U28" si="5">((C27*C26)*7/1000-C18)/6</f>
        <v>31.522166666666667</v>
      </c>
      <c r="D28" s="38">
        <f t="shared" si="5"/>
        <v>31.522166666666667</v>
      </c>
      <c r="E28" s="38">
        <f t="shared" si="5"/>
        <v>33.04</v>
      </c>
      <c r="F28" s="38">
        <f t="shared" si="5"/>
        <v>33.04</v>
      </c>
      <c r="G28" s="38">
        <f t="shared" si="5"/>
        <v>33.04</v>
      </c>
      <c r="H28" s="38">
        <f t="shared" si="5"/>
        <v>31.076499999999999</v>
      </c>
      <c r="I28" s="38">
        <f t="shared" si="5"/>
        <v>31.076499999999999</v>
      </c>
      <c r="J28" s="38">
        <f t="shared" si="5"/>
        <v>26.815250000000002</v>
      </c>
      <c r="K28" s="38">
        <f t="shared" si="5"/>
        <v>26.815250000000002</v>
      </c>
      <c r="L28" s="38">
        <f t="shared" si="5"/>
        <v>14.319666666666668</v>
      </c>
      <c r="M28" s="37">
        <f t="shared" si="5"/>
        <v>28.510416666666668</v>
      </c>
      <c r="N28" s="38">
        <f t="shared" si="5"/>
        <v>30.772000000000002</v>
      </c>
      <c r="O28" s="38">
        <f t="shared" si="5"/>
        <v>30.772000000000002</v>
      </c>
      <c r="P28" s="38">
        <f t="shared" si="5"/>
        <v>26.643166666666669</v>
      </c>
      <c r="Q28" s="38">
        <f t="shared" si="5"/>
        <v>26.643166666666669</v>
      </c>
      <c r="R28" s="38">
        <f t="shared" si="5"/>
        <v>29.540000000000003</v>
      </c>
      <c r="S28" s="38">
        <f t="shared" si="5"/>
        <v>29.540000000000003</v>
      </c>
      <c r="T28" s="38">
        <f t="shared" si="5"/>
        <v>39.8125</v>
      </c>
      <c r="U28" s="38">
        <f t="shared" si="5"/>
        <v>16.798833333333334</v>
      </c>
      <c r="V28" s="40"/>
    </row>
    <row r="29" spans="1:31" ht="33.75" customHeight="1" x14ac:dyDescent="0.25">
      <c r="A29" s="96" t="s">
        <v>22</v>
      </c>
      <c r="B29" s="41">
        <f t="shared" ref="B29:C29" si="6">((B27*B26)*7)/1000</f>
        <v>164.934</v>
      </c>
      <c r="C29" s="42">
        <f t="shared" si="6"/>
        <v>189.13300000000001</v>
      </c>
      <c r="D29" s="42">
        <f>((D27*D26)*7)/1000</f>
        <v>189.13300000000001</v>
      </c>
      <c r="E29" s="42">
        <f>((E27*E26)*7)/1000</f>
        <v>198.24</v>
      </c>
      <c r="F29" s="42">
        <f t="shared" ref="F29:G29" si="7">((F27*F26)*7)/1000</f>
        <v>198.24</v>
      </c>
      <c r="G29" s="42">
        <f t="shared" si="7"/>
        <v>198.24</v>
      </c>
      <c r="H29" s="42">
        <f>((H27*H26)*7)/1000</f>
        <v>186.459</v>
      </c>
      <c r="I29" s="42">
        <f t="shared" ref="I29:J29" si="8">((I27*I26)*7)/1000</f>
        <v>186.459</v>
      </c>
      <c r="J29" s="42">
        <f t="shared" si="8"/>
        <v>160.89150000000001</v>
      </c>
      <c r="K29" s="42">
        <f>((K27*K26)*7)/1000</f>
        <v>160.89150000000001</v>
      </c>
      <c r="L29" s="42">
        <f t="shared" ref="L29" si="9">((L27*L26)*7)/1000</f>
        <v>85.918000000000006</v>
      </c>
      <c r="M29" s="41">
        <f>((M27*M26)*7)/1000</f>
        <v>171.0625</v>
      </c>
      <c r="N29" s="42">
        <f>((N27*N26)*7)/1000</f>
        <v>184.63200000000001</v>
      </c>
      <c r="O29" s="42">
        <f t="shared" ref="O29:U29" si="10">((O27*O26)*7)/1000</f>
        <v>184.63200000000001</v>
      </c>
      <c r="P29" s="42">
        <f t="shared" si="10"/>
        <v>159.85900000000001</v>
      </c>
      <c r="Q29" s="43">
        <f t="shared" si="10"/>
        <v>159.85900000000001</v>
      </c>
      <c r="R29" s="43">
        <f t="shared" ref="R29:S29" si="11">((R27*R26)*7)/1000</f>
        <v>177.24</v>
      </c>
      <c r="S29" s="43">
        <f t="shared" si="11"/>
        <v>177.24</v>
      </c>
      <c r="T29" s="43">
        <f t="shared" si="10"/>
        <v>238.875</v>
      </c>
      <c r="U29" s="43">
        <f t="shared" si="10"/>
        <v>100.79300000000001</v>
      </c>
      <c r="V29" s="45"/>
    </row>
    <row r="30" spans="1:31" ht="33.75" customHeight="1" thickBot="1" x14ac:dyDescent="0.3">
      <c r="A30" s="97" t="s">
        <v>23</v>
      </c>
      <c r="B30" s="46">
        <f t="shared" ref="B30:C30" si="12">+(B25/B27)/7*1000</f>
        <v>41.999999999999993</v>
      </c>
      <c r="C30" s="47">
        <f t="shared" si="12"/>
        <v>41</v>
      </c>
      <c r="D30" s="47">
        <f>+(D25/D27)/7*1000</f>
        <v>41</v>
      </c>
      <c r="E30" s="47">
        <f t="shared" ref="E30:G30" si="13">+(E25/E27)/7*1000</f>
        <v>39.999999999999993</v>
      </c>
      <c r="F30" s="47">
        <f t="shared" si="13"/>
        <v>39.999999999999993</v>
      </c>
      <c r="G30" s="47">
        <f t="shared" si="13"/>
        <v>39.999999999999993</v>
      </c>
      <c r="H30" s="47">
        <f>+(H25/H27)/7*1000</f>
        <v>39</v>
      </c>
      <c r="I30" s="47">
        <f t="shared" ref="I30:J30" si="14">+(I25/I27)/7*1000</f>
        <v>39</v>
      </c>
      <c r="J30" s="47">
        <f t="shared" si="14"/>
        <v>38.5</v>
      </c>
      <c r="K30" s="47">
        <f t="shared" ref="K30:L30" si="15">+(K25/K27)/7*1000</f>
        <v>38.5</v>
      </c>
      <c r="L30" s="47">
        <f t="shared" si="15"/>
        <v>38</v>
      </c>
      <c r="M30" s="46">
        <f>+(M25/M27)/7*1000</f>
        <v>42.499999999999993</v>
      </c>
      <c r="N30" s="47">
        <f t="shared" ref="N30:U30" si="16">+(N25/N27)/7*1000</f>
        <v>41.999999999999993</v>
      </c>
      <c r="O30" s="47">
        <f t="shared" si="16"/>
        <v>41.999999999999993</v>
      </c>
      <c r="P30" s="47">
        <f t="shared" si="16"/>
        <v>41</v>
      </c>
      <c r="Q30" s="47">
        <f t="shared" si="16"/>
        <v>41</v>
      </c>
      <c r="R30" s="47">
        <f t="shared" ref="R30:S30" si="17">+(R25/R27)/7*1000</f>
        <v>40</v>
      </c>
      <c r="S30" s="47">
        <f t="shared" si="17"/>
        <v>40</v>
      </c>
      <c r="T30" s="47">
        <f t="shared" si="16"/>
        <v>39</v>
      </c>
      <c r="U30" s="47">
        <f t="shared" si="16"/>
        <v>38.5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66" t="s">
        <v>25</v>
      </c>
      <c r="C36" s="274"/>
      <c r="D36" s="274"/>
      <c r="E36" s="274"/>
      <c r="F36" s="274"/>
      <c r="G36" s="274"/>
      <c r="H36" s="99"/>
      <c r="I36" s="53" t="s">
        <v>26</v>
      </c>
      <c r="J36" s="107"/>
      <c r="K36" s="265" t="s">
        <v>25</v>
      </c>
      <c r="L36" s="265"/>
      <c r="M36" s="265"/>
      <c r="N36" s="265"/>
      <c r="O36" s="266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16.8</v>
      </c>
      <c r="C39" s="79">
        <v>23.9</v>
      </c>
      <c r="D39" s="79">
        <v>30</v>
      </c>
      <c r="E39" s="79">
        <v>26.6</v>
      </c>
      <c r="F39" s="79">
        <v>24.7</v>
      </c>
      <c r="G39" s="79">
        <v>18.2</v>
      </c>
      <c r="H39" s="101">
        <f t="shared" ref="H39:H46" si="18">SUM(B39:G39)</f>
        <v>140.20000000000002</v>
      </c>
      <c r="I39" s="138"/>
      <c r="J39" s="91" t="s">
        <v>12</v>
      </c>
      <c r="K39" s="79">
        <f>$K$48*Q39/1000</f>
        <v>321.60000000000002</v>
      </c>
      <c r="L39" s="79"/>
      <c r="M39" s="79"/>
      <c r="N39" s="79"/>
      <c r="O39" s="79"/>
      <c r="P39" s="101">
        <f t="shared" ref="P39:P46" si="19">SUM(K39:O39)</f>
        <v>321.60000000000002</v>
      </c>
      <c r="Q39" s="2">
        <v>100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/>
      <c r="C40" s="79"/>
      <c r="D40" s="79"/>
      <c r="E40" s="79"/>
      <c r="F40" s="79"/>
      <c r="G40" s="79"/>
      <c r="H40" s="101">
        <f t="shared" si="18"/>
        <v>0</v>
      </c>
      <c r="I40" s="2"/>
      <c r="J40" s="92" t="s">
        <v>13</v>
      </c>
      <c r="K40" s="79">
        <f t="shared" ref="K40:K45" si="20">$K$48*Q40/1000</f>
        <v>321.60000000000002</v>
      </c>
      <c r="L40" s="79"/>
      <c r="M40" s="79"/>
      <c r="N40" s="79"/>
      <c r="O40" s="79"/>
      <c r="P40" s="101">
        <f t="shared" si="19"/>
        <v>321.60000000000002</v>
      </c>
      <c r="Q40" s="2">
        <v>100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24.052</v>
      </c>
      <c r="C41" s="23">
        <v>33.404299999999999</v>
      </c>
      <c r="D41" s="23">
        <v>40.3932</v>
      </c>
      <c r="E41" s="23">
        <v>34.802599999999998</v>
      </c>
      <c r="F41" s="23">
        <v>31.858300000000003</v>
      </c>
      <c r="G41" s="23">
        <v>22.793399999999998</v>
      </c>
      <c r="H41" s="101">
        <f t="shared" si="18"/>
        <v>187.30380000000002</v>
      </c>
      <c r="I41" s="2"/>
      <c r="J41" s="91" t="s">
        <v>14</v>
      </c>
      <c r="K41" s="79">
        <f t="shared" si="20"/>
        <v>318.38400000000001</v>
      </c>
      <c r="L41" s="23"/>
      <c r="M41" s="23"/>
      <c r="N41" s="23"/>
      <c r="O41" s="23"/>
      <c r="P41" s="101">
        <f t="shared" si="19"/>
        <v>318.38400000000001</v>
      </c>
      <c r="Q41" s="2">
        <v>99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24.052</v>
      </c>
      <c r="C42" s="79">
        <v>33.404299999999999</v>
      </c>
      <c r="D42" s="79">
        <v>40.3932</v>
      </c>
      <c r="E42" s="79">
        <v>34.802599999999998</v>
      </c>
      <c r="F42" s="79">
        <v>31.858300000000003</v>
      </c>
      <c r="G42" s="79">
        <v>22.793399999999998</v>
      </c>
      <c r="H42" s="101">
        <f t="shared" si="18"/>
        <v>187.30380000000002</v>
      </c>
      <c r="I42" s="2"/>
      <c r="J42" s="92" t="s">
        <v>15</v>
      </c>
      <c r="K42" s="79">
        <f t="shared" si="20"/>
        <v>318.38400000000001</v>
      </c>
      <c r="L42" s="79"/>
      <c r="M42" s="79"/>
      <c r="N42" s="79"/>
      <c r="O42" s="79"/>
      <c r="P42" s="101">
        <f t="shared" si="19"/>
        <v>318.38400000000001</v>
      </c>
      <c r="Q42" s="2">
        <v>99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24.052</v>
      </c>
      <c r="C43" s="79">
        <v>33.404299999999999</v>
      </c>
      <c r="D43" s="79">
        <v>40.3932</v>
      </c>
      <c r="E43" s="79">
        <v>34.802599999999998</v>
      </c>
      <c r="F43" s="79">
        <v>31.858300000000003</v>
      </c>
      <c r="G43" s="79">
        <v>22.793399999999998</v>
      </c>
      <c r="H43" s="101">
        <f t="shared" si="18"/>
        <v>187.30380000000002</v>
      </c>
      <c r="I43" s="2"/>
      <c r="J43" s="91" t="s">
        <v>16</v>
      </c>
      <c r="K43" s="79">
        <f t="shared" si="20"/>
        <v>183.31200000000001</v>
      </c>
      <c r="L43" s="79"/>
      <c r="M43" s="79"/>
      <c r="N43" s="79"/>
      <c r="O43" s="79"/>
      <c r="P43" s="101">
        <f t="shared" si="19"/>
        <v>183.31200000000001</v>
      </c>
      <c r="Q43" s="2">
        <v>57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24.052</v>
      </c>
      <c r="C44" s="79">
        <v>33.404299999999999</v>
      </c>
      <c r="D44" s="79">
        <v>40.3932</v>
      </c>
      <c r="E44" s="79">
        <v>34.802599999999998</v>
      </c>
      <c r="F44" s="79">
        <v>31.858300000000003</v>
      </c>
      <c r="G44" s="79">
        <v>22.793399999999998</v>
      </c>
      <c r="H44" s="101">
        <f t="shared" si="18"/>
        <v>187.30380000000002</v>
      </c>
      <c r="I44" s="2"/>
      <c r="J44" s="92" t="s">
        <v>17</v>
      </c>
      <c r="K44" s="79">
        <f t="shared" si="20"/>
        <v>183.31200000000001</v>
      </c>
      <c r="L44" s="79"/>
      <c r="M44" s="79"/>
      <c r="N44" s="79"/>
      <c r="O44" s="79"/>
      <c r="P44" s="101">
        <f t="shared" si="19"/>
        <v>183.31200000000001</v>
      </c>
      <c r="Q44" s="2">
        <v>57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24.052</v>
      </c>
      <c r="C45" s="79">
        <v>33.404299999999999</v>
      </c>
      <c r="D45" s="79">
        <v>40.3932</v>
      </c>
      <c r="E45" s="79">
        <v>34.802599999999998</v>
      </c>
      <c r="F45" s="79">
        <v>31.858300000000003</v>
      </c>
      <c r="G45" s="79">
        <v>22.793399999999998</v>
      </c>
      <c r="H45" s="101">
        <f t="shared" si="18"/>
        <v>187.30380000000002</v>
      </c>
      <c r="I45" s="2"/>
      <c r="J45" s="91" t="s">
        <v>18</v>
      </c>
      <c r="K45" s="79">
        <f t="shared" si="20"/>
        <v>183.31200000000001</v>
      </c>
      <c r="L45" s="79"/>
      <c r="M45" s="79"/>
      <c r="N45" s="79"/>
      <c r="O45" s="79"/>
      <c r="P45" s="101">
        <f t="shared" si="19"/>
        <v>183.31200000000001</v>
      </c>
      <c r="Q45" s="2">
        <v>57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1">SUM(B39:B45)</f>
        <v>137.05999999999997</v>
      </c>
      <c r="C46" s="27">
        <f t="shared" si="21"/>
        <v>190.92150000000001</v>
      </c>
      <c r="D46" s="27">
        <f t="shared" si="21"/>
        <v>231.96600000000004</v>
      </c>
      <c r="E46" s="27">
        <f t="shared" si="21"/>
        <v>200.61299999999994</v>
      </c>
      <c r="F46" s="27">
        <f t="shared" si="21"/>
        <v>183.99150000000003</v>
      </c>
      <c r="G46" s="27">
        <f t="shared" si="21"/>
        <v>132.16699999999997</v>
      </c>
      <c r="H46" s="101">
        <f t="shared" si="18"/>
        <v>1076.7189999999998</v>
      </c>
      <c r="J46" s="77" t="s">
        <v>10</v>
      </c>
      <c r="K46" s="81">
        <f>SUM(K39:K45)</f>
        <v>1829.904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9"/>
        <v>1829.904</v>
      </c>
      <c r="Q46" s="61"/>
      <c r="R46" s="61"/>
      <c r="S46" s="2"/>
      <c r="T46" s="2"/>
      <c r="U46" s="2">
        <v>920.6</v>
      </c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44.5</v>
      </c>
      <c r="C47" s="30">
        <v>43.5</v>
      </c>
      <c r="D47" s="30">
        <v>42</v>
      </c>
      <c r="E47" s="30">
        <v>41</v>
      </c>
      <c r="F47" s="30">
        <v>40.5</v>
      </c>
      <c r="G47" s="30">
        <v>39.5</v>
      </c>
      <c r="H47" s="102">
        <f>+((H46/H48)/7)*1000</f>
        <v>41.775393807713186</v>
      </c>
      <c r="J47" s="110" t="s">
        <v>19</v>
      </c>
      <c r="K47" s="82">
        <v>81.5</v>
      </c>
      <c r="L47" s="30"/>
      <c r="M47" s="30"/>
      <c r="N47" s="30"/>
      <c r="O47" s="30"/>
      <c r="P47" s="102">
        <f>+((P46/P48)/7)*1000</f>
        <v>81.285714285714278</v>
      </c>
      <c r="Q47" s="63"/>
      <c r="R47" s="63"/>
      <c r="U47" s="256">
        <v>117.01666666666668</v>
      </c>
      <c r="V47" s="256">
        <v>163.08458333333334</v>
      </c>
      <c r="W47" s="256">
        <v>198.30500000000001</v>
      </c>
      <c r="X47" s="256">
        <v>171.61083333333335</v>
      </c>
      <c r="Y47" s="256">
        <v>157.44291666666669</v>
      </c>
      <c r="Z47" s="256">
        <v>113.1725</v>
      </c>
    </row>
    <row r="48" spans="1:30" ht="33.75" customHeight="1" x14ac:dyDescent="0.25">
      <c r="A48" s="94" t="s">
        <v>20</v>
      </c>
      <c r="B48" s="83">
        <v>440</v>
      </c>
      <c r="C48" s="34">
        <v>627</v>
      </c>
      <c r="D48" s="34">
        <v>789</v>
      </c>
      <c r="E48" s="34">
        <v>699</v>
      </c>
      <c r="F48" s="34">
        <v>649</v>
      </c>
      <c r="G48" s="34">
        <v>478</v>
      </c>
      <c r="H48" s="103">
        <f>SUM(B48:G48)</f>
        <v>3682</v>
      </c>
      <c r="I48" s="64"/>
      <c r="J48" s="94" t="s">
        <v>20</v>
      </c>
      <c r="K48" s="106">
        <v>3216</v>
      </c>
      <c r="L48" s="65"/>
      <c r="M48" s="65"/>
      <c r="N48" s="65"/>
      <c r="O48" s="65"/>
      <c r="P48" s="112">
        <f>SUM(K48:O48)</f>
        <v>3216</v>
      </c>
      <c r="Q48" s="66"/>
      <c r="R48" s="66"/>
      <c r="U48" s="256">
        <v>137.05999999999997</v>
      </c>
      <c r="V48" s="256">
        <v>190.92150000000001</v>
      </c>
      <c r="W48" s="256">
        <v>231.96600000000004</v>
      </c>
      <c r="X48" s="256">
        <v>200.61299999999994</v>
      </c>
      <c r="Y48" s="256">
        <v>183.99150000000003</v>
      </c>
      <c r="Z48" s="256">
        <v>132.16699999999997</v>
      </c>
    </row>
    <row r="49" spans="1:30" ht="33.75" customHeight="1" x14ac:dyDescent="0.25">
      <c r="A49" s="95" t="s">
        <v>21</v>
      </c>
      <c r="B49" s="84">
        <f>((B48*B47)*7/1000-B39)/5</f>
        <v>24.052</v>
      </c>
      <c r="C49" s="38">
        <f t="shared" ref="C49:G49" si="22">((C48*C47)*7/1000-C39)/5</f>
        <v>33.404299999999999</v>
      </c>
      <c r="D49" s="38">
        <f t="shared" si="22"/>
        <v>40.3932</v>
      </c>
      <c r="E49" s="38">
        <f t="shared" si="22"/>
        <v>34.802599999999998</v>
      </c>
      <c r="F49" s="38">
        <f t="shared" si="22"/>
        <v>31.858300000000003</v>
      </c>
      <c r="G49" s="38">
        <f t="shared" si="22"/>
        <v>22.793399999999998</v>
      </c>
      <c r="H49" s="104">
        <f>((H46*1000)/H48)/7</f>
        <v>41.775393807713193</v>
      </c>
      <c r="J49" s="95" t="s">
        <v>21</v>
      </c>
      <c r="K49" s="84">
        <f>(K48*K47)/1000</f>
        <v>262.10399999999998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81.285714285714292</v>
      </c>
      <c r="Q49" s="66"/>
      <c r="R49" s="66"/>
      <c r="U49" s="257">
        <f>U48-U47</f>
        <v>20.043333333333294</v>
      </c>
      <c r="V49" s="257">
        <f t="shared" ref="V49:Z49" si="23">V48-V47</f>
        <v>27.836916666666667</v>
      </c>
      <c r="W49" s="257">
        <f t="shared" si="23"/>
        <v>33.66100000000003</v>
      </c>
      <c r="X49" s="257">
        <f t="shared" si="23"/>
        <v>29.002166666666596</v>
      </c>
      <c r="Y49" s="257">
        <f t="shared" si="23"/>
        <v>26.54858333333334</v>
      </c>
      <c r="Z49" s="257">
        <f t="shared" si="23"/>
        <v>18.994499999999974</v>
      </c>
    </row>
    <row r="50" spans="1:30" ht="33.75" customHeight="1" x14ac:dyDescent="0.25">
      <c r="A50" s="96" t="s">
        <v>22</v>
      </c>
      <c r="B50" s="85">
        <f t="shared" ref="B50:G50" si="24">((B48*B47)*7)/1000</f>
        <v>137.06</v>
      </c>
      <c r="C50" s="42">
        <f t="shared" si="24"/>
        <v>190.92150000000001</v>
      </c>
      <c r="D50" s="42">
        <f t="shared" si="24"/>
        <v>231.96600000000001</v>
      </c>
      <c r="E50" s="42">
        <f t="shared" si="24"/>
        <v>200.613</v>
      </c>
      <c r="F50" s="42">
        <f t="shared" si="24"/>
        <v>183.9915</v>
      </c>
      <c r="G50" s="42">
        <f t="shared" si="24"/>
        <v>132.167</v>
      </c>
      <c r="H50" s="87"/>
      <c r="J50" s="96" t="s">
        <v>22</v>
      </c>
      <c r="K50" s="85">
        <f>((K48*K47)*7)/1000</f>
        <v>1834.7280000000001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5">+(B46/B48)/7*1000</f>
        <v>44.499999999999993</v>
      </c>
      <c r="C51" s="47">
        <f t="shared" si="25"/>
        <v>43.5</v>
      </c>
      <c r="D51" s="47">
        <f t="shared" si="25"/>
        <v>42</v>
      </c>
      <c r="E51" s="47">
        <f t="shared" si="25"/>
        <v>40.999999999999986</v>
      </c>
      <c r="F51" s="47">
        <f t="shared" si="25"/>
        <v>40.5</v>
      </c>
      <c r="G51" s="47">
        <f t="shared" si="25"/>
        <v>39.499999999999993</v>
      </c>
      <c r="H51" s="105"/>
      <c r="I51" s="50"/>
      <c r="J51" s="97" t="s">
        <v>23</v>
      </c>
      <c r="K51" s="86">
        <f>+(K46/K48)/7*1000</f>
        <v>81.285714285714278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67"/>
      <c r="K54" s="26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64" t="s">
        <v>8</v>
      </c>
      <c r="C55" s="265"/>
      <c r="D55" s="265"/>
      <c r="E55" s="265"/>
      <c r="F55" s="26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320.2</v>
      </c>
      <c r="C58" s="79"/>
      <c r="D58" s="79"/>
      <c r="E58" s="79"/>
      <c r="F58" s="79"/>
      <c r="G58" s="101">
        <f t="shared" ref="G58:G65" si="26">SUM(B58:F58)</f>
        <v>320.2</v>
      </c>
      <c r="H58" s="74">
        <v>100</v>
      </c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320.2</v>
      </c>
      <c r="C59" s="79"/>
      <c r="D59" s="79"/>
      <c r="E59" s="79"/>
      <c r="F59" s="79"/>
      <c r="G59" s="101">
        <f t="shared" si="26"/>
        <v>320.2</v>
      </c>
      <c r="H59" s="74">
        <v>100</v>
      </c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320.2</v>
      </c>
      <c r="C60" s="23"/>
      <c r="D60" s="23"/>
      <c r="E60" s="23"/>
      <c r="F60" s="23"/>
      <c r="G60" s="101">
        <f t="shared" si="26"/>
        <v>320.2</v>
      </c>
      <c r="H60" s="74">
        <v>100</v>
      </c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320.2</v>
      </c>
      <c r="C61" s="79"/>
      <c r="D61" s="79"/>
      <c r="E61" s="79"/>
      <c r="F61" s="79"/>
      <c r="G61" s="101">
        <f t="shared" si="26"/>
        <v>320.2</v>
      </c>
      <c r="H61" s="74">
        <v>100</v>
      </c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23.3</v>
      </c>
      <c r="C62" s="79">
        <v>34.700000000000003</v>
      </c>
      <c r="D62" s="79">
        <v>26.1</v>
      </c>
      <c r="E62" s="79">
        <v>24.7</v>
      </c>
      <c r="F62" s="79">
        <v>89.7</v>
      </c>
      <c r="G62" s="101">
        <f t="shared" si="26"/>
        <v>198.5</v>
      </c>
      <c r="H62" s="74">
        <v>62</v>
      </c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23.3</v>
      </c>
      <c r="C63" s="79">
        <v>34.700000000000003</v>
      </c>
      <c r="D63" s="79">
        <v>26.1</v>
      </c>
      <c r="E63" s="79">
        <v>24.7</v>
      </c>
      <c r="F63" s="79">
        <v>89.7</v>
      </c>
      <c r="G63" s="101">
        <f t="shared" si="26"/>
        <v>198.5</v>
      </c>
      <c r="H63" s="74">
        <v>62</v>
      </c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23.3</v>
      </c>
      <c r="C64" s="79">
        <v>34.700000000000003</v>
      </c>
      <c r="D64" s="79">
        <v>26.1</v>
      </c>
      <c r="E64" s="79">
        <v>24.7</v>
      </c>
      <c r="F64" s="79">
        <v>89.7</v>
      </c>
      <c r="G64" s="101">
        <f t="shared" si="26"/>
        <v>198.5</v>
      </c>
      <c r="H64" s="74">
        <v>62</v>
      </c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1350.6999999999998</v>
      </c>
      <c r="C65" s="27">
        <f t="shared" ref="C65:F65" si="27">SUM(C58:C64)</f>
        <v>104.10000000000001</v>
      </c>
      <c r="D65" s="27">
        <f t="shared" si="27"/>
        <v>78.300000000000011</v>
      </c>
      <c r="E65" s="27">
        <f t="shared" si="27"/>
        <v>74.099999999999994</v>
      </c>
      <c r="F65" s="27">
        <f t="shared" si="27"/>
        <v>269.10000000000002</v>
      </c>
      <c r="G65" s="101">
        <f t="shared" si="26"/>
        <v>1876.2999999999997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84</v>
      </c>
      <c r="C66" s="30"/>
      <c r="D66" s="30"/>
      <c r="E66" s="30"/>
      <c r="F66" s="30"/>
      <c r="G66" s="102">
        <f>+((G65/G67)/7)*1000</f>
        <v>83.841994727199591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>
        <v>1443</v>
      </c>
      <c r="G67" s="112">
        <f>SUM(B67:F67)</f>
        <v>3197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31.584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83.841994727199591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221.08799999999999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513.18389057750755</v>
      </c>
      <c r="C70" s="47">
        <f>+(C65/C67)/7*1000</f>
        <v>26.603628929210327</v>
      </c>
      <c r="D70" s="47">
        <f>+(D65/D67)/7*1000</f>
        <v>26.569392602646762</v>
      </c>
      <c r="E70" s="47">
        <f>+(E65/E67)/7*1000</f>
        <v>26.597272074659006</v>
      </c>
      <c r="F70" s="47">
        <f>+(F65/F67)/7*1000</f>
        <v>26.640926640926644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B15:L15"/>
    <mergeCell ref="M15:U15"/>
    <mergeCell ref="A3:C3"/>
    <mergeCell ref="E9:G9"/>
    <mergeCell ref="R9:S9"/>
    <mergeCell ref="K11:L11"/>
    <mergeCell ref="B36:G36"/>
    <mergeCell ref="K36:O3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46821-2AD5-4E9C-96F3-48A29391A11B}">
  <dimension ref="A1:AE239"/>
  <sheetViews>
    <sheetView topLeftCell="A38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71" t="s">
        <v>0</v>
      </c>
      <c r="B3" s="271"/>
      <c r="C3" s="271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"/>
      <c r="Z3" s="2"/>
      <c r="AA3" s="2"/>
      <c r="AB3" s="2"/>
      <c r="AC3" s="2"/>
      <c r="AD3" s="25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53" t="s">
        <v>1</v>
      </c>
      <c r="B9" s="253"/>
      <c r="C9" s="253"/>
      <c r="D9" s="1"/>
      <c r="E9" s="272" t="s">
        <v>2</v>
      </c>
      <c r="F9" s="272"/>
      <c r="G9" s="27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72"/>
      <c r="S9" s="27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53"/>
      <c r="B10" s="253"/>
      <c r="C10" s="25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53" t="s">
        <v>4</v>
      </c>
      <c r="B11" s="253"/>
      <c r="C11" s="253"/>
      <c r="D11" s="1"/>
      <c r="E11" s="254">
        <v>2</v>
      </c>
      <c r="F11" s="1"/>
      <c r="G11" s="1"/>
      <c r="H11" s="1"/>
      <c r="I11" s="1"/>
      <c r="J11" s="1"/>
      <c r="K11" s="273" t="s">
        <v>59</v>
      </c>
      <c r="L11" s="273"/>
      <c r="M11" s="255"/>
      <c r="N11" s="25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53"/>
      <c r="B12" s="253"/>
      <c r="C12" s="253"/>
      <c r="D12" s="1"/>
      <c r="E12" s="5"/>
      <c r="F12" s="1"/>
      <c r="G12" s="1"/>
      <c r="H12" s="1"/>
      <c r="I12" s="1"/>
      <c r="J12" s="1"/>
      <c r="K12" s="255"/>
      <c r="L12" s="255"/>
      <c r="M12" s="255"/>
      <c r="N12" s="25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53"/>
      <c r="B13" s="253"/>
      <c r="C13" s="253"/>
      <c r="D13" s="253"/>
      <c r="E13" s="253"/>
      <c r="F13" s="253"/>
      <c r="G13" s="253"/>
      <c r="H13" s="253"/>
      <c r="I13" s="253"/>
      <c r="J13" s="253"/>
      <c r="K13" s="253"/>
      <c r="L13" s="255"/>
      <c r="M13" s="255"/>
      <c r="N13" s="255"/>
      <c r="O13" s="255"/>
      <c r="P13" s="255"/>
      <c r="Q13" s="255"/>
      <c r="R13" s="255"/>
      <c r="S13" s="255"/>
      <c r="T13" s="255"/>
      <c r="U13" s="255"/>
      <c r="V13" s="255"/>
      <c r="W13" s="1"/>
      <c r="X13" s="1"/>
      <c r="Y13" s="1"/>
    </row>
    <row r="14" spans="1:30" s="3" customFormat="1" ht="27" thickBot="1" x14ac:dyDescent="0.3">
      <c r="A14" s="25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78" t="s">
        <v>25</v>
      </c>
      <c r="C15" s="279"/>
      <c r="D15" s="279"/>
      <c r="E15" s="279"/>
      <c r="F15" s="279"/>
      <c r="G15" s="279"/>
      <c r="H15" s="279"/>
      <c r="I15" s="279"/>
      <c r="J15" s="279"/>
      <c r="K15" s="279"/>
      <c r="L15" s="280"/>
      <c r="M15" s="281" t="s">
        <v>8</v>
      </c>
      <c r="N15" s="282"/>
      <c r="O15" s="282"/>
      <c r="P15" s="282"/>
      <c r="Q15" s="282"/>
      <c r="R15" s="282"/>
      <c r="S15" s="282"/>
      <c r="T15" s="282"/>
      <c r="U15" s="283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27.489000000000001</v>
      </c>
      <c r="C18" s="23">
        <v>31.522166666666667</v>
      </c>
      <c r="D18" s="23">
        <v>31.522166666666667</v>
      </c>
      <c r="E18" s="23">
        <v>33.04</v>
      </c>
      <c r="F18" s="23">
        <v>33.04</v>
      </c>
      <c r="G18" s="23">
        <v>33.04</v>
      </c>
      <c r="H18" s="23">
        <v>31.076499999999999</v>
      </c>
      <c r="I18" s="23">
        <v>31.076499999999999</v>
      </c>
      <c r="J18" s="23">
        <v>26.815250000000002</v>
      </c>
      <c r="K18" s="23">
        <v>26.815250000000002</v>
      </c>
      <c r="L18" s="23">
        <v>14.319666666666668</v>
      </c>
      <c r="M18" s="22">
        <v>28.510416666666668</v>
      </c>
      <c r="N18" s="23">
        <v>30.772000000000002</v>
      </c>
      <c r="O18" s="23">
        <v>30.772000000000002</v>
      </c>
      <c r="P18" s="23">
        <v>26.643166666666669</v>
      </c>
      <c r="Q18" s="23">
        <v>26.643166666666669</v>
      </c>
      <c r="R18" s="23">
        <v>29.540000000000003</v>
      </c>
      <c r="S18" s="23">
        <v>29.540000000000003</v>
      </c>
      <c r="T18" s="23">
        <v>39.8125</v>
      </c>
      <c r="U18" s="24">
        <v>16.798833333333334</v>
      </c>
      <c r="V18" s="25">
        <f t="shared" ref="V18:V25" si="0">SUM(B18:U18)</f>
        <v>578.78858333333324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36.170749999999998</v>
      </c>
      <c r="C19" s="23">
        <v>41.558708333333335</v>
      </c>
      <c r="D19" s="23">
        <v>41.784458333333333</v>
      </c>
      <c r="E19" s="23">
        <v>43.777999999999999</v>
      </c>
      <c r="F19" s="23">
        <v>43.777999999999999</v>
      </c>
      <c r="G19" s="23">
        <v>44.397500000000001</v>
      </c>
      <c r="H19" s="23">
        <v>41.164375</v>
      </c>
      <c r="I19" s="23">
        <v>41.236124999999994</v>
      </c>
      <c r="J19" s="23">
        <v>36.130937500000002</v>
      </c>
      <c r="K19" s="23">
        <v>36.130937500000002</v>
      </c>
      <c r="L19" s="23">
        <v>19.312708333333333</v>
      </c>
      <c r="M19" s="22">
        <v>38.074895833333336</v>
      </c>
      <c r="N19" s="23">
        <v>41.134625</v>
      </c>
      <c r="O19" s="23">
        <v>41.212500000000006</v>
      </c>
      <c r="P19" s="23">
        <v>35.253458333333334</v>
      </c>
      <c r="Q19" s="23">
        <v>35.17820833333333</v>
      </c>
      <c r="R19" s="23">
        <v>39.067</v>
      </c>
      <c r="S19" s="23">
        <v>39.140500000000003</v>
      </c>
      <c r="T19" s="23">
        <v>52.684624999999997</v>
      </c>
      <c r="U19" s="24">
        <v>22.634791666666665</v>
      </c>
      <c r="V19" s="25">
        <f t="shared" si="0"/>
        <v>769.82310416666667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35.518583333333332</v>
      </c>
      <c r="C21" s="23">
        <v>40.792208333333342</v>
      </c>
      <c r="D21" s="23">
        <v>41.01445833333333</v>
      </c>
      <c r="E21" s="23">
        <v>42.952000000000005</v>
      </c>
      <c r="F21" s="23">
        <v>42.952000000000005</v>
      </c>
      <c r="G21" s="23">
        <v>43.571499999999993</v>
      </c>
      <c r="H21" s="23">
        <v>41.164375</v>
      </c>
      <c r="I21" s="23">
        <v>41.236124999999994</v>
      </c>
      <c r="J21" s="23">
        <v>35.434437500000008</v>
      </c>
      <c r="K21" s="23">
        <v>35.434437500000008</v>
      </c>
      <c r="L21" s="23">
        <v>19.312708333333333</v>
      </c>
      <c r="M21" s="22">
        <v>37.405229166666665</v>
      </c>
      <c r="N21" s="23">
        <v>40.40312500000001</v>
      </c>
      <c r="O21" s="23">
        <v>40.479833333333339</v>
      </c>
      <c r="P21" s="23">
        <v>34.603625000000001</v>
      </c>
      <c r="Q21" s="23">
        <v>34.529541666666667</v>
      </c>
      <c r="R21" s="23">
        <v>38.329666666666668</v>
      </c>
      <c r="S21" s="23">
        <v>38.402000000000008</v>
      </c>
      <c r="T21" s="23">
        <v>51.666125000000001</v>
      </c>
      <c r="U21" s="24">
        <v>21.762124999999997</v>
      </c>
      <c r="V21" s="25">
        <f t="shared" si="0"/>
        <v>756.96410416666663</v>
      </c>
      <c r="X21" s="2"/>
      <c r="Y21" s="19"/>
    </row>
    <row r="22" spans="1:31" ht="39.950000000000003" customHeight="1" x14ac:dyDescent="0.25">
      <c r="A22" s="91" t="s">
        <v>16</v>
      </c>
      <c r="B22" s="22">
        <v>35.518583333333332</v>
      </c>
      <c r="C22" s="23">
        <v>40.792208333333342</v>
      </c>
      <c r="D22" s="23">
        <v>41.01445833333333</v>
      </c>
      <c r="E22" s="23">
        <v>42.952000000000005</v>
      </c>
      <c r="F22" s="23">
        <v>42.952000000000005</v>
      </c>
      <c r="G22" s="23">
        <v>43.571499999999993</v>
      </c>
      <c r="H22" s="23">
        <v>41.164375</v>
      </c>
      <c r="I22" s="23">
        <v>41.236124999999994</v>
      </c>
      <c r="J22" s="23">
        <v>35.434437500000008</v>
      </c>
      <c r="K22" s="23">
        <v>35.434437500000008</v>
      </c>
      <c r="L22" s="23">
        <v>19.312708333333333</v>
      </c>
      <c r="M22" s="22">
        <v>37.405229166666665</v>
      </c>
      <c r="N22" s="23">
        <v>40.40312500000001</v>
      </c>
      <c r="O22" s="23">
        <v>40.479833333333339</v>
      </c>
      <c r="P22" s="23">
        <v>34.603625000000001</v>
      </c>
      <c r="Q22" s="23">
        <v>34.529541666666667</v>
      </c>
      <c r="R22" s="23">
        <v>38.329666666666668</v>
      </c>
      <c r="S22" s="23">
        <v>38.402000000000008</v>
      </c>
      <c r="T22" s="23">
        <v>51.666125000000001</v>
      </c>
      <c r="U22" s="24">
        <v>21.762124999999997</v>
      </c>
      <c r="V22" s="25">
        <f t="shared" si="0"/>
        <v>756.96410416666663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35.518583333333332</v>
      </c>
      <c r="C24" s="23">
        <v>40.792208333333342</v>
      </c>
      <c r="D24" s="23">
        <v>41.01445833333333</v>
      </c>
      <c r="E24" s="23">
        <v>42.952000000000005</v>
      </c>
      <c r="F24" s="23">
        <v>42.952000000000005</v>
      </c>
      <c r="G24" s="23">
        <v>43.571499999999993</v>
      </c>
      <c r="H24" s="23">
        <v>41.164375</v>
      </c>
      <c r="I24" s="23">
        <v>41.236124999999994</v>
      </c>
      <c r="J24" s="23">
        <v>35.434437500000008</v>
      </c>
      <c r="K24" s="23">
        <v>35.434437500000008</v>
      </c>
      <c r="L24" s="23">
        <v>19.312708333333333</v>
      </c>
      <c r="M24" s="22">
        <v>37.405229166666665</v>
      </c>
      <c r="N24" s="23">
        <v>40.40312500000001</v>
      </c>
      <c r="O24" s="23">
        <v>40.479833333333339</v>
      </c>
      <c r="P24" s="23">
        <v>34.603625000000001</v>
      </c>
      <c r="Q24" s="23">
        <v>34.529541666666667</v>
      </c>
      <c r="R24" s="23">
        <v>38.329666666666668</v>
      </c>
      <c r="S24" s="23">
        <v>38.402000000000008</v>
      </c>
      <c r="T24" s="23">
        <v>51.666125000000001</v>
      </c>
      <c r="U24" s="24">
        <v>21.762124999999997</v>
      </c>
      <c r="V24" s="25">
        <f t="shared" si="0"/>
        <v>756.96410416666663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170.21550000000002</v>
      </c>
      <c r="C25" s="27">
        <f t="shared" si="1"/>
        <v>195.45750000000004</v>
      </c>
      <c r="D25" s="27">
        <f t="shared" si="1"/>
        <v>196.34999999999997</v>
      </c>
      <c r="E25" s="27">
        <f t="shared" si="1"/>
        <v>205.67400000000001</v>
      </c>
      <c r="F25" s="27">
        <f t="shared" si="1"/>
        <v>205.67400000000001</v>
      </c>
      <c r="G25" s="27">
        <f t="shared" si="1"/>
        <v>208.15199999999996</v>
      </c>
      <c r="H25" s="27">
        <f t="shared" si="1"/>
        <v>195.73400000000001</v>
      </c>
      <c r="I25" s="27">
        <f t="shared" si="1"/>
        <v>196.02099999999996</v>
      </c>
      <c r="J25" s="27">
        <f t="shared" si="1"/>
        <v>169.24950000000001</v>
      </c>
      <c r="K25" s="27">
        <f t="shared" si="1"/>
        <v>169.24950000000001</v>
      </c>
      <c r="L25" s="27">
        <f t="shared" si="1"/>
        <v>91.570499999999996</v>
      </c>
      <c r="M25" s="26">
        <f>SUM(M18:M24)</f>
        <v>178.80099999999999</v>
      </c>
      <c r="N25" s="27">
        <f t="shared" ref="N25:P25" si="2">SUM(N18:N24)</f>
        <v>193.11600000000004</v>
      </c>
      <c r="O25" s="27">
        <f t="shared" si="2"/>
        <v>193.42400000000004</v>
      </c>
      <c r="P25" s="27">
        <f t="shared" si="2"/>
        <v>165.70749999999998</v>
      </c>
      <c r="Q25" s="27">
        <f>SUM(Q18:Q24)</f>
        <v>165.41</v>
      </c>
      <c r="R25" s="27">
        <f t="shared" ref="R25:U25" si="3">SUM(R18:R24)</f>
        <v>183.596</v>
      </c>
      <c r="S25" s="27">
        <f t="shared" si="3"/>
        <v>183.88650000000004</v>
      </c>
      <c r="T25" s="27">
        <f t="shared" si="3"/>
        <v>247.49549999999999</v>
      </c>
      <c r="U25" s="28">
        <f t="shared" si="3"/>
        <v>104.72</v>
      </c>
      <c r="V25" s="25">
        <f t="shared" si="0"/>
        <v>3619.5039999999995</v>
      </c>
    </row>
    <row r="26" spans="1:31" s="2" customFormat="1" ht="36.75" customHeight="1" x14ac:dyDescent="0.25">
      <c r="A26" s="93" t="s">
        <v>19</v>
      </c>
      <c r="B26" s="29">
        <v>43.5</v>
      </c>
      <c r="C26" s="30">
        <v>42.5</v>
      </c>
      <c r="D26" s="30">
        <v>42.5</v>
      </c>
      <c r="E26" s="30">
        <v>41.5</v>
      </c>
      <c r="F26" s="30">
        <v>41.5</v>
      </c>
      <c r="G26" s="30">
        <v>42</v>
      </c>
      <c r="H26" s="30">
        <v>41</v>
      </c>
      <c r="I26" s="30">
        <v>41</v>
      </c>
      <c r="J26" s="30">
        <v>40.5</v>
      </c>
      <c r="K26" s="30">
        <v>40.5</v>
      </c>
      <c r="L26" s="30">
        <v>40.5</v>
      </c>
      <c r="M26" s="29">
        <v>44.5</v>
      </c>
      <c r="N26" s="30">
        <v>44</v>
      </c>
      <c r="O26" s="30">
        <v>44</v>
      </c>
      <c r="P26" s="30">
        <v>42.5</v>
      </c>
      <c r="Q26" s="30">
        <v>42.5</v>
      </c>
      <c r="R26" s="30">
        <v>41.5</v>
      </c>
      <c r="S26" s="30">
        <v>41.5</v>
      </c>
      <c r="T26" s="30">
        <v>40.5</v>
      </c>
      <c r="U26" s="31">
        <v>40</v>
      </c>
      <c r="V26" s="32">
        <f>+((V25/V27)/7)*1000</f>
        <v>41.915693904020742</v>
      </c>
    </row>
    <row r="27" spans="1:31" s="2" customFormat="1" ht="33" customHeight="1" x14ac:dyDescent="0.25">
      <c r="A27" s="94" t="s">
        <v>20</v>
      </c>
      <c r="B27" s="33">
        <v>559</v>
      </c>
      <c r="C27" s="34">
        <v>657</v>
      </c>
      <c r="D27" s="34">
        <v>660</v>
      </c>
      <c r="E27" s="34">
        <v>708</v>
      </c>
      <c r="F27" s="34">
        <v>708</v>
      </c>
      <c r="G27" s="34">
        <v>708</v>
      </c>
      <c r="H27" s="34">
        <v>682</v>
      </c>
      <c r="I27" s="34">
        <v>683</v>
      </c>
      <c r="J27" s="34">
        <v>597</v>
      </c>
      <c r="K27" s="34">
        <v>597</v>
      </c>
      <c r="L27" s="34">
        <v>323</v>
      </c>
      <c r="M27" s="33">
        <v>574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873</v>
      </c>
      <c r="U27" s="35">
        <v>374</v>
      </c>
      <c r="V27" s="36">
        <f>SUM(B27:U27)</f>
        <v>12336</v>
      </c>
      <c r="W27" s="2">
        <f>((V25*1000)/V27)/7</f>
        <v>41.915693904020749</v>
      </c>
    </row>
    <row r="28" spans="1:31" s="2" customFormat="1" ht="33" customHeight="1" x14ac:dyDescent="0.25">
      <c r="A28" s="95" t="s">
        <v>21</v>
      </c>
      <c r="B28" s="37">
        <f>((B27*B26)*7/1000-B18-B19)/3</f>
        <v>35.518583333333332</v>
      </c>
      <c r="C28" s="38">
        <f t="shared" ref="C28:U28" si="4">((C27*C26)*7/1000-C18-C19)/3</f>
        <v>40.792208333333342</v>
      </c>
      <c r="D28" s="38">
        <f t="shared" si="4"/>
        <v>41.01445833333333</v>
      </c>
      <c r="E28" s="38">
        <f t="shared" si="4"/>
        <v>42.952000000000005</v>
      </c>
      <c r="F28" s="38">
        <f t="shared" si="4"/>
        <v>42.952000000000005</v>
      </c>
      <c r="G28" s="38">
        <f t="shared" si="4"/>
        <v>43.571499999999993</v>
      </c>
      <c r="H28" s="38">
        <f t="shared" si="4"/>
        <v>41.164375</v>
      </c>
      <c r="I28" s="38">
        <f t="shared" si="4"/>
        <v>41.236124999999994</v>
      </c>
      <c r="J28" s="38">
        <f t="shared" si="4"/>
        <v>35.434437500000008</v>
      </c>
      <c r="K28" s="38">
        <f t="shared" si="4"/>
        <v>35.434437500000008</v>
      </c>
      <c r="L28" s="38">
        <f t="shared" si="4"/>
        <v>19.312708333333333</v>
      </c>
      <c r="M28" s="37">
        <f t="shared" si="4"/>
        <v>37.405229166666665</v>
      </c>
      <c r="N28" s="38">
        <f t="shared" si="4"/>
        <v>40.40312500000001</v>
      </c>
      <c r="O28" s="38">
        <f t="shared" si="4"/>
        <v>40.479833333333339</v>
      </c>
      <c r="P28" s="38">
        <f t="shared" si="4"/>
        <v>34.603625000000001</v>
      </c>
      <c r="Q28" s="38">
        <f t="shared" si="4"/>
        <v>34.529541666666667</v>
      </c>
      <c r="R28" s="38">
        <f t="shared" si="4"/>
        <v>38.329666666666668</v>
      </c>
      <c r="S28" s="38">
        <f t="shared" si="4"/>
        <v>38.402000000000008</v>
      </c>
      <c r="T28" s="38">
        <f t="shared" si="4"/>
        <v>51.666125000000001</v>
      </c>
      <c r="U28" s="39">
        <f t="shared" si="4"/>
        <v>21.762124999999997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170.21549999999999</v>
      </c>
      <c r="C29" s="42">
        <f t="shared" si="5"/>
        <v>195.45750000000001</v>
      </c>
      <c r="D29" s="42">
        <f>((D27*D26)*7)/1000</f>
        <v>196.35</v>
      </c>
      <c r="E29" s="42">
        <f>((E27*E26)*7)/1000</f>
        <v>205.67400000000001</v>
      </c>
      <c r="F29" s="42">
        <f t="shared" ref="F29:G29" si="6">((F27*F26)*7)/1000</f>
        <v>205.67400000000001</v>
      </c>
      <c r="G29" s="42">
        <f t="shared" si="6"/>
        <v>208.15199999999999</v>
      </c>
      <c r="H29" s="42">
        <f>((H27*H26)*7)/1000</f>
        <v>195.73400000000001</v>
      </c>
      <c r="I29" s="42">
        <f t="shared" ref="I29:J29" si="7">((I27*I26)*7)/1000</f>
        <v>196.02099999999999</v>
      </c>
      <c r="J29" s="42">
        <f t="shared" si="7"/>
        <v>169.24950000000001</v>
      </c>
      <c r="K29" s="42">
        <f>((K27*K26)*7)/1000</f>
        <v>169.24950000000001</v>
      </c>
      <c r="L29" s="42">
        <f t="shared" ref="L29" si="8">((L27*L26)*7)/1000</f>
        <v>91.570499999999996</v>
      </c>
      <c r="M29" s="41">
        <f>((M27*M26)*7)/1000</f>
        <v>178.80099999999999</v>
      </c>
      <c r="N29" s="42">
        <f>((N27*N26)*7)/1000</f>
        <v>193.11600000000001</v>
      </c>
      <c r="O29" s="42">
        <f t="shared" ref="O29:U29" si="9">((O27*O26)*7)/1000</f>
        <v>193.42400000000001</v>
      </c>
      <c r="P29" s="42">
        <f t="shared" si="9"/>
        <v>165.70750000000001</v>
      </c>
      <c r="Q29" s="43">
        <f t="shared" si="9"/>
        <v>165.41</v>
      </c>
      <c r="R29" s="43">
        <f t="shared" si="9"/>
        <v>183.596</v>
      </c>
      <c r="S29" s="43">
        <f t="shared" si="9"/>
        <v>183.88650000000001</v>
      </c>
      <c r="T29" s="43">
        <f t="shared" si="9"/>
        <v>247.49549999999999</v>
      </c>
      <c r="U29" s="44">
        <f t="shared" si="9"/>
        <v>104.72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43.500000000000007</v>
      </c>
      <c r="C30" s="47">
        <f t="shared" si="10"/>
        <v>42.5</v>
      </c>
      <c r="D30" s="47">
        <f>+(D25/D27)/7*1000</f>
        <v>42.499999999999986</v>
      </c>
      <c r="E30" s="47">
        <f t="shared" ref="E30:G30" si="11">+(E25/E27)/7*1000</f>
        <v>41.5</v>
      </c>
      <c r="F30" s="47">
        <f t="shared" si="11"/>
        <v>41.5</v>
      </c>
      <c r="G30" s="47">
        <f t="shared" si="11"/>
        <v>41.999999999999986</v>
      </c>
      <c r="H30" s="47">
        <f>+(H25/H27)/7*1000</f>
        <v>41</v>
      </c>
      <c r="I30" s="47">
        <f t="shared" ref="I30:L30" si="12">+(I25/I27)/7*1000</f>
        <v>40.999999999999986</v>
      </c>
      <c r="J30" s="47">
        <f t="shared" si="12"/>
        <v>40.5</v>
      </c>
      <c r="K30" s="47">
        <f t="shared" si="12"/>
        <v>40.5</v>
      </c>
      <c r="L30" s="47">
        <f t="shared" si="12"/>
        <v>40.499999999999993</v>
      </c>
      <c r="M30" s="46">
        <f>+(M25/M27)/7*1000</f>
        <v>44.5</v>
      </c>
      <c r="N30" s="47">
        <f t="shared" ref="N30:U30" si="13">+(N25/N27)/7*1000</f>
        <v>44.000000000000007</v>
      </c>
      <c r="O30" s="47">
        <f t="shared" si="13"/>
        <v>44.000000000000007</v>
      </c>
      <c r="P30" s="47">
        <f t="shared" si="13"/>
        <v>42.499999999999993</v>
      </c>
      <c r="Q30" s="47">
        <f t="shared" si="13"/>
        <v>42.499999999999993</v>
      </c>
      <c r="R30" s="47">
        <f t="shared" si="13"/>
        <v>41.499999999999993</v>
      </c>
      <c r="S30" s="47">
        <f t="shared" si="13"/>
        <v>41.500000000000014</v>
      </c>
      <c r="T30" s="47">
        <f t="shared" si="13"/>
        <v>40.499999999999993</v>
      </c>
      <c r="U30" s="48">
        <f t="shared" si="13"/>
        <v>39.999999999999993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66" t="s">
        <v>25</v>
      </c>
      <c r="C36" s="274"/>
      <c r="D36" s="274"/>
      <c r="E36" s="274"/>
      <c r="F36" s="274"/>
      <c r="G36" s="274"/>
      <c r="H36" s="99"/>
      <c r="I36" s="53" t="s">
        <v>26</v>
      </c>
      <c r="J36" s="107"/>
      <c r="K36" s="265" t="s">
        <v>25</v>
      </c>
      <c r="L36" s="265"/>
      <c r="M36" s="265"/>
      <c r="N36" s="265"/>
      <c r="O36" s="266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20.043333333333333</v>
      </c>
      <c r="C39" s="79">
        <v>27.836916666666667</v>
      </c>
      <c r="D39" s="79">
        <v>33.661000000000001</v>
      </c>
      <c r="E39" s="79">
        <v>29.002166666666668</v>
      </c>
      <c r="F39" s="79">
        <v>26.548583333333337</v>
      </c>
      <c r="G39" s="79">
        <v>18.994499999999999</v>
      </c>
      <c r="H39" s="101">
        <f t="shared" ref="H39:H46" si="14">SUM(B39:G39)</f>
        <v>156.0865</v>
      </c>
      <c r="I39" s="138"/>
      <c r="J39" s="91" t="s">
        <v>12</v>
      </c>
      <c r="K39" s="79">
        <v>14.7</v>
      </c>
      <c r="L39" s="79">
        <v>9.1999999999999993</v>
      </c>
      <c r="M39" s="79">
        <v>6.9</v>
      </c>
      <c r="N39" s="79"/>
      <c r="O39" s="79"/>
      <c r="P39" s="101">
        <f t="shared" ref="P39:P46" si="15">SUM(K39:O39)</f>
        <v>30.799999999999997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</v>
      </c>
      <c r="D40" s="79">
        <v>54.249625000000002</v>
      </c>
      <c r="E40" s="79">
        <v>47.184083333333334</v>
      </c>
      <c r="F40" s="79">
        <v>43.335854166666664</v>
      </c>
      <c r="G40" s="79">
        <v>31.145624999999999</v>
      </c>
      <c r="H40" s="101">
        <f t="shared" si="14"/>
        <v>252.30787499999997</v>
      </c>
      <c r="I40" s="2"/>
      <c r="J40" s="92" t="s">
        <v>13</v>
      </c>
      <c r="K40" s="79">
        <v>23.2</v>
      </c>
      <c r="L40" s="79">
        <v>14.6</v>
      </c>
      <c r="M40" s="79">
        <v>10.9</v>
      </c>
      <c r="N40" s="79"/>
      <c r="O40" s="79"/>
      <c r="P40" s="101">
        <f t="shared" si="15"/>
        <v>48.699999999999996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31.781166666666667</v>
      </c>
      <c r="C42" s="79">
        <v>44.611520833333337</v>
      </c>
      <c r="D42" s="79">
        <v>54.249625000000002</v>
      </c>
      <c r="E42" s="79">
        <v>47.184083333333341</v>
      </c>
      <c r="F42" s="79">
        <v>43.335854166666671</v>
      </c>
      <c r="G42" s="79">
        <v>31.145624999999999</v>
      </c>
      <c r="H42" s="101">
        <f t="shared" si="14"/>
        <v>252.30787500000002</v>
      </c>
      <c r="I42" s="2"/>
      <c r="J42" s="92" t="s">
        <v>15</v>
      </c>
      <c r="K42" s="79">
        <v>23.2</v>
      </c>
      <c r="L42" s="79">
        <v>14.6</v>
      </c>
      <c r="M42" s="79">
        <v>11</v>
      </c>
      <c r="N42" s="79"/>
      <c r="O42" s="79"/>
      <c r="P42" s="101">
        <f t="shared" si="15"/>
        <v>48.8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31.781166666666667</v>
      </c>
      <c r="C43" s="79">
        <v>44.611520833333337</v>
      </c>
      <c r="D43" s="79">
        <v>54.249625000000002</v>
      </c>
      <c r="E43" s="79">
        <v>47.184083333333341</v>
      </c>
      <c r="F43" s="79">
        <v>43.335854166666671</v>
      </c>
      <c r="G43" s="79">
        <v>31.145624999999999</v>
      </c>
      <c r="H43" s="101">
        <f t="shared" si="14"/>
        <v>252.30787500000002</v>
      </c>
      <c r="I43" s="2"/>
      <c r="J43" s="91" t="s">
        <v>16</v>
      </c>
      <c r="K43" s="79">
        <v>23.2</v>
      </c>
      <c r="L43" s="79">
        <v>14.6</v>
      </c>
      <c r="M43" s="79">
        <v>11</v>
      </c>
      <c r="N43" s="79"/>
      <c r="O43" s="79"/>
      <c r="P43" s="101">
        <f t="shared" si="15"/>
        <v>48.8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31.781166666666667</v>
      </c>
      <c r="C45" s="79">
        <v>44.611520833333337</v>
      </c>
      <c r="D45" s="79">
        <v>54.249625000000002</v>
      </c>
      <c r="E45" s="79">
        <v>47.184083333333341</v>
      </c>
      <c r="F45" s="79">
        <v>43.335854166666671</v>
      </c>
      <c r="G45" s="79">
        <v>31.145624999999999</v>
      </c>
      <c r="H45" s="101">
        <f t="shared" si="14"/>
        <v>252.30787500000002</v>
      </c>
      <c r="I45" s="2"/>
      <c r="J45" s="91" t="s">
        <v>18</v>
      </c>
      <c r="K45" s="79">
        <v>23.2</v>
      </c>
      <c r="L45" s="79">
        <v>14.6</v>
      </c>
      <c r="M45" s="79">
        <v>11</v>
      </c>
      <c r="N45" s="79"/>
      <c r="O45" s="79"/>
      <c r="P45" s="101">
        <f t="shared" si="15"/>
        <v>48.8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147.16800000000001</v>
      </c>
      <c r="C46" s="27">
        <f t="shared" si="16"/>
        <v>206.28300000000002</v>
      </c>
      <c r="D46" s="27">
        <f t="shared" si="16"/>
        <v>250.65950000000004</v>
      </c>
      <c r="E46" s="27">
        <f t="shared" si="16"/>
        <v>217.73850000000004</v>
      </c>
      <c r="F46" s="27">
        <f t="shared" si="16"/>
        <v>199.89200000000002</v>
      </c>
      <c r="G46" s="27">
        <f t="shared" si="16"/>
        <v>143.577</v>
      </c>
      <c r="H46" s="101">
        <f t="shared" si="14"/>
        <v>1165.3180000000002</v>
      </c>
      <c r="J46" s="77" t="s">
        <v>10</v>
      </c>
      <c r="K46" s="81">
        <f>SUM(K39:K45)</f>
        <v>107.5</v>
      </c>
      <c r="L46" s="27">
        <f>SUM(L39:L45)</f>
        <v>67.599999999999994</v>
      </c>
      <c r="M46" s="27">
        <f>SUM(M39:M45)</f>
        <v>50.8</v>
      </c>
      <c r="N46" s="27">
        <f>SUM(N39:N45)</f>
        <v>0</v>
      </c>
      <c r="O46" s="27">
        <f>SUM(O39:O45)</f>
        <v>0</v>
      </c>
      <c r="P46" s="101">
        <f t="shared" si="15"/>
        <v>225.89999999999998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48</v>
      </c>
      <c r="C47" s="30">
        <v>47</v>
      </c>
      <c r="D47" s="30">
        <v>45.5</v>
      </c>
      <c r="E47" s="30">
        <v>44.5</v>
      </c>
      <c r="F47" s="30">
        <v>44</v>
      </c>
      <c r="G47" s="30">
        <v>43</v>
      </c>
      <c r="H47" s="102">
        <f>+((H46/H48)/7)*1000</f>
        <v>45.274408485178142</v>
      </c>
      <c r="J47" s="110" t="s">
        <v>19</v>
      </c>
      <c r="K47" s="82">
        <v>60</v>
      </c>
      <c r="L47" s="30">
        <v>60</v>
      </c>
      <c r="M47" s="30">
        <v>60</v>
      </c>
      <c r="N47" s="30"/>
      <c r="O47" s="30"/>
      <c r="P47" s="102">
        <f>+((P46/P48)/7)*1000</f>
        <v>59.984067976633028</v>
      </c>
      <c r="Q47" s="63"/>
      <c r="R47" s="63"/>
    </row>
    <row r="48" spans="1:30" ht="33.75" customHeight="1" x14ac:dyDescent="0.25">
      <c r="A48" s="94" t="s">
        <v>20</v>
      </c>
      <c r="B48" s="83">
        <v>438</v>
      </c>
      <c r="C48" s="34">
        <v>627</v>
      </c>
      <c r="D48" s="34">
        <v>787</v>
      </c>
      <c r="E48" s="34">
        <v>699</v>
      </c>
      <c r="F48" s="34">
        <v>649</v>
      </c>
      <c r="G48" s="34">
        <v>477</v>
      </c>
      <c r="H48" s="103">
        <f>SUM(B48:G48)</f>
        <v>3677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31.781166666666667</v>
      </c>
      <c r="C49" s="38">
        <f t="shared" si="17"/>
        <v>44.611520833333337</v>
      </c>
      <c r="D49" s="38">
        <f t="shared" si="17"/>
        <v>54.249625000000002</v>
      </c>
      <c r="E49" s="38">
        <f t="shared" si="17"/>
        <v>47.184083333333341</v>
      </c>
      <c r="F49" s="38">
        <f t="shared" si="17"/>
        <v>43.335854166666671</v>
      </c>
      <c r="G49" s="38">
        <f t="shared" si="17"/>
        <v>31.145624999999999</v>
      </c>
      <c r="H49" s="104">
        <f>((H46*1000)/H48)/7</f>
        <v>45.274408485178142</v>
      </c>
      <c r="J49" s="95" t="s">
        <v>21</v>
      </c>
      <c r="K49" s="84">
        <f t="shared" ref="K49" si="18">((K48*K47)*7/1000-K39-K40)/3</f>
        <v>23.206666666666663</v>
      </c>
      <c r="L49" s="38">
        <f t="shared" ref="L49" si="19">((L48*L47)*7/1000-L39-L40)/3</f>
        <v>14.606666666666667</v>
      </c>
      <c r="M49" s="38">
        <f t="shared" ref="M49" si="20">((M48*M47)*7/1000-M39-M40)/3</f>
        <v>11.006666666666668</v>
      </c>
      <c r="N49" s="38">
        <f t="shared" ref="N49" si="21">((N48*N47)*7/1000-N39-N40)/3</f>
        <v>0</v>
      </c>
      <c r="O49" s="38">
        <f t="shared" ref="O49" si="22">((O48*O47)*7/1000-O39-O40)/3</f>
        <v>0</v>
      </c>
      <c r="P49" s="113">
        <f>((P46*1000)/P48)/7</f>
        <v>59.984067976633021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3">((B48*B47)*7)/1000</f>
        <v>147.16800000000001</v>
      </c>
      <c r="C50" s="42">
        <f t="shared" si="23"/>
        <v>206.28299999999999</v>
      </c>
      <c r="D50" s="42">
        <f t="shared" si="23"/>
        <v>250.65950000000001</v>
      </c>
      <c r="E50" s="42">
        <f t="shared" si="23"/>
        <v>217.73849999999999</v>
      </c>
      <c r="F50" s="42">
        <f t="shared" si="23"/>
        <v>199.892</v>
      </c>
      <c r="G50" s="42">
        <f t="shared" si="23"/>
        <v>143.577</v>
      </c>
      <c r="H50" s="87"/>
      <c r="J50" s="96" t="s">
        <v>22</v>
      </c>
      <c r="K50" s="85">
        <f>((K48*K47)*7)/1000</f>
        <v>107.52</v>
      </c>
      <c r="L50" s="42">
        <f>((L48*L47)*7)/1000</f>
        <v>67.62</v>
      </c>
      <c r="M50" s="42">
        <f>((M48*M47)*7)/1000</f>
        <v>50.82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4">+(B46/B48)/7*1000</f>
        <v>48</v>
      </c>
      <c r="C51" s="47">
        <f t="shared" si="24"/>
        <v>47</v>
      </c>
      <c r="D51" s="47">
        <f t="shared" si="24"/>
        <v>45.500000000000007</v>
      </c>
      <c r="E51" s="47">
        <f t="shared" si="24"/>
        <v>44.500000000000007</v>
      </c>
      <c r="F51" s="47">
        <f t="shared" si="24"/>
        <v>44.000000000000007</v>
      </c>
      <c r="G51" s="47">
        <f t="shared" si="24"/>
        <v>43</v>
      </c>
      <c r="H51" s="105"/>
      <c r="I51" s="50"/>
      <c r="J51" s="97" t="s">
        <v>23</v>
      </c>
      <c r="K51" s="86">
        <f>+(K46/K48)/7*1000</f>
        <v>59.988839285714285</v>
      </c>
      <c r="L51" s="47">
        <f>+(L46/L48)/7*1000</f>
        <v>59.982253771073644</v>
      </c>
      <c r="M51" s="47">
        <f>+(M46/M48)/7*1000</f>
        <v>59.976387249114516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67"/>
      <c r="K54" s="26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64" t="s">
        <v>8</v>
      </c>
      <c r="C55" s="265"/>
      <c r="D55" s="265"/>
      <c r="E55" s="265"/>
      <c r="F55" s="26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23.3</v>
      </c>
      <c r="C58" s="79">
        <v>34.700000000000003</v>
      </c>
      <c r="D58" s="79">
        <v>26.1</v>
      </c>
      <c r="E58" s="79">
        <v>24.7</v>
      </c>
      <c r="F58" s="79"/>
      <c r="G58" s="101">
        <f t="shared" ref="G58:G65" si="25">SUM(B58:F58)</f>
        <v>108.8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5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5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36.945</v>
      </c>
      <c r="C61" s="79">
        <v>54.911249999999995</v>
      </c>
      <c r="D61" s="79">
        <v>41.363750000000003</v>
      </c>
      <c r="E61" s="79">
        <v>39.097500000000004</v>
      </c>
      <c r="F61" s="79"/>
      <c r="G61" s="101">
        <f t="shared" si="25"/>
        <v>172.3175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36.945</v>
      </c>
      <c r="C62" s="79">
        <v>54.911249999999995</v>
      </c>
      <c r="D62" s="79">
        <v>41.363750000000003</v>
      </c>
      <c r="E62" s="79">
        <v>39.097500000000004</v>
      </c>
      <c r="F62" s="79"/>
      <c r="G62" s="101">
        <f t="shared" si="25"/>
        <v>172.3175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5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36.945</v>
      </c>
      <c r="C64" s="79">
        <v>54.911249999999995</v>
      </c>
      <c r="D64" s="79">
        <v>41.363750000000003</v>
      </c>
      <c r="E64" s="79">
        <v>39.097500000000004</v>
      </c>
      <c r="F64" s="79"/>
      <c r="G64" s="101">
        <f t="shared" si="25"/>
        <v>172.3175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171.07999999999998</v>
      </c>
      <c r="C65" s="27">
        <f t="shared" ref="C65:F65" si="26">SUM(C58:C64)</f>
        <v>254.34499999999997</v>
      </c>
      <c r="D65" s="27">
        <f t="shared" si="26"/>
        <v>191.55500000000004</v>
      </c>
      <c r="E65" s="27">
        <f t="shared" si="26"/>
        <v>181.09</v>
      </c>
      <c r="F65" s="27">
        <f t="shared" si="26"/>
        <v>0</v>
      </c>
      <c r="G65" s="101">
        <f t="shared" si="25"/>
        <v>798.07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/>
      <c r="G66" s="102">
        <f>+((G65/G67)/7)*1000</f>
        <v>65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/>
      <c r="G67" s="112">
        <f>SUM(B67:F67)</f>
        <v>1754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((B67*B66)*7/1000-B58)/4</f>
        <v>36.945</v>
      </c>
      <c r="C68" s="38">
        <f t="shared" ref="C68:F68" si="27">((C67*C66)*7/1000-C58)/4</f>
        <v>54.911249999999995</v>
      </c>
      <c r="D68" s="38">
        <f t="shared" si="27"/>
        <v>41.363750000000003</v>
      </c>
      <c r="E68" s="38">
        <f t="shared" si="27"/>
        <v>39.097500000000004</v>
      </c>
      <c r="F68" s="38">
        <f t="shared" si="27"/>
        <v>0</v>
      </c>
      <c r="G68" s="116">
        <f>((G65*1000)/G67)/7</f>
        <v>65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171.08</v>
      </c>
      <c r="C69" s="42">
        <f>((C67*C66)*7)/1000</f>
        <v>254.345</v>
      </c>
      <c r="D69" s="42">
        <f>((D67*D66)*7)/1000</f>
        <v>191.55500000000001</v>
      </c>
      <c r="E69" s="42">
        <f>((E67*E66)*7)/1000</f>
        <v>181.09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64.999999999999986</v>
      </c>
      <c r="C70" s="47">
        <f>+(C65/C67)/7*1000</f>
        <v>64.999999999999986</v>
      </c>
      <c r="D70" s="47">
        <f>+(D65/D67)/7*1000</f>
        <v>65.000000000000014</v>
      </c>
      <c r="E70" s="47">
        <f>+(E65/E67)/7*1000</f>
        <v>65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43CF-DED9-4134-B02B-2ACDF106111E}">
  <dimension ref="A1:AE239"/>
  <sheetViews>
    <sheetView topLeftCell="A39" zoomScale="30" zoomScaleNormal="30" workbookViewId="0">
      <selection activeCell="B68" sqref="B6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71" t="s">
        <v>0</v>
      </c>
      <c r="B3" s="271"/>
      <c r="C3" s="271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  <c r="Y3" s="2"/>
      <c r="Z3" s="2"/>
      <c r="AA3" s="2"/>
      <c r="AB3" s="2"/>
      <c r="AC3" s="2"/>
      <c r="AD3" s="25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58" t="s">
        <v>1</v>
      </c>
      <c r="B9" s="258"/>
      <c r="C9" s="258"/>
      <c r="D9" s="1"/>
      <c r="E9" s="272" t="s">
        <v>2</v>
      </c>
      <c r="F9" s="272"/>
      <c r="G9" s="27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72"/>
      <c r="S9" s="27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58"/>
      <c r="B10" s="258"/>
      <c r="C10" s="25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58" t="s">
        <v>4</v>
      </c>
      <c r="B11" s="258"/>
      <c r="C11" s="258"/>
      <c r="D11" s="1"/>
      <c r="E11" s="259">
        <v>2</v>
      </c>
      <c r="F11" s="1"/>
      <c r="G11" s="1"/>
      <c r="H11" s="1"/>
      <c r="I11" s="1"/>
      <c r="J11" s="1"/>
      <c r="K11" s="273" t="s">
        <v>60</v>
      </c>
      <c r="L11" s="273"/>
      <c r="M11" s="260"/>
      <c r="N11" s="26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58"/>
      <c r="B12" s="258"/>
      <c r="C12" s="258"/>
      <c r="D12" s="1"/>
      <c r="E12" s="5"/>
      <c r="F12" s="1"/>
      <c r="G12" s="1"/>
      <c r="H12" s="1"/>
      <c r="I12" s="1"/>
      <c r="J12" s="1"/>
      <c r="K12" s="260"/>
      <c r="L12" s="260"/>
      <c r="M12" s="260"/>
      <c r="N12" s="26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58"/>
      <c r="B13" s="258"/>
      <c r="C13" s="258"/>
      <c r="D13" s="258"/>
      <c r="E13" s="258"/>
      <c r="F13" s="258"/>
      <c r="G13" s="258"/>
      <c r="H13" s="258"/>
      <c r="I13" s="258"/>
      <c r="J13" s="258"/>
      <c r="K13" s="258"/>
      <c r="L13" s="260"/>
      <c r="M13" s="260"/>
      <c r="N13" s="260"/>
      <c r="O13" s="260"/>
      <c r="P13" s="260"/>
      <c r="Q13" s="260"/>
      <c r="R13" s="260"/>
      <c r="S13" s="260"/>
      <c r="T13" s="260"/>
      <c r="U13" s="260"/>
      <c r="V13" s="260"/>
      <c r="W13" s="1"/>
      <c r="X13" s="1"/>
      <c r="Y13" s="1"/>
    </row>
    <row r="14" spans="1:30" s="3" customFormat="1" ht="27" thickBot="1" x14ac:dyDescent="0.3">
      <c r="A14" s="25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78" t="s">
        <v>25</v>
      </c>
      <c r="C15" s="279"/>
      <c r="D15" s="279"/>
      <c r="E15" s="279"/>
      <c r="F15" s="279"/>
      <c r="G15" s="279"/>
      <c r="H15" s="279"/>
      <c r="I15" s="279"/>
      <c r="J15" s="279"/>
      <c r="K15" s="279"/>
      <c r="L15" s="280"/>
      <c r="M15" s="281" t="s">
        <v>8</v>
      </c>
      <c r="N15" s="282"/>
      <c r="O15" s="282"/>
      <c r="P15" s="282"/>
      <c r="Q15" s="282"/>
      <c r="R15" s="282"/>
      <c r="S15" s="282"/>
      <c r="T15" s="282"/>
      <c r="U15" s="283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35.518583333333332</v>
      </c>
      <c r="C18" s="23">
        <v>40.792208333333342</v>
      </c>
      <c r="D18" s="23">
        <v>41.01445833333333</v>
      </c>
      <c r="E18" s="23">
        <v>42.952000000000005</v>
      </c>
      <c r="F18" s="23">
        <v>42.952000000000005</v>
      </c>
      <c r="G18" s="23">
        <v>43.571499999999993</v>
      </c>
      <c r="H18" s="23">
        <v>41.164375</v>
      </c>
      <c r="I18" s="23">
        <v>41.236124999999994</v>
      </c>
      <c r="J18" s="23">
        <v>35.434437500000008</v>
      </c>
      <c r="K18" s="23">
        <v>35.434437500000008</v>
      </c>
      <c r="L18" s="23">
        <v>19.312708333333333</v>
      </c>
      <c r="M18" s="22">
        <v>37.405229166666665</v>
      </c>
      <c r="N18" s="23">
        <v>40.40312500000001</v>
      </c>
      <c r="O18" s="23">
        <v>40.479833333333339</v>
      </c>
      <c r="P18" s="23">
        <v>34.603625000000001</v>
      </c>
      <c r="Q18" s="23">
        <v>34.529541666666667</v>
      </c>
      <c r="R18" s="23">
        <v>38.329666666666668</v>
      </c>
      <c r="S18" s="23">
        <v>38.402000000000008</v>
      </c>
      <c r="T18" s="23">
        <v>51.666125000000001</v>
      </c>
      <c r="U18" s="24">
        <v>21.762124999999997</v>
      </c>
      <c r="V18" s="25">
        <f t="shared" ref="V18:V25" si="0">SUM(B18:U18)</f>
        <v>756.96410416666663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35.518583333333332</v>
      </c>
      <c r="C19" s="23">
        <v>40.792208333333342</v>
      </c>
      <c r="D19" s="23">
        <v>41.01445833333333</v>
      </c>
      <c r="E19" s="23">
        <v>42.952000000000005</v>
      </c>
      <c r="F19" s="23">
        <v>42.952000000000005</v>
      </c>
      <c r="G19" s="23">
        <v>43.571499999999993</v>
      </c>
      <c r="H19" s="23">
        <v>41.164375</v>
      </c>
      <c r="I19" s="23">
        <v>41.236124999999994</v>
      </c>
      <c r="J19" s="23">
        <v>35.434437500000008</v>
      </c>
      <c r="K19" s="23">
        <v>35.434437500000008</v>
      </c>
      <c r="L19" s="23">
        <v>19.312708333333333</v>
      </c>
      <c r="M19" s="22">
        <v>37.405229166666665</v>
      </c>
      <c r="N19" s="23">
        <v>40.40312500000001</v>
      </c>
      <c r="O19" s="23">
        <v>40.479833333333339</v>
      </c>
      <c r="P19" s="23">
        <v>34.603625000000001</v>
      </c>
      <c r="Q19" s="23">
        <v>34.529541666666667</v>
      </c>
      <c r="R19" s="23">
        <v>38.329666666666668</v>
      </c>
      <c r="S19" s="23">
        <v>38.402000000000008</v>
      </c>
      <c r="T19" s="23">
        <v>51.666125000000001</v>
      </c>
      <c r="U19" s="24">
        <v>21.762124999999997</v>
      </c>
      <c r="V19" s="25">
        <f t="shared" si="0"/>
        <v>756.96410416666663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34.700944444444438</v>
      </c>
      <c r="C21" s="23">
        <v>40.25719444444443</v>
      </c>
      <c r="D21" s="23">
        <v>40.417027777777783</v>
      </c>
      <c r="E21" s="23">
        <v>43.125833333333333</v>
      </c>
      <c r="F21" s="23">
        <v>42.401333333333334</v>
      </c>
      <c r="G21" s="23">
        <v>42.712833333333343</v>
      </c>
      <c r="H21" s="23">
        <v>39.990416666666668</v>
      </c>
      <c r="I21" s="23">
        <v>40.240083333333338</v>
      </c>
      <c r="J21" s="23">
        <v>34.883041666666664</v>
      </c>
      <c r="K21" s="23">
        <v>34.883041666666664</v>
      </c>
      <c r="L21" s="23">
        <v>18.778861111111112</v>
      </c>
      <c r="M21" s="22">
        <v>36.90818055555556</v>
      </c>
      <c r="N21" s="23">
        <v>39.631083333333322</v>
      </c>
      <c r="O21" s="23">
        <v>40.41877777777777</v>
      </c>
      <c r="P21" s="23">
        <v>34.116250000000008</v>
      </c>
      <c r="Q21" s="23">
        <v>34.062972222222221</v>
      </c>
      <c r="R21" s="23">
        <v>38.594888888888882</v>
      </c>
      <c r="S21" s="23">
        <v>38.648166666666661</v>
      </c>
      <c r="T21" s="23">
        <v>52.029250000000012</v>
      </c>
      <c r="U21" s="24">
        <v>22.143916666666669</v>
      </c>
      <c r="V21" s="25">
        <f t="shared" si="0"/>
        <v>748.94409722222224</v>
      </c>
      <c r="X21" s="2"/>
      <c r="Y21" s="19"/>
    </row>
    <row r="22" spans="1:31" ht="39.950000000000003" customHeight="1" x14ac:dyDescent="0.25">
      <c r="A22" s="91" t="s">
        <v>16</v>
      </c>
      <c r="B22" s="22">
        <v>34.700944444444438</v>
      </c>
      <c r="C22" s="23">
        <v>40.25719444444443</v>
      </c>
      <c r="D22" s="23">
        <v>40.417027777777783</v>
      </c>
      <c r="E22" s="23">
        <v>43.125833333333333</v>
      </c>
      <c r="F22" s="23">
        <v>42.401333333333334</v>
      </c>
      <c r="G22" s="23">
        <v>42.712833333333343</v>
      </c>
      <c r="H22" s="23">
        <v>39.990416666666668</v>
      </c>
      <c r="I22" s="23">
        <v>40.240083333333338</v>
      </c>
      <c r="J22" s="23">
        <v>34.883041666666664</v>
      </c>
      <c r="K22" s="23">
        <v>34.883041666666664</v>
      </c>
      <c r="L22" s="23">
        <v>18.778861111111112</v>
      </c>
      <c r="M22" s="22">
        <v>36.90818055555556</v>
      </c>
      <c r="N22" s="23">
        <v>39.631083333333322</v>
      </c>
      <c r="O22" s="23">
        <v>40.41877777777777</v>
      </c>
      <c r="P22" s="23">
        <v>34.116250000000008</v>
      </c>
      <c r="Q22" s="23">
        <v>34.062972222222221</v>
      </c>
      <c r="R22" s="23">
        <v>38.594888888888882</v>
      </c>
      <c r="S22" s="23">
        <v>38.648166666666661</v>
      </c>
      <c r="T22" s="23">
        <v>52.029250000000012</v>
      </c>
      <c r="U22" s="24">
        <v>22.143916666666669</v>
      </c>
      <c r="V22" s="25">
        <f t="shared" si="0"/>
        <v>748.94409722222224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34.700944444444438</v>
      </c>
      <c r="C24" s="23">
        <v>40.25719444444443</v>
      </c>
      <c r="D24" s="23">
        <v>40.417027777777783</v>
      </c>
      <c r="E24" s="23">
        <v>43.125833333333333</v>
      </c>
      <c r="F24" s="23">
        <v>42.401333333333334</v>
      </c>
      <c r="G24" s="23">
        <v>42.712833333333343</v>
      </c>
      <c r="H24" s="23">
        <v>39.990416666666668</v>
      </c>
      <c r="I24" s="23">
        <v>40.240083333333338</v>
      </c>
      <c r="J24" s="23">
        <v>34.883041666666664</v>
      </c>
      <c r="K24" s="23">
        <v>34.883041666666664</v>
      </c>
      <c r="L24" s="23">
        <v>18.778861111111112</v>
      </c>
      <c r="M24" s="22">
        <v>36.90818055555556</v>
      </c>
      <c r="N24" s="23">
        <v>39.631083333333322</v>
      </c>
      <c r="O24" s="23">
        <v>40.41877777777777</v>
      </c>
      <c r="P24" s="23">
        <v>34.116250000000008</v>
      </c>
      <c r="Q24" s="23">
        <v>34.062972222222221</v>
      </c>
      <c r="R24" s="23">
        <v>38.594888888888882</v>
      </c>
      <c r="S24" s="23">
        <v>38.648166666666661</v>
      </c>
      <c r="T24" s="23">
        <v>52.029250000000012</v>
      </c>
      <c r="U24" s="24">
        <v>22.143916666666669</v>
      </c>
      <c r="V24" s="25">
        <f t="shared" si="0"/>
        <v>748.94409722222224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175.14</v>
      </c>
      <c r="C25" s="27">
        <f t="shared" si="1"/>
        <v>202.35599999999997</v>
      </c>
      <c r="D25" s="27">
        <f t="shared" si="1"/>
        <v>203.28</v>
      </c>
      <c r="E25" s="27">
        <f t="shared" si="1"/>
        <v>215.28149999999999</v>
      </c>
      <c r="F25" s="27">
        <f t="shared" si="1"/>
        <v>213.108</v>
      </c>
      <c r="G25" s="27">
        <f t="shared" si="1"/>
        <v>215.28150000000002</v>
      </c>
      <c r="H25" s="27">
        <f t="shared" si="1"/>
        <v>202.3</v>
      </c>
      <c r="I25" s="27">
        <f t="shared" si="1"/>
        <v>203.1925</v>
      </c>
      <c r="J25" s="27">
        <f t="shared" si="1"/>
        <v>175.518</v>
      </c>
      <c r="K25" s="27">
        <f t="shared" si="1"/>
        <v>175.518</v>
      </c>
      <c r="L25" s="27">
        <f t="shared" si="1"/>
        <v>94.962000000000003</v>
      </c>
      <c r="M25" s="26">
        <f>SUM(M18:M24)</f>
        <v>185.535</v>
      </c>
      <c r="N25" s="27">
        <f t="shared" ref="N25:P25" si="2">SUM(N18:N24)</f>
        <v>199.6995</v>
      </c>
      <c r="O25" s="27">
        <f t="shared" si="2"/>
        <v>202.21599999999998</v>
      </c>
      <c r="P25" s="27">
        <f t="shared" si="2"/>
        <v>171.55600000000001</v>
      </c>
      <c r="Q25" s="27">
        <f>SUM(Q18:Q24)</f>
        <v>171.24799999999999</v>
      </c>
      <c r="R25" s="27">
        <f t="shared" ref="R25:U25" si="3">SUM(R18:R24)</f>
        <v>192.44399999999996</v>
      </c>
      <c r="S25" s="27">
        <f t="shared" si="3"/>
        <v>192.74850000000001</v>
      </c>
      <c r="T25" s="27">
        <f t="shared" si="3"/>
        <v>259.42</v>
      </c>
      <c r="U25" s="28">
        <f t="shared" si="3"/>
        <v>109.956</v>
      </c>
      <c r="V25" s="25">
        <f t="shared" si="0"/>
        <v>3760.7605000000003</v>
      </c>
    </row>
    <row r="26" spans="1:31" s="2" customFormat="1" ht="36.75" customHeight="1" x14ac:dyDescent="0.25">
      <c r="A26" s="93" t="s">
        <v>19</v>
      </c>
      <c r="B26" s="29">
        <v>45</v>
      </c>
      <c r="C26" s="30">
        <v>44</v>
      </c>
      <c r="D26" s="30">
        <v>44</v>
      </c>
      <c r="E26" s="30">
        <v>43.5</v>
      </c>
      <c r="F26" s="30">
        <v>43</v>
      </c>
      <c r="G26" s="30">
        <v>43.5</v>
      </c>
      <c r="H26" s="30">
        <v>42.5</v>
      </c>
      <c r="I26" s="30">
        <v>42.5</v>
      </c>
      <c r="J26" s="30">
        <v>42</v>
      </c>
      <c r="K26" s="30">
        <v>42</v>
      </c>
      <c r="L26" s="30">
        <v>42</v>
      </c>
      <c r="M26" s="29">
        <v>46.5</v>
      </c>
      <c r="N26" s="30">
        <v>45.5</v>
      </c>
      <c r="O26" s="30">
        <v>46</v>
      </c>
      <c r="P26" s="30">
        <v>44</v>
      </c>
      <c r="Q26" s="30">
        <v>44</v>
      </c>
      <c r="R26" s="30">
        <v>43.5</v>
      </c>
      <c r="S26" s="30">
        <v>43.5</v>
      </c>
      <c r="T26" s="30">
        <v>42.5</v>
      </c>
      <c r="U26" s="31">
        <v>42</v>
      </c>
      <c r="V26" s="32">
        <f>+((V25/V27)/7)*1000</f>
        <v>43.593922427783191</v>
      </c>
    </row>
    <row r="27" spans="1:31" s="2" customFormat="1" ht="33" customHeight="1" x14ac:dyDescent="0.25">
      <c r="A27" s="94" t="s">
        <v>20</v>
      </c>
      <c r="B27" s="33">
        <v>556</v>
      </c>
      <c r="C27" s="34">
        <v>657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597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872</v>
      </c>
      <c r="U27" s="35">
        <v>374</v>
      </c>
      <c r="V27" s="36">
        <f>SUM(B27:U27)</f>
        <v>12324</v>
      </c>
      <c r="W27" s="2">
        <f>((V25*1000)/V27)/7</f>
        <v>43.593922427783191</v>
      </c>
    </row>
    <row r="28" spans="1:31" s="2" customFormat="1" ht="33" customHeight="1" x14ac:dyDescent="0.25">
      <c r="A28" s="95" t="s">
        <v>21</v>
      </c>
      <c r="B28" s="37">
        <f>((B27*B26)*7/1000-B18-B19)/3</f>
        <v>34.700944444444438</v>
      </c>
      <c r="C28" s="38">
        <f t="shared" ref="C28:U28" si="4">((C27*C26)*7/1000-C18-C19)/3</f>
        <v>40.25719444444443</v>
      </c>
      <c r="D28" s="38">
        <f t="shared" si="4"/>
        <v>40.417027777777783</v>
      </c>
      <c r="E28" s="38">
        <f t="shared" si="4"/>
        <v>43.125833333333333</v>
      </c>
      <c r="F28" s="38">
        <f t="shared" si="4"/>
        <v>42.401333333333334</v>
      </c>
      <c r="G28" s="38">
        <f t="shared" si="4"/>
        <v>42.712833333333343</v>
      </c>
      <c r="H28" s="38">
        <f t="shared" si="4"/>
        <v>39.990416666666668</v>
      </c>
      <c r="I28" s="38">
        <f t="shared" si="4"/>
        <v>40.240083333333338</v>
      </c>
      <c r="J28" s="38">
        <f t="shared" si="4"/>
        <v>34.883041666666664</v>
      </c>
      <c r="K28" s="38">
        <f t="shared" si="4"/>
        <v>34.883041666666664</v>
      </c>
      <c r="L28" s="38">
        <f t="shared" si="4"/>
        <v>18.778861111111112</v>
      </c>
      <c r="M28" s="37">
        <f t="shared" si="4"/>
        <v>36.90818055555556</v>
      </c>
      <c r="N28" s="38">
        <f t="shared" si="4"/>
        <v>39.631083333333322</v>
      </c>
      <c r="O28" s="38">
        <f t="shared" si="4"/>
        <v>40.41877777777777</v>
      </c>
      <c r="P28" s="38">
        <f t="shared" si="4"/>
        <v>34.116250000000008</v>
      </c>
      <c r="Q28" s="38">
        <f t="shared" si="4"/>
        <v>34.062972222222221</v>
      </c>
      <c r="R28" s="38">
        <f t="shared" si="4"/>
        <v>38.594888888888882</v>
      </c>
      <c r="S28" s="38">
        <f t="shared" si="4"/>
        <v>38.648166666666661</v>
      </c>
      <c r="T28" s="38">
        <f t="shared" si="4"/>
        <v>52.029250000000012</v>
      </c>
      <c r="U28" s="39">
        <f t="shared" si="4"/>
        <v>22.143916666666669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175.14</v>
      </c>
      <c r="C29" s="42">
        <f t="shared" si="5"/>
        <v>202.35599999999999</v>
      </c>
      <c r="D29" s="42">
        <f>((D27*D26)*7)/1000</f>
        <v>203.28</v>
      </c>
      <c r="E29" s="42">
        <f>((E27*E26)*7)/1000</f>
        <v>215.28149999999999</v>
      </c>
      <c r="F29" s="42">
        <f t="shared" ref="F29:G29" si="6">((F27*F26)*7)/1000</f>
        <v>213.108</v>
      </c>
      <c r="G29" s="42">
        <f t="shared" si="6"/>
        <v>215.28149999999999</v>
      </c>
      <c r="H29" s="42">
        <f>((H27*H26)*7)/1000</f>
        <v>202.3</v>
      </c>
      <c r="I29" s="42">
        <f t="shared" ref="I29:J29" si="7">((I27*I26)*7)/1000</f>
        <v>203.1925</v>
      </c>
      <c r="J29" s="42">
        <f t="shared" si="7"/>
        <v>175.518</v>
      </c>
      <c r="K29" s="42">
        <f>((K27*K26)*7)/1000</f>
        <v>175.518</v>
      </c>
      <c r="L29" s="42">
        <f t="shared" ref="L29" si="8">((L27*L26)*7)/1000</f>
        <v>94.962000000000003</v>
      </c>
      <c r="M29" s="41">
        <f>((M27*M26)*7)/1000</f>
        <v>185.535</v>
      </c>
      <c r="N29" s="42">
        <f>((N27*N26)*7)/1000</f>
        <v>199.6995</v>
      </c>
      <c r="O29" s="42">
        <f t="shared" ref="O29:U29" si="9">((O27*O26)*7)/1000</f>
        <v>202.21600000000001</v>
      </c>
      <c r="P29" s="42">
        <f t="shared" si="9"/>
        <v>171.55600000000001</v>
      </c>
      <c r="Q29" s="43">
        <f t="shared" si="9"/>
        <v>171.24799999999999</v>
      </c>
      <c r="R29" s="43">
        <f t="shared" si="9"/>
        <v>192.44399999999999</v>
      </c>
      <c r="S29" s="43">
        <f t="shared" si="9"/>
        <v>192.74850000000001</v>
      </c>
      <c r="T29" s="43">
        <f t="shared" si="9"/>
        <v>259.42</v>
      </c>
      <c r="U29" s="44">
        <f t="shared" si="9"/>
        <v>109.956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45</v>
      </c>
      <c r="C30" s="47">
        <f t="shared" si="10"/>
        <v>43.999999999999993</v>
      </c>
      <c r="D30" s="47">
        <f>+(D25/D27)/7*1000</f>
        <v>44</v>
      </c>
      <c r="E30" s="47">
        <f t="shared" ref="E30:G30" si="11">+(E25/E27)/7*1000</f>
        <v>43.5</v>
      </c>
      <c r="F30" s="47">
        <f t="shared" si="11"/>
        <v>43</v>
      </c>
      <c r="G30" s="47">
        <f t="shared" si="11"/>
        <v>43.500000000000007</v>
      </c>
      <c r="H30" s="47">
        <f>+(H25/H27)/7*1000</f>
        <v>42.5</v>
      </c>
      <c r="I30" s="47">
        <f t="shared" ref="I30:L30" si="12">+(I25/I27)/7*1000</f>
        <v>42.499999999999993</v>
      </c>
      <c r="J30" s="47">
        <f t="shared" si="12"/>
        <v>41.999999999999993</v>
      </c>
      <c r="K30" s="47">
        <f t="shared" si="12"/>
        <v>41.999999999999993</v>
      </c>
      <c r="L30" s="47">
        <f t="shared" si="12"/>
        <v>41.999999999999993</v>
      </c>
      <c r="M30" s="46">
        <f>+(M25/M27)/7*1000</f>
        <v>46.5</v>
      </c>
      <c r="N30" s="47">
        <f t="shared" ref="N30:U30" si="13">+(N25/N27)/7*1000</f>
        <v>45.5</v>
      </c>
      <c r="O30" s="47">
        <f t="shared" si="13"/>
        <v>45.999999999999993</v>
      </c>
      <c r="P30" s="47">
        <f t="shared" si="13"/>
        <v>44</v>
      </c>
      <c r="Q30" s="47">
        <f t="shared" si="13"/>
        <v>44</v>
      </c>
      <c r="R30" s="47">
        <f t="shared" si="13"/>
        <v>43.499999999999993</v>
      </c>
      <c r="S30" s="47">
        <f t="shared" si="13"/>
        <v>43.5</v>
      </c>
      <c r="T30" s="47">
        <f t="shared" si="13"/>
        <v>42.5</v>
      </c>
      <c r="U30" s="48">
        <f t="shared" si="13"/>
        <v>41.999999999999993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66" t="s">
        <v>25</v>
      </c>
      <c r="C36" s="274"/>
      <c r="D36" s="274"/>
      <c r="E36" s="274"/>
      <c r="F36" s="274"/>
      <c r="G36" s="274"/>
      <c r="H36" s="99"/>
      <c r="I36" s="53" t="s">
        <v>26</v>
      </c>
      <c r="J36" s="107"/>
      <c r="K36" s="265" t="s">
        <v>25</v>
      </c>
      <c r="L36" s="265"/>
      <c r="M36" s="265"/>
      <c r="N36" s="265"/>
      <c r="O36" s="266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31.781166666666667</v>
      </c>
      <c r="C39" s="79">
        <v>44.611520833333337</v>
      </c>
      <c r="D39" s="79">
        <v>54.249625000000002</v>
      </c>
      <c r="E39" s="79">
        <v>47.184083333333341</v>
      </c>
      <c r="F39" s="79">
        <v>43.335854166666671</v>
      </c>
      <c r="G39" s="79">
        <v>31.145624999999999</v>
      </c>
      <c r="H39" s="101">
        <f t="shared" ref="H39:H46" si="14">SUM(B39:G39)</f>
        <v>252.30787500000002</v>
      </c>
      <c r="I39" s="138"/>
      <c r="J39" s="91" t="s">
        <v>12</v>
      </c>
      <c r="K39" s="79">
        <v>23.2</v>
      </c>
      <c r="L39" s="79">
        <v>14.6</v>
      </c>
      <c r="M39" s="79">
        <v>11</v>
      </c>
      <c r="N39" s="79"/>
      <c r="O39" s="79"/>
      <c r="P39" s="101">
        <f t="shared" ref="P39:P46" si="15">SUM(K39:O39)</f>
        <v>48.8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44.611520833333337</v>
      </c>
      <c r="D40" s="79">
        <v>54.249625000000002</v>
      </c>
      <c r="E40" s="79">
        <v>47.184083333333341</v>
      </c>
      <c r="F40" s="79">
        <v>43.335854166666671</v>
      </c>
      <c r="G40" s="79">
        <v>31.145624999999999</v>
      </c>
      <c r="H40" s="101">
        <f t="shared" si="14"/>
        <v>252.30787500000002</v>
      </c>
      <c r="I40" s="2"/>
      <c r="J40" s="92" t="s">
        <v>13</v>
      </c>
      <c r="K40" s="79">
        <v>23.2</v>
      </c>
      <c r="L40" s="79">
        <v>14.6</v>
      </c>
      <c r="M40" s="79">
        <v>11</v>
      </c>
      <c r="N40" s="79"/>
      <c r="O40" s="79"/>
      <c r="P40" s="101">
        <f t="shared" si="15"/>
        <v>48.8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31.835222222222228</v>
      </c>
      <c r="C42" s="79">
        <v>44.871986111111106</v>
      </c>
      <c r="D42" s="79">
        <v>54.732083333333321</v>
      </c>
      <c r="E42" s="79">
        <v>47.647444444444432</v>
      </c>
      <c r="F42" s="79">
        <v>43.797430555555543</v>
      </c>
      <c r="G42" s="79">
        <v>31.43758333333334</v>
      </c>
      <c r="H42" s="101">
        <f t="shared" si="14"/>
        <v>254.32174999999998</v>
      </c>
      <c r="I42" s="2"/>
      <c r="J42" s="92" t="s">
        <v>15</v>
      </c>
      <c r="K42" s="79">
        <v>21</v>
      </c>
      <c r="L42" s="79">
        <v>13.2</v>
      </c>
      <c r="M42" s="79">
        <v>9.9</v>
      </c>
      <c r="N42" s="79"/>
      <c r="O42" s="79"/>
      <c r="P42" s="101">
        <f t="shared" si="15"/>
        <v>44.1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31.835222222222228</v>
      </c>
      <c r="C43" s="79">
        <v>44.871986111111106</v>
      </c>
      <c r="D43" s="79">
        <v>54.732083333333321</v>
      </c>
      <c r="E43" s="79">
        <v>47.647444444444432</v>
      </c>
      <c r="F43" s="79">
        <v>43.797430555555543</v>
      </c>
      <c r="G43" s="79">
        <v>31.43758333333334</v>
      </c>
      <c r="H43" s="101">
        <f t="shared" si="14"/>
        <v>254.32174999999998</v>
      </c>
      <c r="I43" s="2"/>
      <c r="J43" s="91" t="s">
        <v>16</v>
      </c>
      <c r="K43" s="79">
        <v>21</v>
      </c>
      <c r="L43" s="79">
        <v>13.2</v>
      </c>
      <c r="M43" s="79">
        <v>9.9</v>
      </c>
      <c r="N43" s="79"/>
      <c r="O43" s="79"/>
      <c r="P43" s="101">
        <f t="shared" si="15"/>
        <v>44.1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31.835222222222228</v>
      </c>
      <c r="C45" s="79">
        <v>44.871986111111106</v>
      </c>
      <c r="D45" s="79">
        <v>54.732083333333321</v>
      </c>
      <c r="E45" s="79">
        <v>47.647444444444432</v>
      </c>
      <c r="F45" s="79">
        <v>43.797430555555543</v>
      </c>
      <c r="G45" s="79">
        <v>31.43758333333334</v>
      </c>
      <c r="H45" s="101">
        <f t="shared" si="14"/>
        <v>254.32174999999998</v>
      </c>
      <c r="I45" s="2"/>
      <c r="J45" s="91" t="s">
        <v>18</v>
      </c>
      <c r="K45" s="79">
        <v>21</v>
      </c>
      <c r="L45" s="79">
        <v>13.2</v>
      </c>
      <c r="M45" s="79">
        <v>9.9</v>
      </c>
      <c r="N45" s="79"/>
      <c r="O45" s="79"/>
      <c r="P45" s="101">
        <f t="shared" si="15"/>
        <v>44.1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159.06800000000001</v>
      </c>
      <c r="C46" s="27">
        <f t="shared" si="16"/>
        <v>223.839</v>
      </c>
      <c r="D46" s="27">
        <f t="shared" si="16"/>
        <v>272.69549999999998</v>
      </c>
      <c r="E46" s="27">
        <f t="shared" si="16"/>
        <v>237.31049999999999</v>
      </c>
      <c r="F46" s="27">
        <f t="shared" si="16"/>
        <v>218.06399999999996</v>
      </c>
      <c r="G46" s="27">
        <f t="shared" si="16"/>
        <v>156.60400000000001</v>
      </c>
      <c r="H46" s="101">
        <f t="shared" si="14"/>
        <v>1267.5809999999999</v>
      </c>
      <c r="J46" s="77" t="s">
        <v>10</v>
      </c>
      <c r="K46" s="81">
        <f>SUM(K39:K45)</f>
        <v>109.4</v>
      </c>
      <c r="L46" s="27">
        <f>SUM(L39:L45)</f>
        <v>68.8</v>
      </c>
      <c r="M46" s="27">
        <f>SUM(M39:M45)</f>
        <v>51.699999999999996</v>
      </c>
      <c r="N46" s="27">
        <f>SUM(N39:N45)</f>
        <v>0</v>
      </c>
      <c r="O46" s="27">
        <f>SUM(O39:O45)</f>
        <v>0</v>
      </c>
      <c r="P46" s="101">
        <f t="shared" si="15"/>
        <v>229.89999999999998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52</v>
      </c>
      <c r="C47" s="30">
        <v>51</v>
      </c>
      <c r="D47" s="30">
        <v>49.5</v>
      </c>
      <c r="E47" s="30">
        <v>48.5</v>
      </c>
      <c r="F47" s="30">
        <v>48</v>
      </c>
      <c r="G47" s="30">
        <v>47</v>
      </c>
      <c r="H47" s="102">
        <f>+((H46/H48)/7)*1000</f>
        <v>49.27428571428571</v>
      </c>
      <c r="J47" s="110" t="s">
        <v>19</v>
      </c>
      <c r="K47" s="82">
        <v>61</v>
      </c>
      <c r="L47" s="30">
        <v>61</v>
      </c>
      <c r="M47" s="30">
        <v>61</v>
      </c>
      <c r="N47" s="30"/>
      <c r="O47" s="30"/>
      <c r="P47" s="102">
        <f>+((P46/P48)/7)*1000</f>
        <v>61.046202867764201</v>
      </c>
      <c r="Q47" s="63"/>
      <c r="R47" s="63"/>
    </row>
    <row r="48" spans="1:30" ht="33.75" customHeight="1" x14ac:dyDescent="0.25">
      <c r="A48" s="94" t="s">
        <v>20</v>
      </c>
      <c r="B48" s="83">
        <v>437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3675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31.835222222222228</v>
      </c>
      <c r="C49" s="38">
        <f t="shared" si="17"/>
        <v>44.871986111111106</v>
      </c>
      <c r="D49" s="38">
        <f t="shared" si="17"/>
        <v>54.732083333333321</v>
      </c>
      <c r="E49" s="38">
        <f t="shared" si="17"/>
        <v>47.647444444444432</v>
      </c>
      <c r="F49" s="38">
        <f t="shared" si="17"/>
        <v>43.797430555555543</v>
      </c>
      <c r="G49" s="38">
        <f t="shared" si="17"/>
        <v>31.43758333333334</v>
      </c>
      <c r="H49" s="104">
        <f>((H46*1000)/H48)/7</f>
        <v>49.274285714285718</v>
      </c>
      <c r="J49" s="95" t="s">
        <v>21</v>
      </c>
      <c r="K49" s="84">
        <f t="shared" ref="K49:O49" si="18">((K48*K47)*7/1000-K39-K40)/3</f>
        <v>20.970666666666663</v>
      </c>
      <c r="L49" s="38">
        <f t="shared" si="18"/>
        <v>13.182333333333332</v>
      </c>
      <c r="M49" s="38">
        <f t="shared" si="18"/>
        <v>9.8890000000000011</v>
      </c>
      <c r="N49" s="38">
        <f t="shared" si="18"/>
        <v>0</v>
      </c>
      <c r="O49" s="38">
        <f t="shared" si="18"/>
        <v>0</v>
      </c>
      <c r="P49" s="113">
        <f>((P46*1000)/P48)/7</f>
        <v>61.046202867764194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19">((B48*B47)*7)/1000</f>
        <v>159.06800000000001</v>
      </c>
      <c r="C50" s="42">
        <f t="shared" si="19"/>
        <v>223.839</v>
      </c>
      <c r="D50" s="42">
        <f t="shared" si="19"/>
        <v>272.69549999999998</v>
      </c>
      <c r="E50" s="42">
        <f t="shared" si="19"/>
        <v>237.31049999999999</v>
      </c>
      <c r="F50" s="42">
        <f t="shared" si="19"/>
        <v>218.06399999999999</v>
      </c>
      <c r="G50" s="42">
        <f t="shared" si="19"/>
        <v>156.60400000000001</v>
      </c>
      <c r="H50" s="87"/>
      <c r="J50" s="96" t="s">
        <v>22</v>
      </c>
      <c r="K50" s="85">
        <f>((K48*K47)*7)/1000</f>
        <v>109.312</v>
      </c>
      <c r="L50" s="42">
        <f>((L48*L47)*7)/1000</f>
        <v>68.747</v>
      </c>
      <c r="M50" s="42">
        <f>((M48*M47)*7)/1000</f>
        <v>51.667000000000002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0">+(B46/B48)/7*1000</f>
        <v>52.000000000000007</v>
      </c>
      <c r="C51" s="47">
        <f t="shared" si="20"/>
        <v>51</v>
      </c>
      <c r="D51" s="47">
        <f t="shared" si="20"/>
        <v>49.499999999999993</v>
      </c>
      <c r="E51" s="47">
        <f t="shared" si="20"/>
        <v>48.499999999999993</v>
      </c>
      <c r="F51" s="47">
        <f t="shared" si="20"/>
        <v>47.999999999999993</v>
      </c>
      <c r="G51" s="47">
        <f t="shared" si="20"/>
        <v>47</v>
      </c>
      <c r="H51" s="105"/>
      <c r="I51" s="50"/>
      <c r="J51" s="97" t="s">
        <v>23</v>
      </c>
      <c r="K51" s="86">
        <f>+(K46/K48)/7*1000</f>
        <v>61.049107142857146</v>
      </c>
      <c r="L51" s="47">
        <f>+(L46/L48)/7*1000</f>
        <v>61.047027506654842</v>
      </c>
      <c r="M51" s="47">
        <f>+(M46/M48)/7*1000</f>
        <v>61.038961038961041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67"/>
      <c r="K54" s="26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64" t="s">
        <v>8</v>
      </c>
      <c r="C55" s="265"/>
      <c r="D55" s="265"/>
      <c r="E55" s="265"/>
      <c r="F55" s="26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36.945</v>
      </c>
      <c r="C58" s="79">
        <v>54.911249999999995</v>
      </c>
      <c r="D58" s="79">
        <v>41.363750000000003</v>
      </c>
      <c r="E58" s="79">
        <v>39.097500000000004</v>
      </c>
      <c r="F58" s="79"/>
      <c r="G58" s="101">
        <f t="shared" ref="G58:G65" si="21">SUM(B58:F58)</f>
        <v>172.3175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1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34.1</v>
      </c>
      <c r="C61" s="79">
        <v>50.6</v>
      </c>
      <c r="D61" s="79">
        <v>38.200000000000003</v>
      </c>
      <c r="E61" s="79">
        <v>36.200000000000003</v>
      </c>
      <c r="F61" s="79"/>
      <c r="G61" s="101">
        <f t="shared" si="21"/>
        <v>159.10000000000002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34.200000000000003</v>
      </c>
      <c r="C62" s="79">
        <v>50.7</v>
      </c>
      <c r="D62" s="79">
        <v>38.299999999999997</v>
      </c>
      <c r="E62" s="79">
        <v>36.200000000000003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34.200000000000003</v>
      </c>
      <c r="C64" s="79">
        <v>50.7</v>
      </c>
      <c r="D64" s="79">
        <v>38.299999999999997</v>
      </c>
      <c r="E64" s="79">
        <v>36.200000000000003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176.39</v>
      </c>
      <c r="C65" s="27">
        <f t="shared" ref="C65:F65" si="22">SUM(C58:C64)</f>
        <v>261.82249999999999</v>
      </c>
      <c r="D65" s="27">
        <f t="shared" si="22"/>
        <v>197.52750000000003</v>
      </c>
      <c r="E65" s="27">
        <f t="shared" si="22"/>
        <v>186.79500000000002</v>
      </c>
      <c r="F65" s="27">
        <f t="shared" si="22"/>
        <v>0</v>
      </c>
      <c r="G65" s="101">
        <f t="shared" si="21"/>
        <v>822.53500000000008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66</v>
      </c>
      <c r="C66" s="30">
        <v>66</v>
      </c>
      <c r="D66" s="30">
        <v>66</v>
      </c>
      <c r="E66" s="30">
        <v>66</v>
      </c>
      <c r="F66" s="30"/>
      <c r="G66" s="102">
        <f>+((G65/G67)/7)*1000</f>
        <v>67.030804335424989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33.274000000000001</v>
      </c>
      <c r="C68" s="38">
        <f t="shared" si="23"/>
        <v>49.3245</v>
      </c>
      <c r="D68" s="38">
        <f t="shared" si="23"/>
        <v>37.258166666666661</v>
      </c>
      <c r="E68" s="38">
        <f t="shared" si="23"/>
        <v>35.227000000000004</v>
      </c>
      <c r="F68" s="38">
        <f t="shared" si="23"/>
        <v>0</v>
      </c>
      <c r="G68" s="116">
        <f>((G65*1000)/G67)/7</f>
        <v>67.030804335425003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173.71199999999999</v>
      </c>
      <c r="C69" s="42">
        <f>((C67*C66)*7)/1000</f>
        <v>257.79599999999999</v>
      </c>
      <c r="D69" s="42">
        <f>((D67*D66)*7)/1000</f>
        <v>194.50200000000001</v>
      </c>
      <c r="E69" s="42">
        <f>((E67*E66)*7)/1000</f>
        <v>183.876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67.017477203647417</v>
      </c>
      <c r="C70" s="47">
        <f>+(C65/C67)/7*1000</f>
        <v>67.03084997439835</v>
      </c>
      <c r="D70" s="47">
        <f>+(D65/D67)/7*1000</f>
        <v>67.026637258228718</v>
      </c>
      <c r="E70" s="47">
        <f>+(E65/E67)/7*1000</f>
        <v>67.047738693467338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24E93-EE6A-4C02-B856-C978B1A19C04}">
  <dimension ref="A1:AE239"/>
  <sheetViews>
    <sheetView topLeftCell="A45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71" t="s">
        <v>0</v>
      </c>
      <c r="B3" s="271"/>
      <c r="C3" s="271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263"/>
      <c r="Q3" s="263"/>
      <c r="R3" s="263"/>
      <c r="S3" s="263"/>
      <c r="T3" s="263"/>
      <c r="U3" s="263"/>
      <c r="V3" s="263"/>
      <c r="W3" s="263"/>
      <c r="X3" s="263"/>
      <c r="Y3" s="2"/>
      <c r="Z3" s="2"/>
      <c r="AA3" s="2"/>
      <c r="AB3" s="2"/>
      <c r="AC3" s="2"/>
      <c r="AD3" s="26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63" t="s">
        <v>1</v>
      </c>
      <c r="B9" s="263"/>
      <c r="C9" s="263"/>
      <c r="D9" s="1"/>
      <c r="E9" s="272" t="s">
        <v>2</v>
      </c>
      <c r="F9" s="272"/>
      <c r="G9" s="27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72"/>
      <c r="S9" s="27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63"/>
      <c r="B10" s="263"/>
      <c r="C10" s="26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63" t="s">
        <v>4</v>
      </c>
      <c r="B11" s="263"/>
      <c r="C11" s="263"/>
      <c r="D11" s="1"/>
      <c r="E11" s="261">
        <v>2</v>
      </c>
      <c r="F11" s="1"/>
      <c r="G11" s="1"/>
      <c r="H11" s="1"/>
      <c r="I11" s="1"/>
      <c r="J11" s="1"/>
      <c r="K11" s="273" t="s">
        <v>61</v>
      </c>
      <c r="L11" s="273"/>
      <c r="M11" s="262"/>
      <c r="N11" s="26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63"/>
      <c r="B12" s="263"/>
      <c r="C12" s="263"/>
      <c r="D12" s="1"/>
      <c r="E12" s="5"/>
      <c r="F12" s="1"/>
      <c r="G12" s="1"/>
      <c r="H12" s="1"/>
      <c r="I12" s="1"/>
      <c r="J12" s="1"/>
      <c r="K12" s="262"/>
      <c r="L12" s="262"/>
      <c r="M12" s="262"/>
      <c r="N12" s="26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63"/>
      <c r="B13" s="263"/>
      <c r="C13" s="263"/>
      <c r="D13" s="263"/>
      <c r="E13" s="263"/>
      <c r="F13" s="263"/>
      <c r="G13" s="263"/>
      <c r="H13" s="263"/>
      <c r="I13" s="263"/>
      <c r="J13" s="263"/>
      <c r="K13" s="263"/>
      <c r="L13" s="262"/>
      <c r="M13" s="262"/>
      <c r="N13" s="262"/>
      <c r="O13" s="262"/>
      <c r="P13" s="262"/>
      <c r="Q13" s="262"/>
      <c r="R13" s="262"/>
      <c r="S13" s="262"/>
      <c r="T13" s="262"/>
      <c r="U13" s="262"/>
      <c r="V13" s="262"/>
      <c r="W13" s="1"/>
      <c r="X13" s="1"/>
      <c r="Y13" s="1"/>
    </row>
    <row r="14" spans="1:30" s="3" customFormat="1" ht="27" thickBot="1" x14ac:dyDescent="0.3">
      <c r="A14" s="26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78" t="s">
        <v>25</v>
      </c>
      <c r="C15" s="279"/>
      <c r="D15" s="279"/>
      <c r="E15" s="279"/>
      <c r="F15" s="279"/>
      <c r="G15" s="279"/>
      <c r="H15" s="279"/>
      <c r="I15" s="279"/>
      <c r="J15" s="279"/>
      <c r="K15" s="279"/>
      <c r="L15" s="280"/>
      <c r="M15" s="281" t="s">
        <v>8</v>
      </c>
      <c r="N15" s="282"/>
      <c r="O15" s="282"/>
      <c r="P15" s="282"/>
      <c r="Q15" s="282"/>
      <c r="R15" s="282"/>
      <c r="S15" s="282"/>
      <c r="T15" s="282"/>
      <c r="U15" s="283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34.700944444444438</v>
      </c>
      <c r="C18" s="23">
        <v>40.25719444444443</v>
      </c>
      <c r="D18" s="23">
        <v>40.417027777777783</v>
      </c>
      <c r="E18" s="23">
        <v>43.125833333333333</v>
      </c>
      <c r="F18" s="23">
        <v>42.401333333333334</v>
      </c>
      <c r="G18" s="23">
        <v>42.712833333333343</v>
      </c>
      <c r="H18" s="23">
        <v>39.990416666666668</v>
      </c>
      <c r="I18" s="23">
        <v>40.240083333333338</v>
      </c>
      <c r="J18" s="23">
        <v>34.883041666666664</v>
      </c>
      <c r="K18" s="23">
        <v>34.883041666666664</v>
      </c>
      <c r="L18" s="23">
        <v>18.778861111111112</v>
      </c>
      <c r="M18" s="22">
        <v>36.90818055555556</v>
      </c>
      <c r="N18" s="23">
        <v>39.631083333333322</v>
      </c>
      <c r="O18" s="23">
        <v>40.41877777777777</v>
      </c>
      <c r="P18" s="23">
        <v>34.116250000000008</v>
      </c>
      <c r="Q18" s="23">
        <v>34.062972222222221</v>
      </c>
      <c r="R18" s="23">
        <v>38.594888888888882</v>
      </c>
      <c r="S18" s="23">
        <v>38.648166666666661</v>
      </c>
      <c r="T18" s="23">
        <v>52.029250000000012</v>
      </c>
      <c r="U18" s="24">
        <v>22.143916666666669</v>
      </c>
      <c r="V18" s="25">
        <f t="shared" ref="V18:V25" si="0">SUM(B18:U18)</f>
        <v>748.94409722222224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34.700944444444438</v>
      </c>
      <c r="C19" s="23">
        <v>40.25719444444443</v>
      </c>
      <c r="D19" s="23">
        <v>40.417027777777783</v>
      </c>
      <c r="E19" s="23">
        <v>43.125833333333333</v>
      </c>
      <c r="F19" s="23">
        <v>42.401333333333334</v>
      </c>
      <c r="G19" s="23">
        <v>42.712833333333343</v>
      </c>
      <c r="H19" s="23">
        <v>39.990416666666668</v>
      </c>
      <c r="I19" s="23">
        <v>40.240083333333338</v>
      </c>
      <c r="J19" s="23">
        <v>34.883041666666664</v>
      </c>
      <c r="K19" s="23">
        <v>34.883041666666664</v>
      </c>
      <c r="L19" s="23">
        <v>18.778861111111112</v>
      </c>
      <c r="M19" s="22">
        <v>36.90818055555556</v>
      </c>
      <c r="N19" s="23">
        <v>39.631083333333322</v>
      </c>
      <c r="O19" s="23">
        <v>40.41877777777777</v>
      </c>
      <c r="P19" s="23">
        <v>34.116250000000008</v>
      </c>
      <c r="Q19" s="23">
        <v>34.062972222222221</v>
      </c>
      <c r="R19" s="23">
        <v>38.594888888888882</v>
      </c>
      <c r="S19" s="23">
        <v>38.648166666666661</v>
      </c>
      <c r="T19" s="23">
        <v>52.029250000000012</v>
      </c>
      <c r="U19" s="24">
        <v>22.143916666666669</v>
      </c>
      <c r="V19" s="25">
        <f t="shared" si="0"/>
        <v>748.94409722222224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37.621370370370364</v>
      </c>
      <c r="C21" s="23">
        <v>43.465203703703715</v>
      </c>
      <c r="D21" s="23">
        <v>43.895314814814817</v>
      </c>
      <c r="E21" s="23">
        <v>46.309277777777773</v>
      </c>
      <c r="F21" s="23">
        <v>45.24644444444445</v>
      </c>
      <c r="G21" s="23">
        <v>45.759777777777771</v>
      </c>
      <c r="H21" s="23">
        <v>43.153055555555547</v>
      </c>
      <c r="I21" s="23">
        <v>43.294611111111116</v>
      </c>
      <c r="J21" s="23">
        <v>38.036638888888895</v>
      </c>
      <c r="K21" s="23">
        <v>37.933972222222231</v>
      </c>
      <c r="L21" s="23">
        <v>20.64209259259259</v>
      </c>
      <c r="M21" s="22">
        <v>39.899546296296286</v>
      </c>
      <c r="N21" s="23">
        <v>43.071777777777783</v>
      </c>
      <c r="O21" s="23">
        <v>43.390148148148164</v>
      </c>
      <c r="P21" s="23">
        <v>36.390666666666668</v>
      </c>
      <c r="Q21" s="23">
        <v>36.32001851851853</v>
      </c>
      <c r="R21" s="23">
        <v>40.630074074074088</v>
      </c>
      <c r="S21" s="23">
        <v>41.438055555555557</v>
      </c>
      <c r="T21" s="23">
        <v>54.736499999999978</v>
      </c>
      <c r="U21" s="24">
        <v>23.198388888888886</v>
      </c>
      <c r="V21" s="25">
        <f t="shared" si="0"/>
        <v>804.43293518518522</v>
      </c>
      <c r="X21" s="2"/>
      <c r="Y21" s="19"/>
    </row>
    <row r="22" spans="1:31" ht="39.950000000000003" customHeight="1" x14ac:dyDescent="0.25">
      <c r="A22" s="91" t="s">
        <v>16</v>
      </c>
      <c r="B22" s="22">
        <v>37.621370370370364</v>
      </c>
      <c r="C22" s="23">
        <v>43.465203703703715</v>
      </c>
      <c r="D22" s="23">
        <v>43.895314814814817</v>
      </c>
      <c r="E22" s="23">
        <v>46.309277777777773</v>
      </c>
      <c r="F22" s="23">
        <v>45.24644444444445</v>
      </c>
      <c r="G22" s="23">
        <v>45.759777777777771</v>
      </c>
      <c r="H22" s="23">
        <v>43.153055555555547</v>
      </c>
      <c r="I22" s="23">
        <v>43.294611111111116</v>
      </c>
      <c r="J22" s="23">
        <v>38.036638888888895</v>
      </c>
      <c r="K22" s="23">
        <v>37.933972222222231</v>
      </c>
      <c r="L22" s="23">
        <v>20.64209259259259</v>
      </c>
      <c r="M22" s="22">
        <v>39.899546296296286</v>
      </c>
      <c r="N22" s="23">
        <v>43.071777777777783</v>
      </c>
      <c r="O22" s="23">
        <v>43.390148148148164</v>
      </c>
      <c r="P22" s="23">
        <v>36.390666666666668</v>
      </c>
      <c r="Q22" s="23">
        <v>36.32001851851853</v>
      </c>
      <c r="R22" s="23">
        <v>40.630074074074088</v>
      </c>
      <c r="S22" s="23">
        <v>41.438055555555557</v>
      </c>
      <c r="T22" s="23">
        <v>54.736499999999978</v>
      </c>
      <c r="U22" s="24">
        <v>23.198388888888886</v>
      </c>
      <c r="V22" s="25">
        <f t="shared" si="0"/>
        <v>804.43293518518522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37.621370370370364</v>
      </c>
      <c r="C24" s="23">
        <v>43.465203703703715</v>
      </c>
      <c r="D24" s="23">
        <v>43.895314814814817</v>
      </c>
      <c r="E24" s="23">
        <v>46.309277777777773</v>
      </c>
      <c r="F24" s="23">
        <v>45.24644444444445</v>
      </c>
      <c r="G24" s="23">
        <v>45.759777777777771</v>
      </c>
      <c r="H24" s="23">
        <v>43.153055555555547</v>
      </c>
      <c r="I24" s="23">
        <v>43.294611111111116</v>
      </c>
      <c r="J24" s="23">
        <v>38.036638888888895</v>
      </c>
      <c r="K24" s="23">
        <v>37.933972222222231</v>
      </c>
      <c r="L24" s="23">
        <v>20.64209259259259</v>
      </c>
      <c r="M24" s="22">
        <v>39.899546296296286</v>
      </c>
      <c r="N24" s="23">
        <v>43.071777777777783</v>
      </c>
      <c r="O24" s="23">
        <v>43.390148148148164</v>
      </c>
      <c r="P24" s="23">
        <v>36.390666666666668</v>
      </c>
      <c r="Q24" s="23">
        <v>36.32001851851853</v>
      </c>
      <c r="R24" s="23">
        <v>40.630074074074088</v>
      </c>
      <c r="S24" s="23">
        <v>41.438055555555557</v>
      </c>
      <c r="T24" s="23">
        <v>54.736499999999978</v>
      </c>
      <c r="U24" s="24">
        <v>23.198388888888886</v>
      </c>
      <c r="V24" s="25">
        <f t="shared" si="0"/>
        <v>804.43293518518522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182.26599999999996</v>
      </c>
      <c r="C25" s="27">
        <f t="shared" si="1"/>
        <v>210.91</v>
      </c>
      <c r="D25" s="27">
        <f t="shared" si="1"/>
        <v>212.52</v>
      </c>
      <c r="E25" s="27">
        <f t="shared" si="1"/>
        <v>225.17949999999996</v>
      </c>
      <c r="F25" s="27">
        <f t="shared" si="1"/>
        <v>220.54200000000003</v>
      </c>
      <c r="G25" s="27">
        <f t="shared" si="1"/>
        <v>222.70499999999998</v>
      </c>
      <c r="H25" s="27">
        <f t="shared" si="1"/>
        <v>209.43999999999997</v>
      </c>
      <c r="I25" s="27">
        <f t="shared" si="1"/>
        <v>210.36400000000003</v>
      </c>
      <c r="J25" s="27">
        <f t="shared" si="1"/>
        <v>183.876</v>
      </c>
      <c r="K25" s="27">
        <f t="shared" si="1"/>
        <v>183.56800000000001</v>
      </c>
      <c r="L25" s="27">
        <f t="shared" si="1"/>
        <v>99.483999999999995</v>
      </c>
      <c r="M25" s="26">
        <f>SUM(M18:M24)</f>
        <v>193.51499999999996</v>
      </c>
      <c r="N25" s="27">
        <f t="shared" ref="N25:P25" si="2">SUM(N18:N24)</f>
        <v>208.47749999999999</v>
      </c>
      <c r="O25" s="27">
        <f t="shared" si="2"/>
        <v>211.00800000000004</v>
      </c>
      <c r="P25" s="27">
        <f t="shared" si="2"/>
        <v>177.40450000000004</v>
      </c>
      <c r="Q25" s="27">
        <f>SUM(Q18:Q24)</f>
        <v>177.08600000000004</v>
      </c>
      <c r="R25" s="27">
        <f t="shared" ref="R25:U25" si="3">SUM(R18:R24)</f>
        <v>199.08</v>
      </c>
      <c r="S25" s="27">
        <f t="shared" si="3"/>
        <v>201.6105</v>
      </c>
      <c r="T25" s="27">
        <f t="shared" si="3"/>
        <v>268.26799999999997</v>
      </c>
      <c r="U25" s="28">
        <f t="shared" si="3"/>
        <v>113.883</v>
      </c>
      <c r="V25" s="25">
        <f t="shared" si="0"/>
        <v>3911.1869999999999</v>
      </c>
    </row>
    <row r="26" spans="1:31" s="2" customFormat="1" ht="36.75" customHeight="1" x14ac:dyDescent="0.25">
      <c r="A26" s="93" t="s">
        <v>19</v>
      </c>
      <c r="B26" s="29">
        <v>47</v>
      </c>
      <c r="C26" s="30">
        <v>46</v>
      </c>
      <c r="D26" s="30">
        <v>46</v>
      </c>
      <c r="E26" s="30">
        <v>45.5</v>
      </c>
      <c r="F26" s="30">
        <v>44.5</v>
      </c>
      <c r="G26" s="30">
        <v>45</v>
      </c>
      <c r="H26" s="30">
        <v>44</v>
      </c>
      <c r="I26" s="30">
        <v>44</v>
      </c>
      <c r="J26" s="30">
        <v>44</v>
      </c>
      <c r="K26" s="30">
        <v>44</v>
      </c>
      <c r="L26" s="30">
        <v>44</v>
      </c>
      <c r="M26" s="29">
        <v>48.5</v>
      </c>
      <c r="N26" s="30">
        <v>47.5</v>
      </c>
      <c r="O26" s="30">
        <v>48</v>
      </c>
      <c r="P26" s="30">
        <v>45.5</v>
      </c>
      <c r="Q26" s="30">
        <v>45.5</v>
      </c>
      <c r="R26" s="30">
        <v>45</v>
      </c>
      <c r="S26" s="30">
        <v>45.5</v>
      </c>
      <c r="T26" s="30">
        <v>44</v>
      </c>
      <c r="U26" s="31">
        <v>43.5</v>
      </c>
      <c r="V26" s="32">
        <f>+((V25/V27)/7)*1000</f>
        <v>45.359717486604964</v>
      </c>
    </row>
    <row r="27" spans="1:31" s="2" customFormat="1" ht="33" customHeight="1" x14ac:dyDescent="0.25">
      <c r="A27" s="94" t="s">
        <v>20</v>
      </c>
      <c r="B27" s="33">
        <v>554</v>
      </c>
      <c r="C27" s="34">
        <v>655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596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871</v>
      </c>
      <c r="U27" s="35">
        <v>374</v>
      </c>
      <c r="V27" s="36">
        <f>SUM(B27:U27)</f>
        <v>12318</v>
      </c>
      <c r="W27" s="2">
        <f>((V25*1000)/V27)/7</f>
        <v>45.359717486604964</v>
      </c>
    </row>
    <row r="28" spans="1:31" s="2" customFormat="1" ht="33" customHeight="1" x14ac:dyDescent="0.25">
      <c r="A28" s="95" t="s">
        <v>21</v>
      </c>
      <c r="B28" s="37">
        <f>((B27*B26)*7/1000-B18-B19)/3</f>
        <v>37.621370370370364</v>
      </c>
      <c r="C28" s="38">
        <f t="shared" ref="C28:U28" si="4">((C27*C26)*7/1000-C18-C19)/3</f>
        <v>43.465203703703715</v>
      </c>
      <c r="D28" s="38">
        <f t="shared" si="4"/>
        <v>43.895314814814817</v>
      </c>
      <c r="E28" s="38">
        <f t="shared" si="4"/>
        <v>46.309277777777773</v>
      </c>
      <c r="F28" s="38">
        <f t="shared" si="4"/>
        <v>45.24644444444445</v>
      </c>
      <c r="G28" s="38">
        <f t="shared" si="4"/>
        <v>45.759777777777771</v>
      </c>
      <c r="H28" s="38">
        <f t="shared" si="4"/>
        <v>43.153055555555547</v>
      </c>
      <c r="I28" s="38">
        <f t="shared" si="4"/>
        <v>43.294611111111116</v>
      </c>
      <c r="J28" s="38">
        <f t="shared" si="4"/>
        <v>38.036638888888895</v>
      </c>
      <c r="K28" s="38">
        <f t="shared" si="4"/>
        <v>37.933972222222231</v>
      </c>
      <c r="L28" s="38">
        <f t="shared" si="4"/>
        <v>20.64209259259259</v>
      </c>
      <c r="M28" s="37">
        <f t="shared" si="4"/>
        <v>39.899546296296286</v>
      </c>
      <c r="N28" s="38">
        <f t="shared" si="4"/>
        <v>43.071777777777783</v>
      </c>
      <c r="O28" s="38">
        <f t="shared" si="4"/>
        <v>43.390148148148164</v>
      </c>
      <c r="P28" s="38">
        <f t="shared" si="4"/>
        <v>36.390666666666668</v>
      </c>
      <c r="Q28" s="38">
        <f t="shared" si="4"/>
        <v>36.32001851851853</v>
      </c>
      <c r="R28" s="38">
        <f t="shared" si="4"/>
        <v>40.630074074074088</v>
      </c>
      <c r="S28" s="38">
        <f t="shared" si="4"/>
        <v>41.438055555555557</v>
      </c>
      <c r="T28" s="38">
        <f t="shared" si="4"/>
        <v>54.736499999999978</v>
      </c>
      <c r="U28" s="39">
        <f t="shared" si="4"/>
        <v>23.198388888888886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182.26599999999999</v>
      </c>
      <c r="C29" s="42">
        <f t="shared" si="5"/>
        <v>210.91</v>
      </c>
      <c r="D29" s="42">
        <f>((D27*D26)*7)/1000</f>
        <v>212.52</v>
      </c>
      <c r="E29" s="42">
        <f>((E27*E26)*7)/1000</f>
        <v>225.17949999999999</v>
      </c>
      <c r="F29" s="42">
        <f t="shared" ref="F29:G29" si="6">((F27*F26)*7)/1000</f>
        <v>220.542</v>
      </c>
      <c r="G29" s="42">
        <f t="shared" si="6"/>
        <v>222.70500000000001</v>
      </c>
      <c r="H29" s="42">
        <f>((H27*H26)*7)/1000</f>
        <v>209.44</v>
      </c>
      <c r="I29" s="42">
        <f t="shared" ref="I29:J29" si="7">((I27*I26)*7)/1000</f>
        <v>210.364</v>
      </c>
      <c r="J29" s="42">
        <f t="shared" si="7"/>
        <v>183.876</v>
      </c>
      <c r="K29" s="42">
        <f>((K27*K26)*7)/1000</f>
        <v>183.56800000000001</v>
      </c>
      <c r="L29" s="42">
        <f t="shared" ref="L29" si="8">((L27*L26)*7)/1000</f>
        <v>99.483999999999995</v>
      </c>
      <c r="M29" s="41">
        <f>((M27*M26)*7)/1000</f>
        <v>193.51499999999999</v>
      </c>
      <c r="N29" s="42">
        <f>((N27*N26)*7)/1000</f>
        <v>208.47749999999999</v>
      </c>
      <c r="O29" s="42">
        <f t="shared" ref="O29:U29" si="9">((O27*O26)*7)/1000</f>
        <v>211.00800000000001</v>
      </c>
      <c r="P29" s="42">
        <f t="shared" si="9"/>
        <v>177.40450000000001</v>
      </c>
      <c r="Q29" s="43">
        <f t="shared" si="9"/>
        <v>177.08600000000001</v>
      </c>
      <c r="R29" s="43">
        <f t="shared" si="9"/>
        <v>199.08</v>
      </c>
      <c r="S29" s="43">
        <f t="shared" si="9"/>
        <v>201.6105</v>
      </c>
      <c r="T29" s="43">
        <f t="shared" si="9"/>
        <v>268.26799999999997</v>
      </c>
      <c r="U29" s="44">
        <f t="shared" si="9"/>
        <v>113.883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46.999999999999993</v>
      </c>
      <c r="C30" s="47">
        <f t="shared" si="10"/>
        <v>46</v>
      </c>
      <c r="D30" s="47">
        <f>+(D25/D27)/7*1000</f>
        <v>46</v>
      </c>
      <c r="E30" s="47">
        <f t="shared" ref="E30:G30" si="11">+(E25/E27)/7*1000</f>
        <v>45.499999999999993</v>
      </c>
      <c r="F30" s="47">
        <f t="shared" si="11"/>
        <v>44.500000000000007</v>
      </c>
      <c r="G30" s="47">
        <f t="shared" si="11"/>
        <v>45</v>
      </c>
      <c r="H30" s="47">
        <f>+(H25/H27)/7*1000</f>
        <v>43.999999999999993</v>
      </c>
      <c r="I30" s="47">
        <f t="shared" ref="I30:L30" si="12">+(I25/I27)/7*1000</f>
        <v>44.000000000000007</v>
      </c>
      <c r="J30" s="47">
        <f t="shared" si="12"/>
        <v>44</v>
      </c>
      <c r="K30" s="47">
        <f t="shared" si="12"/>
        <v>44</v>
      </c>
      <c r="L30" s="47">
        <f t="shared" si="12"/>
        <v>44</v>
      </c>
      <c r="M30" s="46">
        <f>+(M25/M27)/7*1000</f>
        <v>48.499999999999986</v>
      </c>
      <c r="N30" s="47">
        <f t="shared" ref="N30:U30" si="13">+(N25/N27)/7*1000</f>
        <v>47.499999999999993</v>
      </c>
      <c r="O30" s="47">
        <f t="shared" si="13"/>
        <v>48.000000000000007</v>
      </c>
      <c r="P30" s="47">
        <f t="shared" si="13"/>
        <v>45.500000000000007</v>
      </c>
      <c r="Q30" s="47">
        <f t="shared" si="13"/>
        <v>45.500000000000007</v>
      </c>
      <c r="R30" s="47">
        <f t="shared" si="13"/>
        <v>45</v>
      </c>
      <c r="S30" s="47">
        <f t="shared" si="13"/>
        <v>45.5</v>
      </c>
      <c r="T30" s="47">
        <f t="shared" si="13"/>
        <v>43.999999999999993</v>
      </c>
      <c r="U30" s="48">
        <f t="shared" si="13"/>
        <v>43.5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66" t="s">
        <v>25</v>
      </c>
      <c r="C36" s="274"/>
      <c r="D36" s="274"/>
      <c r="E36" s="274"/>
      <c r="F36" s="274"/>
      <c r="G36" s="274"/>
      <c r="H36" s="99"/>
      <c r="I36" s="53" t="s">
        <v>26</v>
      </c>
      <c r="J36" s="107"/>
      <c r="K36" s="265" t="s">
        <v>25</v>
      </c>
      <c r="L36" s="265"/>
      <c r="M36" s="265"/>
      <c r="N36" s="265"/>
      <c r="O36" s="266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31.835222222222228</v>
      </c>
      <c r="C39" s="79">
        <v>44.871986111111106</v>
      </c>
      <c r="D39" s="79">
        <v>54.732083333333321</v>
      </c>
      <c r="E39" s="79">
        <v>47.647444444444432</v>
      </c>
      <c r="F39" s="79">
        <v>43.797430555555543</v>
      </c>
      <c r="G39" s="79">
        <v>31.43758333333334</v>
      </c>
      <c r="H39" s="101">
        <f t="shared" ref="H39:H46" si="14">SUM(B39:G39)</f>
        <v>254.32174999999998</v>
      </c>
      <c r="I39" s="138"/>
      <c r="J39" s="91" t="s">
        <v>12</v>
      </c>
      <c r="K39" s="79">
        <v>21</v>
      </c>
      <c r="L39" s="79">
        <v>13.2</v>
      </c>
      <c r="M39" s="79">
        <v>9.9</v>
      </c>
      <c r="N39" s="79"/>
      <c r="O39" s="79"/>
      <c r="P39" s="101">
        <f t="shared" ref="P39:P46" si="15">SUM(K39:O39)</f>
        <v>44.1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31.835222222222228</v>
      </c>
      <c r="C40" s="79">
        <v>44.871986111111106</v>
      </c>
      <c r="D40" s="79">
        <v>54.732083333333321</v>
      </c>
      <c r="E40" s="79">
        <v>47.647444444444432</v>
      </c>
      <c r="F40" s="79">
        <v>43.797430555555543</v>
      </c>
      <c r="G40" s="79">
        <v>31.43758333333334</v>
      </c>
      <c r="H40" s="101">
        <f t="shared" si="14"/>
        <v>254.32174999999998</v>
      </c>
      <c r="I40" s="2"/>
      <c r="J40" s="92" t="s">
        <v>13</v>
      </c>
      <c r="K40" s="79">
        <v>21</v>
      </c>
      <c r="L40" s="79">
        <v>13.2</v>
      </c>
      <c r="M40" s="79">
        <v>9.9</v>
      </c>
      <c r="N40" s="79"/>
      <c r="O40" s="79"/>
      <c r="P40" s="101">
        <f t="shared" si="15"/>
        <v>44.1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34.729851851851855</v>
      </c>
      <c r="C42" s="79">
        <v>49.087342592592591</v>
      </c>
      <c r="D42" s="79">
        <v>59.919444444444458</v>
      </c>
      <c r="E42" s="79">
        <v>52.231537037037043</v>
      </c>
      <c r="F42" s="79">
        <v>48.032712962962982</v>
      </c>
      <c r="G42" s="79">
        <v>34.574944444444434</v>
      </c>
      <c r="H42" s="101">
        <f t="shared" si="14"/>
        <v>278.57583333333338</v>
      </c>
      <c r="I42" s="2"/>
      <c r="J42" s="92" t="s">
        <v>15</v>
      </c>
      <c r="K42" s="79">
        <v>22.9</v>
      </c>
      <c r="L42" s="79">
        <v>14.5</v>
      </c>
      <c r="M42" s="79">
        <v>10.9</v>
      </c>
      <c r="N42" s="79"/>
      <c r="O42" s="79"/>
      <c r="P42" s="101">
        <f t="shared" si="15"/>
        <v>48.3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34.729851851851855</v>
      </c>
      <c r="C43" s="79">
        <v>49.087342592592591</v>
      </c>
      <c r="D43" s="79">
        <v>59.919444444444458</v>
      </c>
      <c r="E43" s="79">
        <v>52.231537037037043</v>
      </c>
      <c r="F43" s="79">
        <v>48.032712962962982</v>
      </c>
      <c r="G43" s="79">
        <v>34.574944444444434</v>
      </c>
      <c r="H43" s="101">
        <f t="shared" si="14"/>
        <v>278.57583333333338</v>
      </c>
      <c r="I43" s="2"/>
      <c r="J43" s="91" t="s">
        <v>16</v>
      </c>
      <c r="K43" s="79">
        <v>22.9</v>
      </c>
      <c r="L43" s="79">
        <v>14.5</v>
      </c>
      <c r="M43" s="79">
        <v>10.9</v>
      </c>
      <c r="N43" s="79"/>
      <c r="O43" s="79"/>
      <c r="P43" s="101">
        <f t="shared" si="15"/>
        <v>48.3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34.729851851851855</v>
      </c>
      <c r="C45" s="79">
        <v>49.087342592592591</v>
      </c>
      <c r="D45" s="79">
        <v>59.919444444444458</v>
      </c>
      <c r="E45" s="79">
        <v>52.231537037037043</v>
      </c>
      <c r="F45" s="79">
        <v>48.032712962962982</v>
      </c>
      <c r="G45" s="79">
        <v>34.574944444444434</v>
      </c>
      <c r="H45" s="101">
        <f t="shared" si="14"/>
        <v>278.57583333333338</v>
      </c>
      <c r="I45" s="2"/>
      <c r="J45" s="91" t="s">
        <v>18</v>
      </c>
      <c r="K45" s="79">
        <v>22.9</v>
      </c>
      <c r="L45" s="79">
        <v>14.5</v>
      </c>
      <c r="M45" s="79">
        <v>10.9</v>
      </c>
      <c r="N45" s="79"/>
      <c r="O45" s="79"/>
      <c r="P45" s="101">
        <f t="shared" si="15"/>
        <v>48.3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167.86000000000004</v>
      </c>
      <c r="C46" s="27">
        <f t="shared" si="16"/>
        <v>237.00599999999997</v>
      </c>
      <c r="D46" s="27">
        <f t="shared" si="16"/>
        <v>289.22250000000003</v>
      </c>
      <c r="E46" s="27">
        <f t="shared" si="16"/>
        <v>251.98949999999999</v>
      </c>
      <c r="F46" s="27">
        <f t="shared" si="16"/>
        <v>231.69300000000004</v>
      </c>
      <c r="G46" s="27">
        <f t="shared" si="16"/>
        <v>166.6</v>
      </c>
      <c r="H46" s="101">
        <f t="shared" si="14"/>
        <v>1344.3710000000001</v>
      </c>
      <c r="J46" s="77" t="s">
        <v>10</v>
      </c>
      <c r="K46" s="81">
        <f>SUM(K39:K45)</f>
        <v>110.70000000000002</v>
      </c>
      <c r="L46" s="27">
        <f>SUM(L39:L45)</f>
        <v>69.900000000000006</v>
      </c>
      <c r="M46" s="27">
        <f>SUM(M39:M45)</f>
        <v>52.5</v>
      </c>
      <c r="N46" s="27">
        <f>SUM(N39:N45)</f>
        <v>0</v>
      </c>
      <c r="O46" s="27">
        <f>SUM(O39:O45)</f>
        <v>0</v>
      </c>
      <c r="P46" s="101">
        <f t="shared" si="15"/>
        <v>233.10000000000002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55</v>
      </c>
      <c r="C47" s="30">
        <v>54</v>
      </c>
      <c r="D47" s="30">
        <v>52.5</v>
      </c>
      <c r="E47" s="30">
        <v>51.5</v>
      </c>
      <c r="F47" s="30">
        <v>51</v>
      </c>
      <c r="G47" s="30">
        <v>50</v>
      </c>
      <c r="H47" s="102">
        <f>+((H46/H48)/7)*1000</f>
        <v>52.273543821448015</v>
      </c>
      <c r="J47" s="110" t="s">
        <v>19</v>
      </c>
      <c r="K47" s="82">
        <v>62</v>
      </c>
      <c r="L47" s="30">
        <v>62</v>
      </c>
      <c r="M47" s="30">
        <v>62</v>
      </c>
      <c r="N47" s="30"/>
      <c r="O47" s="30"/>
      <c r="P47" s="102">
        <f>+((P46/P48)/7)*1000</f>
        <v>62.011173184357553</v>
      </c>
      <c r="Q47" s="63"/>
      <c r="R47" s="63"/>
    </row>
    <row r="48" spans="1:30" ht="33.75" customHeight="1" x14ac:dyDescent="0.25">
      <c r="A48" s="94" t="s">
        <v>20</v>
      </c>
      <c r="B48" s="83">
        <v>436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3674</v>
      </c>
      <c r="I48" s="64"/>
      <c r="J48" s="94" t="s">
        <v>20</v>
      </c>
      <c r="K48" s="106">
        <v>255</v>
      </c>
      <c r="L48" s="65">
        <v>161</v>
      </c>
      <c r="M48" s="65">
        <v>121</v>
      </c>
      <c r="N48" s="65"/>
      <c r="O48" s="65"/>
      <c r="P48" s="112">
        <f>SUM(K48:O48)</f>
        <v>537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34.729851851851855</v>
      </c>
      <c r="C49" s="38">
        <f t="shared" si="17"/>
        <v>49.087342592592591</v>
      </c>
      <c r="D49" s="38">
        <f t="shared" si="17"/>
        <v>59.919444444444458</v>
      </c>
      <c r="E49" s="38">
        <f t="shared" si="17"/>
        <v>52.231537037037043</v>
      </c>
      <c r="F49" s="38">
        <f t="shared" si="17"/>
        <v>48.032712962962982</v>
      </c>
      <c r="G49" s="38">
        <f t="shared" si="17"/>
        <v>34.574944444444434</v>
      </c>
      <c r="H49" s="104">
        <f>((H46*1000)/H48)/7</f>
        <v>52.273543821448015</v>
      </c>
      <c r="J49" s="95" t="s">
        <v>21</v>
      </c>
      <c r="K49" s="84">
        <f t="shared" ref="K49:O49" si="18">((K48*K47)*7/1000-K39-K40)/3</f>
        <v>22.89</v>
      </c>
      <c r="L49" s="38">
        <f t="shared" si="18"/>
        <v>14.49133333333333</v>
      </c>
      <c r="M49" s="38">
        <f t="shared" si="18"/>
        <v>10.904666666666669</v>
      </c>
      <c r="N49" s="38">
        <f t="shared" si="18"/>
        <v>0</v>
      </c>
      <c r="O49" s="38">
        <f t="shared" si="18"/>
        <v>0</v>
      </c>
      <c r="P49" s="113">
        <f>((P46*1000)/P48)/7</f>
        <v>62.011173184357553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19">((B48*B47)*7)/1000</f>
        <v>167.86</v>
      </c>
      <c r="C50" s="42">
        <f t="shared" si="19"/>
        <v>237.006</v>
      </c>
      <c r="D50" s="42">
        <f t="shared" si="19"/>
        <v>289.22250000000003</v>
      </c>
      <c r="E50" s="42">
        <f t="shared" si="19"/>
        <v>251.98949999999999</v>
      </c>
      <c r="F50" s="42">
        <f t="shared" si="19"/>
        <v>231.69300000000001</v>
      </c>
      <c r="G50" s="42">
        <f t="shared" si="19"/>
        <v>166.6</v>
      </c>
      <c r="H50" s="87"/>
      <c r="J50" s="96" t="s">
        <v>22</v>
      </c>
      <c r="K50" s="85">
        <f>((K48*K47)*7)/1000</f>
        <v>110.67</v>
      </c>
      <c r="L50" s="42">
        <f>((L48*L47)*7)/1000</f>
        <v>69.873999999999995</v>
      </c>
      <c r="M50" s="42">
        <f>((M48*M47)*7)/1000</f>
        <v>52.514000000000003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0">+(B46/B48)/7*1000</f>
        <v>55.000000000000014</v>
      </c>
      <c r="C51" s="47">
        <f t="shared" si="20"/>
        <v>53.999999999999993</v>
      </c>
      <c r="D51" s="47">
        <f t="shared" si="20"/>
        <v>52.500000000000007</v>
      </c>
      <c r="E51" s="47">
        <f t="shared" si="20"/>
        <v>51.5</v>
      </c>
      <c r="F51" s="47">
        <f t="shared" si="20"/>
        <v>51.000000000000007</v>
      </c>
      <c r="G51" s="47">
        <f t="shared" si="20"/>
        <v>49.999999999999993</v>
      </c>
      <c r="H51" s="105"/>
      <c r="I51" s="50"/>
      <c r="J51" s="97" t="s">
        <v>23</v>
      </c>
      <c r="K51" s="86">
        <f>+(K46/K48)/7*1000</f>
        <v>62.01680672268909</v>
      </c>
      <c r="L51" s="47">
        <f>+(L46/L48)/7*1000</f>
        <v>62.023070097604261</v>
      </c>
      <c r="M51" s="47">
        <f>+(M46/M48)/7*1000</f>
        <v>61.983471074380169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67"/>
      <c r="K54" s="267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64" t="s">
        <v>8</v>
      </c>
      <c r="C55" s="265"/>
      <c r="D55" s="265"/>
      <c r="E55" s="265"/>
      <c r="F55" s="266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34.200000000000003</v>
      </c>
      <c r="C58" s="79">
        <v>50.7</v>
      </c>
      <c r="D58" s="79">
        <v>38.299999999999997</v>
      </c>
      <c r="E58" s="79">
        <v>36.200000000000003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34.200000000000003</v>
      </c>
      <c r="C59" s="79">
        <v>50.7</v>
      </c>
      <c r="D59" s="79">
        <v>38.299999999999997</v>
      </c>
      <c r="E59" s="79">
        <v>36.200000000000003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</v>
      </c>
      <c r="C61" s="79">
        <v>54.7</v>
      </c>
      <c r="D61" s="79">
        <v>41.3</v>
      </c>
      <c r="E61" s="79">
        <v>39</v>
      </c>
      <c r="F61" s="79"/>
      <c r="G61" s="101">
        <f t="shared" si="21"/>
        <v>171.89999999999998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</v>
      </c>
      <c r="C62" s="79">
        <v>54.7</v>
      </c>
      <c r="D62" s="79">
        <v>41.3</v>
      </c>
      <c r="E62" s="79">
        <v>39</v>
      </c>
      <c r="F62" s="79"/>
      <c r="G62" s="101">
        <f t="shared" si="21"/>
        <v>171.89999999999998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</v>
      </c>
      <c r="C64" s="79">
        <v>54.7</v>
      </c>
      <c r="D64" s="79">
        <v>41.3</v>
      </c>
      <c r="E64" s="79">
        <v>39</v>
      </c>
      <c r="F64" s="79"/>
      <c r="G64" s="101">
        <f t="shared" si="21"/>
        <v>171.89999999999998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179.10000000000002</v>
      </c>
      <c r="C65" s="27">
        <f t="shared" ref="C65:F65" si="22">SUM(C58:C64)</f>
        <v>265.5</v>
      </c>
      <c r="D65" s="27">
        <f t="shared" si="22"/>
        <v>200.5</v>
      </c>
      <c r="E65" s="27">
        <f t="shared" si="22"/>
        <v>189.4</v>
      </c>
      <c r="F65" s="27">
        <f t="shared" si="22"/>
        <v>0</v>
      </c>
      <c r="G65" s="101">
        <f t="shared" si="21"/>
        <v>834.5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68</v>
      </c>
      <c r="C66" s="30">
        <v>68</v>
      </c>
      <c r="D66" s="30">
        <v>68</v>
      </c>
      <c r="E66" s="30">
        <v>68</v>
      </c>
      <c r="F66" s="30"/>
      <c r="G66" s="102">
        <f>+((G65/G67)/7)*1000</f>
        <v>68.005867492461903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36.858666666666672</v>
      </c>
      <c r="C68" s="38">
        <f t="shared" si="23"/>
        <v>54.736000000000011</v>
      </c>
      <c r="D68" s="38">
        <f t="shared" si="23"/>
        <v>41.265333333333338</v>
      </c>
      <c r="E68" s="38">
        <f t="shared" si="23"/>
        <v>39.015999999999998</v>
      </c>
      <c r="F68" s="38">
        <f t="shared" si="23"/>
        <v>0</v>
      </c>
      <c r="G68" s="116">
        <f>((G65*1000)/G67)/7</f>
        <v>68.005867492461903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178.976</v>
      </c>
      <c r="C69" s="42">
        <f>((C67*C66)*7)/1000</f>
        <v>265.608</v>
      </c>
      <c r="D69" s="42">
        <f>((D67*D66)*7)/1000</f>
        <v>200.39599999999999</v>
      </c>
      <c r="E69" s="42">
        <f>((E67*E66)*7)/1000</f>
        <v>189.44800000000001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68.047112462006098</v>
      </c>
      <c r="C70" s="47">
        <f>+(C65/C67)/7*1000</f>
        <v>67.972350230414747</v>
      </c>
      <c r="D70" s="47">
        <f>+(D65/D67)/7*1000</f>
        <v>68.035290125551398</v>
      </c>
      <c r="E70" s="47">
        <f>+(E65/E67)/7*1000</f>
        <v>67.982770997846373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B15:L15"/>
    <mergeCell ref="M15:U15"/>
    <mergeCell ref="B36:G36"/>
    <mergeCell ref="K36:O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C76D5-10F7-448A-9869-A2289D44FA82}">
  <dimension ref="A1:AT51"/>
  <sheetViews>
    <sheetView showGridLines="0" tabSelected="1" view="pageBreakPreview" zoomScale="60" zoomScaleNormal="70" workbookViewId="0">
      <selection activeCell="J33" sqref="J33"/>
    </sheetView>
  </sheetViews>
  <sheetFormatPr baseColWidth="10" defaultRowHeight="19.5" x14ac:dyDescent="0.25"/>
  <cols>
    <col min="1" max="1" width="38.28515625" style="150" bestFit="1" customWidth="1"/>
    <col min="2" max="6" width="11.28515625" style="150" customWidth="1"/>
    <col min="7" max="8" width="13.5703125" style="150" customWidth="1"/>
    <col min="9" max="9" width="17.7109375" style="150" bestFit="1" customWidth="1"/>
    <col min="10" max="10" width="12" style="150" customWidth="1"/>
    <col min="11" max="20" width="11.28515625" style="150" customWidth="1"/>
    <col min="21" max="21" width="10.85546875" style="150" customWidth="1"/>
    <col min="22" max="22" width="10.7109375" style="150" bestFit="1" customWidth="1"/>
    <col min="23" max="16384" width="11.42578125" style="150"/>
  </cols>
  <sheetData>
    <row r="1" spans="1:27" ht="26.25" customHeight="1" x14ac:dyDescent="0.25">
      <c r="A1" s="284"/>
      <c r="B1" s="287" t="s">
        <v>29</v>
      </c>
      <c r="C1" s="288"/>
      <c r="D1" s="288"/>
      <c r="E1" s="288"/>
      <c r="F1" s="288"/>
      <c r="G1" s="288"/>
      <c r="H1" s="288"/>
      <c r="I1" s="288"/>
      <c r="J1" s="288"/>
      <c r="K1" s="288"/>
      <c r="L1" s="289"/>
      <c r="M1" s="290" t="s">
        <v>30</v>
      </c>
      <c r="N1" s="290"/>
      <c r="O1" s="290"/>
      <c r="P1" s="290"/>
      <c r="Q1" s="148"/>
      <c r="R1" s="148"/>
      <c r="S1" s="148"/>
      <c r="T1" s="148"/>
      <c r="U1" s="148"/>
      <c r="V1" s="149"/>
    </row>
    <row r="2" spans="1:27" ht="26.25" customHeight="1" x14ac:dyDescent="0.25">
      <c r="A2" s="285"/>
      <c r="B2" s="291" t="s">
        <v>31</v>
      </c>
      <c r="C2" s="292"/>
      <c r="D2" s="292"/>
      <c r="E2" s="292"/>
      <c r="F2" s="292"/>
      <c r="G2" s="292"/>
      <c r="H2" s="292"/>
      <c r="I2" s="292"/>
      <c r="J2" s="292"/>
      <c r="K2" s="292"/>
      <c r="L2" s="293"/>
      <c r="M2" s="297" t="s">
        <v>32</v>
      </c>
      <c r="N2" s="297"/>
      <c r="O2" s="297"/>
      <c r="P2" s="297"/>
      <c r="Q2" s="151"/>
      <c r="R2" s="151"/>
      <c r="S2" s="151"/>
      <c r="T2" s="151"/>
      <c r="U2" s="151"/>
      <c r="V2" s="152"/>
    </row>
    <row r="3" spans="1:27" ht="26.25" customHeight="1" x14ac:dyDescent="0.25">
      <c r="A3" s="286"/>
      <c r="B3" s="294"/>
      <c r="C3" s="295"/>
      <c r="D3" s="295"/>
      <c r="E3" s="295"/>
      <c r="F3" s="295"/>
      <c r="G3" s="295"/>
      <c r="H3" s="295"/>
      <c r="I3" s="295"/>
      <c r="J3" s="295"/>
      <c r="K3" s="295"/>
      <c r="L3" s="296"/>
      <c r="M3" s="297" t="s">
        <v>33</v>
      </c>
      <c r="N3" s="297"/>
      <c r="O3" s="297"/>
      <c r="P3" s="297"/>
      <c r="Q3" s="153"/>
      <c r="R3" s="153"/>
      <c r="S3" s="153"/>
      <c r="T3" s="153"/>
      <c r="U3" s="153"/>
      <c r="V3" s="154"/>
    </row>
    <row r="4" spans="1:27" ht="26.25" customHeight="1" x14ac:dyDescent="0.25">
      <c r="A4" s="155"/>
      <c r="B4" s="155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1"/>
      <c r="R4" s="151"/>
      <c r="S4" s="151"/>
      <c r="T4" s="151"/>
      <c r="U4" s="151"/>
      <c r="V4" s="152"/>
    </row>
    <row r="5" spans="1:27" s="162" customFormat="1" ht="26.25" customHeight="1" x14ac:dyDescent="0.25">
      <c r="A5" s="157" t="s">
        <v>34</v>
      </c>
      <c r="B5" s="294">
        <v>2</v>
      </c>
      <c r="C5" s="295"/>
      <c r="D5" s="158"/>
      <c r="E5" s="158"/>
      <c r="F5" s="158" t="s">
        <v>35</v>
      </c>
      <c r="G5" s="310" t="s">
        <v>53</v>
      </c>
      <c r="H5" s="310"/>
      <c r="I5" s="159"/>
      <c r="J5" s="158" t="s">
        <v>36</v>
      </c>
      <c r="K5" s="295">
        <v>8</v>
      </c>
      <c r="L5" s="295"/>
      <c r="M5" s="160"/>
      <c r="N5" s="160"/>
      <c r="O5" s="160"/>
      <c r="P5" s="160"/>
      <c r="Q5" s="160"/>
      <c r="R5" s="160"/>
      <c r="S5" s="160"/>
      <c r="T5" s="160"/>
      <c r="U5" s="160"/>
      <c r="V5" s="161"/>
      <c r="X5" s="150"/>
    </row>
    <row r="6" spans="1:27" s="162" customFormat="1" ht="26.25" customHeight="1" x14ac:dyDescent="0.25">
      <c r="A6" s="157"/>
      <c r="B6" s="157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60"/>
      <c r="R6" s="160"/>
      <c r="S6" s="160"/>
      <c r="T6" s="160"/>
      <c r="U6" s="160"/>
      <c r="V6" s="161"/>
      <c r="X6" s="150"/>
    </row>
    <row r="7" spans="1:27" s="162" customFormat="1" ht="26.25" customHeight="1" x14ac:dyDescent="0.25">
      <c r="A7" s="157" t="s">
        <v>37</v>
      </c>
      <c r="B7" s="311" t="s">
        <v>2</v>
      </c>
      <c r="C7" s="312"/>
      <c r="D7" s="163"/>
      <c r="E7" s="163"/>
      <c r="F7" s="158" t="s">
        <v>38</v>
      </c>
      <c r="G7" s="310" t="s">
        <v>62</v>
      </c>
      <c r="H7" s="310"/>
      <c r="I7" s="164"/>
      <c r="J7" s="158" t="s">
        <v>39</v>
      </c>
      <c r="K7" s="160"/>
      <c r="L7" s="295" t="s">
        <v>58</v>
      </c>
      <c r="M7" s="295"/>
      <c r="N7" s="295"/>
      <c r="O7" s="165"/>
      <c r="P7" s="165"/>
      <c r="Q7" s="160"/>
      <c r="R7" s="160"/>
      <c r="S7" s="160"/>
      <c r="T7" s="160"/>
      <c r="U7" s="160"/>
      <c r="V7" s="161"/>
      <c r="X7" s="150"/>
    </row>
    <row r="8" spans="1:27" s="162" customFormat="1" ht="26.25" customHeight="1" thickBot="1" x14ac:dyDescent="0.3">
      <c r="A8" s="157"/>
      <c r="B8" s="157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60"/>
      <c r="R8" s="160"/>
      <c r="S8" s="160"/>
      <c r="T8" s="160"/>
      <c r="U8" s="160"/>
      <c r="V8" s="161"/>
      <c r="W8" s="151"/>
      <c r="X8" s="151"/>
    </row>
    <row r="9" spans="1:27" s="162" customFormat="1" ht="26.25" customHeight="1" thickBot="1" x14ac:dyDescent="0.3">
      <c r="A9" s="166" t="s">
        <v>40</v>
      </c>
      <c r="B9" s="298" t="s">
        <v>25</v>
      </c>
      <c r="C9" s="299"/>
      <c r="D9" s="299"/>
      <c r="E9" s="299"/>
      <c r="F9" s="299"/>
      <c r="G9" s="299"/>
      <c r="H9" s="299"/>
      <c r="I9" s="299"/>
      <c r="J9" s="299"/>
      <c r="K9" s="299"/>
      <c r="L9" s="300"/>
      <c r="M9" s="298" t="s">
        <v>8</v>
      </c>
      <c r="N9" s="299"/>
      <c r="O9" s="299"/>
      <c r="P9" s="299"/>
      <c r="Q9" s="299"/>
      <c r="R9" s="299"/>
      <c r="S9" s="299"/>
      <c r="T9" s="299"/>
      <c r="U9" s="299"/>
      <c r="V9" s="167"/>
      <c r="W9" s="168"/>
      <c r="X9" s="160"/>
      <c r="Y9" s="168"/>
      <c r="Z9" s="168"/>
      <c r="AA9" s="160"/>
    </row>
    <row r="10" spans="1:27" ht="26.25" customHeight="1" x14ac:dyDescent="0.25">
      <c r="A10" s="169" t="s">
        <v>41</v>
      </c>
      <c r="B10" s="170">
        <v>1</v>
      </c>
      <c r="C10" s="171">
        <v>2</v>
      </c>
      <c r="D10" s="171">
        <v>3</v>
      </c>
      <c r="E10" s="171">
        <v>4</v>
      </c>
      <c r="F10" s="171">
        <v>5</v>
      </c>
      <c r="G10" s="171">
        <v>6</v>
      </c>
      <c r="H10" s="171">
        <v>7</v>
      </c>
      <c r="I10" s="171">
        <v>8</v>
      </c>
      <c r="J10" s="171">
        <v>9</v>
      </c>
      <c r="K10" s="171">
        <v>10</v>
      </c>
      <c r="L10" s="171">
        <v>11</v>
      </c>
      <c r="M10" s="170">
        <v>1</v>
      </c>
      <c r="N10" s="172">
        <v>2</v>
      </c>
      <c r="O10" s="172">
        <v>3</v>
      </c>
      <c r="P10" s="172">
        <v>4</v>
      </c>
      <c r="Q10" s="172">
        <v>5</v>
      </c>
      <c r="R10" s="172">
        <v>6</v>
      </c>
      <c r="S10" s="172">
        <v>7</v>
      </c>
      <c r="T10" s="172">
        <v>8</v>
      </c>
      <c r="U10" s="173">
        <v>9</v>
      </c>
      <c r="V10" s="174" t="s">
        <v>10</v>
      </c>
      <c r="W10" s="151"/>
      <c r="X10" s="160"/>
      <c r="Y10" s="151"/>
      <c r="Z10" s="151"/>
      <c r="AA10" s="151"/>
    </row>
    <row r="11" spans="1:27" ht="26.25" customHeight="1" x14ac:dyDescent="0.25">
      <c r="A11" s="175" t="s">
        <v>42</v>
      </c>
      <c r="B11" s="176">
        <v>1</v>
      </c>
      <c r="C11" s="177">
        <v>2</v>
      </c>
      <c r="D11" s="177">
        <v>2</v>
      </c>
      <c r="E11" s="178">
        <v>3</v>
      </c>
      <c r="F11" s="178">
        <v>3</v>
      </c>
      <c r="G11" s="178">
        <v>3</v>
      </c>
      <c r="H11" s="179">
        <v>4</v>
      </c>
      <c r="I11" s="179">
        <v>4</v>
      </c>
      <c r="J11" s="180">
        <v>5</v>
      </c>
      <c r="K11" s="180">
        <v>5</v>
      </c>
      <c r="L11" s="181">
        <v>6</v>
      </c>
      <c r="M11" s="176">
        <v>1</v>
      </c>
      <c r="N11" s="177">
        <v>2</v>
      </c>
      <c r="O11" s="177">
        <v>2</v>
      </c>
      <c r="P11" s="178">
        <v>3</v>
      </c>
      <c r="Q11" s="178">
        <v>3</v>
      </c>
      <c r="R11" s="179">
        <v>4</v>
      </c>
      <c r="S11" s="179">
        <v>4</v>
      </c>
      <c r="T11" s="180">
        <v>5</v>
      </c>
      <c r="U11" s="181">
        <v>6</v>
      </c>
      <c r="V11" s="182"/>
      <c r="W11" s="151"/>
      <c r="X11" s="160"/>
      <c r="Y11" s="151"/>
      <c r="Z11" s="151"/>
      <c r="AA11" s="151"/>
    </row>
    <row r="12" spans="1:27" ht="26.25" customHeight="1" x14ac:dyDescent="0.25">
      <c r="A12" s="175" t="s">
        <v>43</v>
      </c>
      <c r="B12" s="183">
        <v>34.700944444444438</v>
      </c>
      <c r="C12" s="184">
        <v>40.25719444444443</v>
      </c>
      <c r="D12" s="184">
        <v>40.417027777777783</v>
      </c>
      <c r="E12" s="184">
        <v>43.125833333333333</v>
      </c>
      <c r="F12" s="184">
        <v>42.401333333333334</v>
      </c>
      <c r="G12" s="184">
        <v>42.712833333333343</v>
      </c>
      <c r="H12" s="184">
        <v>39.990416666666668</v>
      </c>
      <c r="I12" s="184">
        <v>40.240083333333338</v>
      </c>
      <c r="J12" s="184">
        <v>34.883041666666664</v>
      </c>
      <c r="K12" s="185">
        <v>34.883041666666664</v>
      </c>
      <c r="L12" s="185">
        <v>18.778861111111112</v>
      </c>
      <c r="M12" s="183">
        <v>36.90818055555556</v>
      </c>
      <c r="N12" s="186">
        <v>39.631083333333322</v>
      </c>
      <c r="O12" s="186">
        <v>40.41877777777777</v>
      </c>
      <c r="P12" s="186">
        <v>34.116250000000008</v>
      </c>
      <c r="Q12" s="186">
        <v>34.062972222222221</v>
      </c>
      <c r="R12" s="186">
        <v>38.594888888888882</v>
      </c>
      <c r="S12" s="186">
        <v>38.648166666666661</v>
      </c>
      <c r="T12" s="186">
        <v>52.029250000000012</v>
      </c>
      <c r="U12" s="187">
        <v>22.143916666666669</v>
      </c>
      <c r="V12" s="188">
        <f t="shared" ref="V12:V18" si="0">SUM(B12:U12)</f>
        <v>748.94409722222224</v>
      </c>
      <c r="W12" s="151"/>
      <c r="X12" s="160"/>
      <c r="Y12" s="151"/>
      <c r="Z12" s="151"/>
      <c r="AA12" s="151"/>
    </row>
    <row r="13" spans="1:27" ht="26.25" customHeight="1" x14ac:dyDescent="0.25">
      <c r="A13" s="175" t="s">
        <v>44</v>
      </c>
      <c r="B13" s="183">
        <v>34.700944444444438</v>
      </c>
      <c r="C13" s="184">
        <v>40.25719444444443</v>
      </c>
      <c r="D13" s="184">
        <v>40.417027777777783</v>
      </c>
      <c r="E13" s="184">
        <v>43.125833333333333</v>
      </c>
      <c r="F13" s="184">
        <v>42.401333333333334</v>
      </c>
      <c r="G13" s="184">
        <v>42.712833333333343</v>
      </c>
      <c r="H13" s="184">
        <v>39.990416666666668</v>
      </c>
      <c r="I13" s="184">
        <v>40.240083333333338</v>
      </c>
      <c r="J13" s="184">
        <v>34.883041666666664</v>
      </c>
      <c r="K13" s="185">
        <v>34.883041666666664</v>
      </c>
      <c r="L13" s="185">
        <v>18.778861111111112</v>
      </c>
      <c r="M13" s="183">
        <v>36.90818055555556</v>
      </c>
      <c r="N13" s="186">
        <v>39.631083333333322</v>
      </c>
      <c r="O13" s="186">
        <v>40.41877777777777</v>
      </c>
      <c r="P13" s="186">
        <v>34.116250000000008</v>
      </c>
      <c r="Q13" s="186">
        <v>34.062972222222221</v>
      </c>
      <c r="R13" s="186">
        <v>38.594888888888882</v>
      </c>
      <c r="S13" s="186">
        <v>38.648166666666661</v>
      </c>
      <c r="T13" s="186">
        <v>52.029250000000012</v>
      </c>
      <c r="U13" s="187">
        <v>22.143916666666669</v>
      </c>
      <c r="V13" s="188">
        <f t="shared" si="0"/>
        <v>748.94409722222224</v>
      </c>
      <c r="W13" s="151"/>
      <c r="X13" s="160"/>
      <c r="Y13" s="151"/>
      <c r="Z13" s="151"/>
      <c r="AA13" s="151"/>
    </row>
    <row r="14" spans="1:27" ht="26.25" customHeight="1" x14ac:dyDescent="0.25">
      <c r="A14" s="175" t="s">
        <v>45</v>
      </c>
      <c r="B14" s="183"/>
      <c r="C14" s="184"/>
      <c r="D14" s="184"/>
      <c r="E14" s="184"/>
      <c r="F14" s="184"/>
      <c r="G14" s="184"/>
      <c r="H14" s="184"/>
      <c r="I14" s="184"/>
      <c r="J14" s="184"/>
      <c r="K14" s="185"/>
      <c r="L14" s="185"/>
      <c r="M14" s="183"/>
      <c r="N14" s="186"/>
      <c r="O14" s="186"/>
      <c r="P14" s="186"/>
      <c r="Q14" s="186"/>
      <c r="R14" s="186"/>
      <c r="S14" s="186"/>
      <c r="T14" s="186"/>
      <c r="U14" s="187"/>
      <c r="V14" s="188">
        <f t="shared" si="0"/>
        <v>0</v>
      </c>
      <c r="W14" s="151"/>
      <c r="X14" s="160"/>
      <c r="Y14" s="151"/>
      <c r="Z14" s="151"/>
      <c r="AA14" s="151"/>
    </row>
    <row r="15" spans="1:27" ht="26.25" customHeight="1" x14ac:dyDescent="0.25">
      <c r="A15" s="175" t="s">
        <v>46</v>
      </c>
      <c r="B15" s="183">
        <v>37.621370370370364</v>
      </c>
      <c r="C15" s="184">
        <v>43.465203703703715</v>
      </c>
      <c r="D15" s="184">
        <v>43.895314814814817</v>
      </c>
      <c r="E15" s="184">
        <v>46.309277777777773</v>
      </c>
      <c r="F15" s="184">
        <v>45.24644444444445</v>
      </c>
      <c r="G15" s="184">
        <v>45.759777777777771</v>
      </c>
      <c r="H15" s="184">
        <v>43.153055555555547</v>
      </c>
      <c r="I15" s="184">
        <v>43.294611111111116</v>
      </c>
      <c r="J15" s="184">
        <v>38.036638888888895</v>
      </c>
      <c r="K15" s="185">
        <v>37.933972222222231</v>
      </c>
      <c r="L15" s="185">
        <v>20.64209259259259</v>
      </c>
      <c r="M15" s="183">
        <v>39.899546296296286</v>
      </c>
      <c r="N15" s="186">
        <v>43.071777777777783</v>
      </c>
      <c r="O15" s="186">
        <v>43.390148148148164</v>
      </c>
      <c r="P15" s="186">
        <v>36.390666666666668</v>
      </c>
      <c r="Q15" s="186">
        <v>36.32001851851853</v>
      </c>
      <c r="R15" s="186">
        <v>40.630074074074088</v>
      </c>
      <c r="S15" s="186">
        <v>41.438055555555557</v>
      </c>
      <c r="T15" s="186">
        <v>54.736499999999978</v>
      </c>
      <c r="U15" s="187">
        <v>23.198388888888886</v>
      </c>
      <c r="V15" s="188">
        <f t="shared" si="0"/>
        <v>804.43293518518522</v>
      </c>
      <c r="W15" s="151"/>
      <c r="X15" s="160"/>
      <c r="Y15" s="151"/>
      <c r="Z15" s="151"/>
      <c r="AA15" s="151"/>
    </row>
    <row r="16" spans="1:27" ht="26.25" customHeight="1" x14ac:dyDescent="0.25">
      <c r="A16" s="175" t="s">
        <v>47</v>
      </c>
      <c r="B16" s="183">
        <v>37.621370370370364</v>
      </c>
      <c r="C16" s="184">
        <v>43.465203703703715</v>
      </c>
      <c r="D16" s="184">
        <v>43.895314814814817</v>
      </c>
      <c r="E16" s="184">
        <v>46.309277777777773</v>
      </c>
      <c r="F16" s="184">
        <v>45.24644444444445</v>
      </c>
      <c r="G16" s="184">
        <v>45.759777777777771</v>
      </c>
      <c r="H16" s="184">
        <v>43.153055555555547</v>
      </c>
      <c r="I16" s="184">
        <v>43.294611111111116</v>
      </c>
      <c r="J16" s="184">
        <v>38.036638888888895</v>
      </c>
      <c r="K16" s="185">
        <v>37.933972222222231</v>
      </c>
      <c r="L16" s="185">
        <v>20.64209259259259</v>
      </c>
      <c r="M16" s="183">
        <v>39.899546296296286</v>
      </c>
      <c r="N16" s="186">
        <v>43.071777777777783</v>
      </c>
      <c r="O16" s="186">
        <v>43.390148148148164</v>
      </c>
      <c r="P16" s="186">
        <v>36.390666666666668</v>
      </c>
      <c r="Q16" s="186">
        <v>36.32001851851853</v>
      </c>
      <c r="R16" s="186">
        <v>40.630074074074088</v>
      </c>
      <c r="S16" s="186">
        <v>41.438055555555557</v>
      </c>
      <c r="T16" s="186">
        <v>54.736499999999978</v>
      </c>
      <c r="U16" s="187">
        <v>23.198388888888886</v>
      </c>
      <c r="V16" s="188">
        <f t="shared" si="0"/>
        <v>804.43293518518522</v>
      </c>
      <c r="W16" s="151"/>
      <c r="X16" s="160"/>
      <c r="Y16" s="151"/>
      <c r="Z16" s="151"/>
      <c r="AA16" s="151"/>
    </row>
    <row r="17" spans="1:46" ht="26.25" customHeight="1" x14ac:dyDescent="0.25">
      <c r="A17" s="175" t="s">
        <v>48</v>
      </c>
      <c r="B17" s="183"/>
      <c r="C17" s="184"/>
      <c r="D17" s="184"/>
      <c r="E17" s="184"/>
      <c r="F17" s="184"/>
      <c r="G17" s="184"/>
      <c r="H17" s="184"/>
      <c r="I17" s="184"/>
      <c r="J17" s="184"/>
      <c r="K17" s="185"/>
      <c r="L17" s="185"/>
      <c r="M17" s="183"/>
      <c r="N17" s="186"/>
      <c r="O17" s="186"/>
      <c r="P17" s="186"/>
      <c r="Q17" s="186"/>
      <c r="R17" s="186"/>
      <c r="S17" s="186"/>
      <c r="T17" s="186"/>
      <c r="U17" s="187"/>
      <c r="V17" s="188">
        <f t="shared" si="0"/>
        <v>0</v>
      </c>
      <c r="W17" s="151"/>
      <c r="X17" s="160"/>
      <c r="Y17" s="151"/>
      <c r="Z17" s="151"/>
      <c r="AA17" s="151"/>
    </row>
    <row r="18" spans="1:46" ht="26.25" customHeight="1" thickBot="1" x14ac:dyDescent="0.3">
      <c r="A18" s="189" t="s">
        <v>49</v>
      </c>
      <c r="B18" s="190">
        <v>37.621370370370364</v>
      </c>
      <c r="C18" s="191">
        <v>43.465203703703715</v>
      </c>
      <c r="D18" s="191">
        <v>43.895314814814817</v>
      </c>
      <c r="E18" s="191">
        <v>46.309277777777773</v>
      </c>
      <c r="F18" s="191">
        <v>45.24644444444445</v>
      </c>
      <c r="G18" s="191">
        <v>45.759777777777771</v>
      </c>
      <c r="H18" s="191">
        <v>43.153055555555547</v>
      </c>
      <c r="I18" s="191">
        <v>43.294611111111116</v>
      </c>
      <c r="J18" s="191">
        <v>38.036638888888895</v>
      </c>
      <c r="K18" s="192">
        <v>37.933972222222231</v>
      </c>
      <c r="L18" s="192">
        <v>20.64209259259259</v>
      </c>
      <c r="M18" s="193">
        <v>39.899546296296286</v>
      </c>
      <c r="N18" s="194">
        <v>43.071777777777783</v>
      </c>
      <c r="O18" s="194">
        <v>43.390148148148164</v>
      </c>
      <c r="P18" s="194">
        <v>36.390666666666668</v>
      </c>
      <c r="Q18" s="194">
        <v>36.32001851851853</v>
      </c>
      <c r="R18" s="194">
        <v>40.630074074074088</v>
      </c>
      <c r="S18" s="194">
        <v>41.438055555555557</v>
      </c>
      <c r="T18" s="194">
        <v>54.736499999999978</v>
      </c>
      <c r="U18" s="195">
        <v>23.198388888888886</v>
      </c>
      <c r="V18" s="196">
        <f t="shared" si="0"/>
        <v>804.43293518518522</v>
      </c>
      <c r="W18" s="151"/>
      <c r="X18" s="160"/>
      <c r="Y18" s="151"/>
      <c r="Z18" s="151"/>
      <c r="AA18" s="151"/>
    </row>
    <row r="19" spans="1:46" ht="26.25" customHeight="1" thickBot="1" x14ac:dyDescent="0.3">
      <c r="A19" s="197" t="s">
        <v>10</v>
      </c>
      <c r="B19" s="198">
        <f>SUM(B12:B18)</f>
        <v>182.26599999999996</v>
      </c>
      <c r="C19" s="199">
        <f t="shared" ref="C19:U19" si="1">SUM(C12:C18)</f>
        <v>210.91</v>
      </c>
      <c r="D19" s="199">
        <f t="shared" si="1"/>
        <v>212.52</v>
      </c>
      <c r="E19" s="199">
        <f t="shared" si="1"/>
        <v>225.17949999999996</v>
      </c>
      <c r="F19" s="199">
        <f t="shared" si="1"/>
        <v>220.54200000000003</v>
      </c>
      <c r="G19" s="199">
        <f t="shared" si="1"/>
        <v>222.70499999999998</v>
      </c>
      <c r="H19" s="199">
        <f t="shared" si="1"/>
        <v>209.43999999999997</v>
      </c>
      <c r="I19" s="199">
        <f t="shared" si="1"/>
        <v>210.36400000000003</v>
      </c>
      <c r="J19" s="199">
        <f t="shared" si="1"/>
        <v>183.876</v>
      </c>
      <c r="K19" s="199">
        <f t="shared" si="1"/>
        <v>183.56800000000001</v>
      </c>
      <c r="L19" s="199">
        <f t="shared" si="1"/>
        <v>99.483999999999995</v>
      </c>
      <c r="M19" s="200">
        <f t="shared" si="1"/>
        <v>193.51499999999996</v>
      </c>
      <c r="N19" s="200">
        <f t="shared" si="1"/>
        <v>208.47749999999999</v>
      </c>
      <c r="O19" s="200">
        <f t="shared" si="1"/>
        <v>211.00800000000004</v>
      </c>
      <c r="P19" s="200">
        <f t="shared" si="1"/>
        <v>177.40450000000004</v>
      </c>
      <c r="Q19" s="200">
        <f t="shared" si="1"/>
        <v>177.08600000000004</v>
      </c>
      <c r="R19" s="200">
        <f t="shared" si="1"/>
        <v>199.08</v>
      </c>
      <c r="S19" s="200">
        <f t="shared" si="1"/>
        <v>201.6105</v>
      </c>
      <c r="T19" s="200">
        <f t="shared" si="1"/>
        <v>268.26799999999997</v>
      </c>
      <c r="U19" s="200">
        <f t="shared" si="1"/>
        <v>113.883</v>
      </c>
      <c r="V19" s="201">
        <f>SUM(V12:V18)</f>
        <v>3911.1869999999999</v>
      </c>
      <c r="W19" s="151"/>
      <c r="X19" s="160"/>
      <c r="Y19" s="151"/>
      <c r="Z19" s="151"/>
      <c r="AA19" s="151"/>
    </row>
    <row r="20" spans="1:46" ht="26.25" customHeight="1" x14ac:dyDescent="0.25">
      <c r="A20" s="202"/>
      <c r="B20" s="203">
        <v>554</v>
      </c>
      <c r="C20" s="204">
        <v>655</v>
      </c>
      <c r="D20" s="204">
        <v>660</v>
      </c>
      <c r="E20" s="204">
        <v>707</v>
      </c>
      <c r="F20" s="204">
        <v>708</v>
      </c>
      <c r="G20" s="204">
        <v>707</v>
      </c>
      <c r="H20" s="204">
        <v>680</v>
      </c>
      <c r="I20" s="204">
        <v>683</v>
      </c>
      <c r="J20" s="204">
        <v>597</v>
      </c>
      <c r="K20" s="204">
        <v>596</v>
      </c>
      <c r="L20" s="204">
        <v>323</v>
      </c>
      <c r="M20" s="204">
        <v>570</v>
      </c>
      <c r="N20" s="204">
        <v>627</v>
      </c>
      <c r="O20" s="204">
        <v>628</v>
      </c>
      <c r="P20" s="204">
        <v>557</v>
      </c>
      <c r="Q20" s="204">
        <v>556</v>
      </c>
      <c r="R20" s="204">
        <v>632</v>
      </c>
      <c r="S20" s="204">
        <v>633</v>
      </c>
      <c r="T20" s="204">
        <v>871</v>
      </c>
      <c r="U20" s="204">
        <v>374</v>
      </c>
      <c r="V20" s="205"/>
      <c r="W20" s="151"/>
      <c r="X20" s="151"/>
      <c r="Y20" s="151"/>
    </row>
    <row r="21" spans="1:46" ht="26.25" customHeight="1" thickBot="1" x14ac:dyDescent="0.3">
      <c r="A21" s="206"/>
      <c r="B21" s="206"/>
      <c r="C21" s="207"/>
      <c r="D21" s="207" t="s">
        <v>63</v>
      </c>
      <c r="E21" s="207" t="s">
        <v>63</v>
      </c>
      <c r="F21" s="207" t="s">
        <v>63</v>
      </c>
      <c r="G21" s="207"/>
      <c r="H21" s="207"/>
      <c r="I21" s="207"/>
      <c r="J21" s="207" t="s">
        <v>63</v>
      </c>
      <c r="K21" s="207"/>
      <c r="L21" s="207"/>
      <c r="M21" s="207"/>
      <c r="N21" s="207"/>
      <c r="O21" s="207"/>
      <c r="P21" s="151"/>
      <c r="Q21" s="151"/>
      <c r="R21" s="151"/>
      <c r="S21" s="207" t="s">
        <v>63</v>
      </c>
      <c r="T21" s="151"/>
      <c r="U21" s="151"/>
      <c r="V21" s="152"/>
      <c r="W21" s="151"/>
      <c r="X21" s="151"/>
    </row>
    <row r="22" spans="1:46" ht="26.25" customHeight="1" thickBot="1" x14ac:dyDescent="0.3">
      <c r="A22" s="166" t="s">
        <v>50</v>
      </c>
      <c r="B22" s="298" t="s">
        <v>25</v>
      </c>
      <c r="C22" s="299"/>
      <c r="D22" s="299"/>
      <c r="E22" s="299"/>
      <c r="F22" s="299"/>
      <c r="G22" s="299"/>
      <c r="H22" s="300"/>
      <c r="I22" s="168"/>
      <c r="J22" s="301" t="s">
        <v>64</v>
      </c>
      <c r="K22" s="302"/>
      <c r="L22" s="302"/>
      <c r="M22" s="302"/>
      <c r="N22" s="302"/>
      <c r="O22" s="302"/>
      <c r="P22" s="302"/>
      <c r="Q22" s="302"/>
      <c r="R22" s="302"/>
      <c r="S22" s="302"/>
      <c r="T22" s="303"/>
      <c r="U22" s="208"/>
      <c r="V22" s="152"/>
      <c r="W22" s="151"/>
      <c r="X22" s="151"/>
      <c r="Y22" s="209"/>
      <c r="Z22" s="209"/>
      <c r="AA22" s="209"/>
      <c r="AB22" s="209"/>
      <c r="AC22" s="209"/>
      <c r="AD22" s="209"/>
      <c r="AE22" s="209"/>
      <c r="AF22" s="209"/>
      <c r="AG22" s="209"/>
      <c r="AH22" s="209"/>
      <c r="AI22" s="209"/>
      <c r="AJ22" s="209"/>
      <c r="AK22" s="209"/>
      <c r="AL22" s="209"/>
      <c r="AM22" s="209"/>
      <c r="AN22" s="209"/>
      <c r="AO22" s="209"/>
      <c r="AP22" s="209"/>
      <c r="AQ22" s="209"/>
      <c r="AR22" s="209"/>
      <c r="AS22" s="209"/>
      <c r="AT22" s="209"/>
    </row>
    <row r="23" spans="1:46" ht="26.25" customHeight="1" x14ac:dyDescent="0.25">
      <c r="A23" s="169" t="s">
        <v>41</v>
      </c>
      <c r="B23" s="170">
        <v>1</v>
      </c>
      <c r="C23" s="210">
        <v>2</v>
      </c>
      <c r="D23" s="210">
        <v>3</v>
      </c>
      <c r="E23" s="210">
        <v>4</v>
      </c>
      <c r="F23" s="210">
        <v>5</v>
      </c>
      <c r="G23" s="211">
        <v>6</v>
      </c>
      <c r="H23" s="212" t="s">
        <v>10</v>
      </c>
      <c r="I23" s="213"/>
      <c r="J23" s="304"/>
      <c r="K23" s="305"/>
      <c r="L23" s="305"/>
      <c r="M23" s="305"/>
      <c r="N23" s="305"/>
      <c r="O23" s="305"/>
      <c r="P23" s="305"/>
      <c r="Q23" s="305"/>
      <c r="R23" s="305"/>
      <c r="S23" s="305"/>
      <c r="T23" s="306"/>
      <c r="U23" s="151"/>
      <c r="V23" s="152"/>
    </row>
    <row r="24" spans="1:46" ht="26.25" customHeight="1" x14ac:dyDescent="0.25">
      <c r="A24" s="175" t="s">
        <v>42</v>
      </c>
      <c r="B24" s="176">
        <v>1</v>
      </c>
      <c r="C24" s="177">
        <v>2</v>
      </c>
      <c r="D24" s="180">
        <v>3</v>
      </c>
      <c r="E24" s="179">
        <v>4</v>
      </c>
      <c r="F24" s="180">
        <v>5</v>
      </c>
      <c r="G24" s="181">
        <v>6</v>
      </c>
      <c r="H24" s="182"/>
      <c r="I24" s="158"/>
      <c r="J24" s="304"/>
      <c r="K24" s="305"/>
      <c r="L24" s="305"/>
      <c r="M24" s="305"/>
      <c r="N24" s="305"/>
      <c r="O24" s="305"/>
      <c r="P24" s="305"/>
      <c r="Q24" s="305"/>
      <c r="R24" s="305"/>
      <c r="S24" s="305"/>
      <c r="T24" s="306"/>
      <c r="U24" s="151"/>
      <c r="V24" s="152"/>
    </row>
    <row r="25" spans="1:46" ht="26.25" customHeight="1" x14ac:dyDescent="0.25">
      <c r="A25" s="175" t="s">
        <v>43</v>
      </c>
      <c r="B25" s="183">
        <v>31.835222222222228</v>
      </c>
      <c r="C25" s="214">
        <v>44.871986111111106</v>
      </c>
      <c r="D25" s="214">
        <v>54.732083333333321</v>
      </c>
      <c r="E25" s="214">
        <v>47.647444444444432</v>
      </c>
      <c r="F25" s="214">
        <v>43.797430555555543</v>
      </c>
      <c r="G25" s="215">
        <v>31.43758333333334</v>
      </c>
      <c r="H25" s="216">
        <f t="shared" ref="H25:H31" si="2">SUM(B25:G25)</f>
        <v>254.32174999999998</v>
      </c>
      <c r="I25" s="158"/>
      <c r="J25" s="304"/>
      <c r="K25" s="305"/>
      <c r="L25" s="305"/>
      <c r="M25" s="305"/>
      <c r="N25" s="305"/>
      <c r="O25" s="305"/>
      <c r="P25" s="305"/>
      <c r="Q25" s="305"/>
      <c r="R25" s="305"/>
      <c r="S25" s="305"/>
      <c r="T25" s="306"/>
      <c r="U25" s="151"/>
      <c r="V25" s="152"/>
    </row>
    <row r="26" spans="1:46" ht="26.25" customHeight="1" x14ac:dyDescent="0.25">
      <c r="A26" s="175" t="s">
        <v>44</v>
      </c>
      <c r="B26" s="183">
        <v>31.835222222222228</v>
      </c>
      <c r="C26" s="214">
        <v>44.871986111111106</v>
      </c>
      <c r="D26" s="214">
        <v>54.732083333333321</v>
      </c>
      <c r="E26" s="214">
        <v>47.647444444444432</v>
      </c>
      <c r="F26" s="214">
        <v>43.797430555555543</v>
      </c>
      <c r="G26" s="215">
        <v>31.43758333333334</v>
      </c>
      <c r="H26" s="216">
        <f t="shared" si="2"/>
        <v>254.32174999999998</v>
      </c>
      <c r="I26" s="164"/>
      <c r="J26" s="304"/>
      <c r="K26" s="305"/>
      <c r="L26" s="305"/>
      <c r="M26" s="305"/>
      <c r="N26" s="305"/>
      <c r="O26" s="305"/>
      <c r="P26" s="305"/>
      <c r="Q26" s="305"/>
      <c r="R26" s="305"/>
      <c r="S26" s="305"/>
      <c r="T26" s="306"/>
      <c r="U26" s="151"/>
      <c r="V26" s="152"/>
    </row>
    <row r="27" spans="1:46" ht="26.25" customHeight="1" x14ac:dyDescent="0.25">
      <c r="A27" s="175" t="s">
        <v>45</v>
      </c>
      <c r="B27" s="183"/>
      <c r="C27" s="214"/>
      <c r="D27" s="214"/>
      <c r="E27" s="214"/>
      <c r="F27" s="214"/>
      <c r="G27" s="215"/>
      <c r="H27" s="216">
        <f t="shared" si="2"/>
        <v>0</v>
      </c>
      <c r="I27" s="164"/>
      <c r="J27" s="304"/>
      <c r="K27" s="305"/>
      <c r="L27" s="305"/>
      <c r="M27" s="305"/>
      <c r="N27" s="305"/>
      <c r="O27" s="305"/>
      <c r="P27" s="305"/>
      <c r="Q27" s="305"/>
      <c r="R27" s="305"/>
      <c r="S27" s="305"/>
      <c r="T27" s="306"/>
      <c r="U27" s="151"/>
      <c r="V27" s="152"/>
    </row>
    <row r="28" spans="1:46" ht="26.25" customHeight="1" x14ac:dyDescent="0.25">
      <c r="A28" s="175" t="s">
        <v>46</v>
      </c>
      <c r="B28" s="183">
        <v>34.729851851851855</v>
      </c>
      <c r="C28" s="214">
        <v>49.087342592592591</v>
      </c>
      <c r="D28" s="214">
        <v>59.919444444444458</v>
      </c>
      <c r="E28" s="214">
        <v>52.231537037037043</v>
      </c>
      <c r="F28" s="214">
        <v>48.032712962962982</v>
      </c>
      <c r="G28" s="215">
        <v>34.574944444444434</v>
      </c>
      <c r="H28" s="216">
        <f t="shared" si="2"/>
        <v>278.57583333333338</v>
      </c>
      <c r="I28" s="164"/>
      <c r="J28" s="304"/>
      <c r="K28" s="305"/>
      <c r="L28" s="305"/>
      <c r="M28" s="305"/>
      <c r="N28" s="305"/>
      <c r="O28" s="305"/>
      <c r="P28" s="305"/>
      <c r="Q28" s="305"/>
      <c r="R28" s="305"/>
      <c r="S28" s="305"/>
      <c r="T28" s="306"/>
      <c r="U28" s="151"/>
      <c r="V28" s="152"/>
    </row>
    <row r="29" spans="1:46" ht="26.25" customHeight="1" x14ac:dyDescent="0.25">
      <c r="A29" s="175" t="s">
        <v>47</v>
      </c>
      <c r="B29" s="183">
        <v>34.729851851851855</v>
      </c>
      <c r="C29" s="214">
        <v>49.087342592592591</v>
      </c>
      <c r="D29" s="214">
        <v>59.919444444444458</v>
      </c>
      <c r="E29" s="214">
        <v>52.231537037037043</v>
      </c>
      <c r="F29" s="214">
        <v>48.032712962962982</v>
      </c>
      <c r="G29" s="215">
        <v>34.574944444444434</v>
      </c>
      <c r="H29" s="216">
        <f t="shared" si="2"/>
        <v>278.57583333333338</v>
      </c>
      <c r="I29" s="164"/>
      <c r="J29" s="304"/>
      <c r="K29" s="305"/>
      <c r="L29" s="305"/>
      <c r="M29" s="305"/>
      <c r="N29" s="305"/>
      <c r="O29" s="305"/>
      <c r="P29" s="305"/>
      <c r="Q29" s="305"/>
      <c r="R29" s="305"/>
      <c r="S29" s="305"/>
      <c r="T29" s="306"/>
      <c r="U29" s="151"/>
      <c r="V29" s="152"/>
    </row>
    <row r="30" spans="1:46" ht="26.25" customHeight="1" x14ac:dyDescent="0.25">
      <c r="A30" s="175" t="s">
        <v>48</v>
      </c>
      <c r="B30" s="183"/>
      <c r="C30" s="214"/>
      <c r="D30" s="214"/>
      <c r="E30" s="214"/>
      <c r="F30" s="214"/>
      <c r="G30" s="215"/>
      <c r="H30" s="216">
        <f t="shared" si="2"/>
        <v>0</v>
      </c>
      <c r="I30" s="164"/>
      <c r="J30" s="304"/>
      <c r="K30" s="305"/>
      <c r="L30" s="305"/>
      <c r="M30" s="305"/>
      <c r="N30" s="305"/>
      <c r="O30" s="305"/>
      <c r="P30" s="305"/>
      <c r="Q30" s="305"/>
      <c r="R30" s="305"/>
      <c r="S30" s="305"/>
      <c r="T30" s="306"/>
      <c r="U30" s="151"/>
      <c r="V30" s="152"/>
    </row>
    <row r="31" spans="1:46" ht="26.25" customHeight="1" thickBot="1" x14ac:dyDescent="0.3">
      <c r="A31" s="189" t="s">
        <v>49</v>
      </c>
      <c r="B31" s="190">
        <v>34.729851851851855</v>
      </c>
      <c r="C31" s="217">
        <v>49.087342592592591</v>
      </c>
      <c r="D31" s="217">
        <v>59.919444444444458</v>
      </c>
      <c r="E31" s="217">
        <v>52.231537037037043</v>
      </c>
      <c r="F31" s="217">
        <v>48.032712962962982</v>
      </c>
      <c r="G31" s="218">
        <v>34.574944444444434</v>
      </c>
      <c r="H31" s="216">
        <f t="shared" si="2"/>
        <v>278.57583333333338</v>
      </c>
      <c r="I31" s="164"/>
      <c r="J31" s="304"/>
      <c r="K31" s="305"/>
      <c r="L31" s="305"/>
      <c r="M31" s="305"/>
      <c r="N31" s="305"/>
      <c r="O31" s="305"/>
      <c r="P31" s="305"/>
      <c r="Q31" s="305"/>
      <c r="R31" s="305"/>
      <c r="S31" s="305"/>
      <c r="T31" s="306"/>
      <c r="U31" s="151"/>
      <c r="V31" s="152"/>
    </row>
    <row r="32" spans="1:46" ht="26.25" customHeight="1" thickBot="1" x14ac:dyDescent="0.3">
      <c r="A32" s="197" t="s">
        <v>10</v>
      </c>
      <c r="B32" s="219">
        <f t="shared" ref="B32:H32" si="3">SUM(B25:B31)</f>
        <v>167.86000000000004</v>
      </c>
      <c r="C32" s="220">
        <f t="shared" si="3"/>
        <v>237.00599999999997</v>
      </c>
      <c r="D32" s="220">
        <f t="shared" si="3"/>
        <v>289.22250000000003</v>
      </c>
      <c r="E32" s="220">
        <f t="shared" si="3"/>
        <v>251.98949999999999</v>
      </c>
      <c r="F32" s="220">
        <f t="shared" si="3"/>
        <v>231.69300000000004</v>
      </c>
      <c r="G32" s="221">
        <f t="shared" si="3"/>
        <v>166.6</v>
      </c>
      <c r="H32" s="222">
        <f t="shared" si="3"/>
        <v>1344.3710000000001</v>
      </c>
      <c r="I32" s="158"/>
      <c r="J32" s="307"/>
      <c r="K32" s="308"/>
      <c r="L32" s="308"/>
      <c r="M32" s="308"/>
      <c r="N32" s="308"/>
      <c r="O32" s="308"/>
      <c r="P32" s="308"/>
      <c r="Q32" s="308"/>
      <c r="R32" s="308"/>
      <c r="S32" s="308"/>
      <c r="T32" s="309"/>
      <c r="U32" s="151"/>
      <c r="V32" s="152"/>
    </row>
    <row r="33" spans="1:24" ht="26.25" customHeight="1" x14ac:dyDescent="0.25">
      <c r="A33" s="223"/>
      <c r="B33" s="224">
        <v>436</v>
      </c>
      <c r="C33" s="225">
        <v>627</v>
      </c>
      <c r="D33" s="225">
        <v>787</v>
      </c>
      <c r="E33" s="225">
        <v>699</v>
      </c>
      <c r="F33" s="225">
        <v>649</v>
      </c>
      <c r="G33" s="225">
        <v>476</v>
      </c>
      <c r="H33" s="225"/>
      <c r="I33" s="158"/>
      <c r="J33" s="158"/>
      <c r="K33" s="158"/>
      <c r="L33" s="158"/>
      <c r="M33" s="158"/>
      <c r="N33" s="158"/>
      <c r="O33" s="158"/>
      <c r="P33" s="158"/>
      <c r="Q33" s="151"/>
      <c r="R33" s="151"/>
      <c r="S33" s="151"/>
      <c r="T33" s="151"/>
      <c r="U33" s="151"/>
      <c r="V33" s="152"/>
    </row>
    <row r="34" spans="1:24" ht="26.25" customHeight="1" thickBot="1" x14ac:dyDescent="0.3">
      <c r="A34" s="226"/>
      <c r="B34" s="226"/>
      <c r="C34" s="168" t="s">
        <v>63</v>
      </c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51"/>
      <c r="R34" s="151"/>
      <c r="S34" s="151"/>
      <c r="T34" s="151"/>
      <c r="U34" s="151"/>
      <c r="V34" s="152"/>
    </row>
    <row r="35" spans="1:24" ht="26.25" customHeight="1" thickBot="1" x14ac:dyDescent="0.3">
      <c r="A35" s="166" t="s">
        <v>51</v>
      </c>
      <c r="B35" s="298" t="s">
        <v>25</v>
      </c>
      <c r="C35" s="299"/>
      <c r="D35" s="299"/>
      <c r="E35" s="299"/>
      <c r="F35" s="299"/>
      <c r="G35" s="300"/>
      <c r="H35" s="168"/>
      <c r="I35" s="227" t="s">
        <v>52</v>
      </c>
      <c r="J35" s="298" t="s">
        <v>8</v>
      </c>
      <c r="K35" s="299"/>
      <c r="L35" s="299"/>
      <c r="M35" s="299"/>
      <c r="N35" s="299"/>
      <c r="O35" s="300"/>
      <c r="P35" s="151"/>
      <c r="Q35" s="151"/>
      <c r="R35" s="151"/>
      <c r="S35" s="151"/>
      <c r="T35" s="151"/>
      <c r="U35" s="151"/>
      <c r="V35" s="152"/>
      <c r="W35" s="151"/>
      <c r="X35" s="151"/>
    </row>
    <row r="36" spans="1:24" ht="26.25" customHeight="1" x14ac:dyDescent="0.25">
      <c r="A36" s="169" t="s">
        <v>41</v>
      </c>
      <c r="B36" s="228">
        <v>1</v>
      </c>
      <c r="C36" s="229">
        <v>2</v>
      </c>
      <c r="D36" s="229">
        <v>3</v>
      </c>
      <c r="E36" s="229">
        <v>4</v>
      </c>
      <c r="F36" s="229">
        <v>5</v>
      </c>
      <c r="G36" s="230" t="s">
        <v>10</v>
      </c>
      <c r="H36" s="168"/>
      <c r="I36" s="231" t="s">
        <v>41</v>
      </c>
      <c r="J36" s="232">
        <v>1</v>
      </c>
      <c r="K36" s="229">
        <v>2</v>
      </c>
      <c r="L36" s="229">
        <v>3</v>
      </c>
      <c r="M36" s="229">
        <v>4</v>
      </c>
      <c r="N36" s="229">
        <v>5</v>
      </c>
      <c r="O36" s="230" t="s">
        <v>10</v>
      </c>
      <c r="P36" s="151"/>
      <c r="Q36" s="151"/>
      <c r="R36" s="151"/>
      <c r="S36" s="151"/>
      <c r="T36" s="151"/>
      <c r="U36" s="151"/>
      <c r="V36" s="152"/>
      <c r="W36" s="151"/>
      <c r="X36" s="151"/>
    </row>
    <row r="37" spans="1:24" ht="26.25" customHeight="1" x14ac:dyDescent="0.25">
      <c r="A37" s="175" t="s">
        <v>42</v>
      </c>
      <c r="B37" s="176">
        <v>1</v>
      </c>
      <c r="C37" s="177">
        <v>2</v>
      </c>
      <c r="D37" s="180">
        <v>3</v>
      </c>
      <c r="E37" s="233"/>
      <c r="F37" s="233"/>
      <c r="G37" s="234"/>
      <c r="H37" s="226"/>
      <c r="I37" s="235" t="s">
        <v>42</v>
      </c>
      <c r="J37" s="176">
        <v>1</v>
      </c>
      <c r="K37" s="177">
        <v>2</v>
      </c>
      <c r="L37" s="180">
        <v>3</v>
      </c>
      <c r="M37" s="179">
        <v>4</v>
      </c>
      <c r="N37" s="236"/>
      <c r="O37" s="237"/>
      <c r="P37" s="151"/>
      <c r="Q37" s="151"/>
      <c r="R37" s="151"/>
      <c r="S37" s="151"/>
      <c r="T37" s="151"/>
      <c r="U37" s="151"/>
      <c r="V37" s="152"/>
      <c r="W37" s="151"/>
      <c r="X37" s="151"/>
    </row>
    <row r="38" spans="1:24" s="151" customFormat="1" ht="26.25" customHeight="1" x14ac:dyDescent="0.25">
      <c r="A38" s="175" t="s">
        <v>43</v>
      </c>
      <c r="B38" s="183">
        <v>21</v>
      </c>
      <c r="C38" s="185">
        <v>13.2</v>
      </c>
      <c r="D38" s="185">
        <v>9.9</v>
      </c>
      <c r="E38" s="185"/>
      <c r="F38" s="185"/>
      <c r="G38" s="238">
        <f t="shared" ref="G38:G45" si="4">SUM(B38:F38)</f>
        <v>44.1</v>
      </c>
      <c r="H38" s="226"/>
      <c r="I38" s="235" t="s">
        <v>43</v>
      </c>
      <c r="J38" s="184">
        <v>34.200000000000003</v>
      </c>
      <c r="K38" s="214">
        <v>50.7</v>
      </c>
      <c r="L38" s="239">
        <v>38.299999999999997</v>
      </c>
      <c r="M38" s="239">
        <v>36.200000000000003</v>
      </c>
      <c r="N38" s="239"/>
      <c r="O38" s="238">
        <f t="shared" ref="O38:O45" si="5">SUM(J38:N38)</f>
        <v>159.4</v>
      </c>
      <c r="V38" s="152"/>
    </row>
    <row r="39" spans="1:24" s="151" customFormat="1" ht="26.25" customHeight="1" x14ac:dyDescent="0.25">
      <c r="A39" s="175" t="s">
        <v>44</v>
      </c>
      <c r="B39" s="183">
        <v>21</v>
      </c>
      <c r="C39" s="185">
        <v>13.2</v>
      </c>
      <c r="D39" s="185">
        <v>9.9</v>
      </c>
      <c r="E39" s="185"/>
      <c r="F39" s="185"/>
      <c r="G39" s="238">
        <f t="shared" si="4"/>
        <v>44.1</v>
      </c>
      <c r="H39" s="226"/>
      <c r="I39" s="235" t="s">
        <v>44</v>
      </c>
      <c r="J39" s="240">
        <v>34.200000000000003</v>
      </c>
      <c r="K39" s="186">
        <v>50.7</v>
      </c>
      <c r="L39" s="186">
        <v>38.299999999999997</v>
      </c>
      <c r="M39" s="186">
        <v>36.200000000000003</v>
      </c>
      <c r="N39" s="186"/>
      <c r="O39" s="238">
        <f t="shared" si="5"/>
        <v>159.4</v>
      </c>
      <c r="V39" s="152"/>
    </row>
    <row r="40" spans="1:24" s="151" customFormat="1" ht="26.25" customHeight="1" x14ac:dyDescent="0.25">
      <c r="A40" s="175" t="s">
        <v>45</v>
      </c>
      <c r="B40" s="183"/>
      <c r="C40" s="185"/>
      <c r="D40" s="185"/>
      <c r="E40" s="185"/>
      <c r="F40" s="185"/>
      <c r="G40" s="238">
        <f t="shared" si="4"/>
        <v>0</v>
      </c>
      <c r="H40" s="226"/>
      <c r="I40" s="235" t="s">
        <v>45</v>
      </c>
      <c r="J40" s="240"/>
      <c r="K40" s="186"/>
      <c r="L40" s="186"/>
      <c r="M40" s="186"/>
      <c r="N40" s="186"/>
      <c r="O40" s="238">
        <f t="shared" si="5"/>
        <v>0</v>
      </c>
      <c r="V40" s="152"/>
    </row>
    <row r="41" spans="1:24" s="151" customFormat="1" ht="26.25" customHeight="1" x14ac:dyDescent="0.25">
      <c r="A41" s="175" t="s">
        <v>46</v>
      </c>
      <c r="B41" s="183">
        <v>22.9</v>
      </c>
      <c r="C41" s="185">
        <v>14.5</v>
      </c>
      <c r="D41" s="185">
        <v>10.9</v>
      </c>
      <c r="E41" s="185"/>
      <c r="F41" s="185"/>
      <c r="G41" s="238">
        <f t="shared" si="4"/>
        <v>48.3</v>
      </c>
      <c r="H41" s="226"/>
      <c r="I41" s="235" t="s">
        <v>46</v>
      </c>
      <c r="J41" s="184">
        <v>36.9</v>
      </c>
      <c r="K41" s="214">
        <v>54.7</v>
      </c>
      <c r="L41" s="186">
        <v>41.3</v>
      </c>
      <c r="M41" s="186">
        <v>39</v>
      </c>
      <c r="N41" s="186"/>
      <c r="O41" s="238">
        <f t="shared" si="5"/>
        <v>171.89999999999998</v>
      </c>
      <c r="V41" s="152"/>
    </row>
    <row r="42" spans="1:24" s="151" customFormat="1" ht="26.25" customHeight="1" x14ac:dyDescent="0.25">
      <c r="A42" s="175" t="s">
        <v>47</v>
      </c>
      <c r="B42" s="183">
        <v>22.9</v>
      </c>
      <c r="C42" s="185">
        <v>14.5</v>
      </c>
      <c r="D42" s="185">
        <v>10.9</v>
      </c>
      <c r="E42" s="185"/>
      <c r="F42" s="185"/>
      <c r="G42" s="238">
        <f t="shared" si="4"/>
        <v>48.3</v>
      </c>
      <c r="H42" s="226"/>
      <c r="I42" s="235" t="s">
        <v>47</v>
      </c>
      <c r="J42" s="240">
        <v>36.9</v>
      </c>
      <c r="K42" s="186">
        <v>54.7</v>
      </c>
      <c r="L42" s="186">
        <v>41.3</v>
      </c>
      <c r="M42" s="186">
        <v>39</v>
      </c>
      <c r="N42" s="186"/>
      <c r="O42" s="238">
        <f t="shared" si="5"/>
        <v>171.89999999999998</v>
      </c>
      <c r="V42" s="152"/>
    </row>
    <row r="43" spans="1:24" s="151" customFormat="1" ht="26.25" customHeight="1" x14ac:dyDescent="0.25">
      <c r="A43" s="175" t="s">
        <v>48</v>
      </c>
      <c r="B43" s="183"/>
      <c r="C43" s="185"/>
      <c r="D43" s="185"/>
      <c r="E43" s="185"/>
      <c r="F43" s="185"/>
      <c r="G43" s="238">
        <f t="shared" si="4"/>
        <v>0</v>
      </c>
      <c r="H43" s="226"/>
      <c r="I43" s="235" t="s">
        <v>48</v>
      </c>
      <c r="J43" s="240"/>
      <c r="K43" s="186"/>
      <c r="L43" s="186"/>
      <c r="M43" s="186"/>
      <c r="N43" s="186"/>
      <c r="O43" s="238">
        <f t="shared" si="5"/>
        <v>0</v>
      </c>
      <c r="V43" s="152"/>
    </row>
    <row r="44" spans="1:24" s="151" customFormat="1" ht="26.25" customHeight="1" thickBot="1" x14ac:dyDescent="0.3">
      <c r="A44" s="189" t="s">
        <v>49</v>
      </c>
      <c r="B44" s="190">
        <v>22.9</v>
      </c>
      <c r="C44" s="192">
        <v>14.5</v>
      </c>
      <c r="D44" s="192">
        <v>10.9</v>
      </c>
      <c r="E44" s="192"/>
      <c r="F44" s="192"/>
      <c r="G44" s="241">
        <f t="shared" si="4"/>
        <v>48.3</v>
      </c>
      <c r="H44" s="226"/>
      <c r="I44" s="242" t="s">
        <v>49</v>
      </c>
      <c r="J44" s="243">
        <v>36.9</v>
      </c>
      <c r="K44" s="239">
        <v>54.7</v>
      </c>
      <c r="L44" s="239">
        <v>41.3</v>
      </c>
      <c r="M44" s="239">
        <v>39</v>
      </c>
      <c r="N44" s="239"/>
      <c r="O44" s="241">
        <f t="shared" si="5"/>
        <v>171.89999999999998</v>
      </c>
      <c r="V44" s="152"/>
    </row>
    <row r="45" spans="1:24" s="151" customFormat="1" ht="26.25" customHeight="1" thickBot="1" x14ac:dyDescent="0.3">
      <c r="A45" s="197" t="s">
        <v>10</v>
      </c>
      <c r="B45" s="244">
        <f>SUM(B38:B44)</f>
        <v>110.70000000000002</v>
      </c>
      <c r="C45" s="245">
        <f>SUM(C38:C44)</f>
        <v>69.900000000000006</v>
      </c>
      <c r="D45" s="245">
        <f t="shared" ref="D45:E45" si="6">SUM(D38:D44)</f>
        <v>52.5</v>
      </c>
      <c r="E45" s="245">
        <f t="shared" si="6"/>
        <v>0</v>
      </c>
      <c r="F45" s="245">
        <f t="shared" ref="F45" si="7">SUM(F38:F44)</f>
        <v>0</v>
      </c>
      <c r="G45" s="246">
        <f t="shared" si="4"/>
        <v>233.10000000000002</v>
      </c>
      <c r="H45" s="226"/>
      <c r="I45" s="247" t="s">
        <v>10</v>
      </c>
      <c r="J45" s="198">
        <f>SUM(J38:J44)</f>
        <v>179.10000000000002</v>
      </c>
      <c r="K45" s="248">
        <f t="shared" ref="K45:N45" si="8">SUM(K38:K44)</f>
        <v>265.5</v>
      </c>
      <c r="L45" s="248">
        <f t="shared" si="8"/>
        <v>200.5</v>
      </c>
      <c r="M45" s="248">
        <f t="shared" si="8"/>
        <v>189.4</v>
      </c>
      <c r="N45" s="248">
        <f t="shared" si="8"/>
        <v>0</v>
      </c>
      <c r="O45" s="246">
        <f t="shared" si="5"/>
        <v>834.5</v>
      </c>
      <c r="V45" s="152"/>
    </row>
    <row r="46" spans="1:24" s="252" customFormat="1" ht="26.25" customHeight="1" thickBot="1" x14ac:dyDescent="0.3">
      <c r="A46" s="249"/>
      <c r="B46" s="249">
        <v>255</v>
      </c>
      <c r="C46" s="250">
        <v>161</v>
      </c>
      <c r="D46" s="250">
        <v>121</v>
      </c>
      <c r="E46" s="250"/>
      <c r="F46" s="250"/>
      <c r="G46" s="250"/>
      <c r="H46" s="250"/>
      <c r="I46" s="250"/>
      <c r="J46" s="250">
        <v>376</v>
      </c>
      <c r="K46" s="250">
        <v>558</v>
      </c>
      <c r="L46" s="250">
        <v>421</v>
      </c>
      <c r="M46" s="250">
        <v>398</v>
      </c>
      <c r="N46" s="250"/>
      <c r="O46" s="250"/>
      <c r="P46" s="250"/>
      <c r="Q46" s="250"/>
      <c r="R46" s="250"/>
      <c r="S46" s="250"/>
      <c r="T46" s="250"/>
      <c r="U46" s="250"/>
      <c r="V46" s="251"/>
    </row>
    <row r="47" spans="1:24" ht="14.1" customHeight="1" x14ac:dyDescent="0.25"/>
    <row r="48" spans="1:24" ht="14.1" customHeight="1" x14ac:dyDescent="0.25"/>
    <row r="49" ht="14.1" customHeight="1" x14ac:dyDescent="0.25"/>
    <row r="50" ht="14.1" customHeight="1" x14ac:dyDescent="0.25"/>
    <row r="51" ht="14.1" customHeight="1" x14ac:dyDescent="0.25"/>
  </sheetData>
  <mergeCells count="18">
    <mergeCell ref="B5:C5"/>
    <mergeCell ref="G5:H5"/>
    <mergeCell ref="K5:L5"/>
    <mergeCell ref="G7:H7"/>
    <mergeCell ref="L7:N7"/>
    <mergeCell ref="B7:C7"/>
    <mergeCell ref="B22:H22"/>
    <mergeCell ref="J22:T32"/>
    <mergeCell ref="B35:G35"/>
    <mergeCell ref="J35:O35"/>
    <mergeCell ref="B9:L9"/>
    <mergeCell ref="M9:U9"/>
    <mergeCell ref="A1:A3"/>
    <mergeCell ref="B1:L1"/>
    <mergeCell ref="M1:P1"/>
    <mergeCell ref="B2:L3"/>
    <mergeCell ref="M2:P2"/>
    <mergeCell ref="M3:P3"/>
  </mergeCells>
  <pageMargins left="0.7" right="0.7" top="0.75" bottom="0.75" header="0.3" footer="0.3"/>
  <pageSetup scale="42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IMPRIMIR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Jonathan Barbosa Jaimes</cp:lastModifiedBy>
  <cp:lastPrinted>2021-06-05T12:14:37Z</cp:lastPrinted>
  <dcterms:created xsi:type="dcterms:W3CDTF">2021-03-04T08:17:33Z</dcterms:created>
  <dcterms:modified xsi:type="dcterms:W3CDTF">2021-06-05T12:14:38Z</dcterms:modified>
</cp:coreProperties>
</file>