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49758AB0-3CB3-4C3D-89CD-7B50B441C139}" xr6:coauthVersionLast="36" xr6:coauthVersionMax="36" xr10:uidLastSave="{00000000-0000-0000-0000-000000000000}"/>
  <bookViews>
    <workbookView xWindow="0" yWindow="0" windowWidth="20490" windowHeight="7545" activeTab="9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IMPRIMIR" sheetId="2" r:id="rId10"/>
  </sheets>
  <definedNames>
    <definedName name="_xlnm.Print_Area" localSheetId="9">IMPRIMIR!$A$1:$W$46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2" l="1"/>
  <c r="I25" i="2"/>
  <c r="I26" i="2"/>
  <c r="I27" i="2"/>
  <c r="I28" i="2"/>
  <c r="I29" i="2"/>
  <c r="I30" i="2"/>
  <c r="I31" i="2"/>
  <c r="G46" i="11"/>
  <c r="G51" i="11" s="1"/>
  <c r="G49" i="11"/>
  <c r="G50" i="11"/>
  <c r="V28" i="11" l="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19" i="2" l="1"/>
  <c r="L25" i="1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D70" i="9"/>
  <c r="F69" i="9"/>
  <c r="E69" i="9"/>
  <c r="D69" i="9"/>
  <c r="C69" i="9"/>
  <c r="B69" i="9"/>
  <c r="G67" i="9"/>
  <c r="F65" i="9"/>
  <c r="E65" i="9"/>
  <c r="E70" i="9" s="1"/>
  <c r="D65" i="9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S19" i="2" l="1"/>
  <c r="T19" i="2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I19" i="2" l="1"/>
  <c r="J19" i="2"/>
  <c r="K40" i="7"/>
  <c r="K41" i="7"/>
  <c r="K42" i="7"/>
  <c r="K43" i="7"/>
  <c r="K44" i="7"/>
  <c r="K45" i="7"/>
  <c r="K39" i="7"/>
  <c r="K46" i="7" l="1"/>
  <c r="L25" i="7"/>
  <c r="K25" i="7"/>
  <c r="J25" i="7"/>
  <c r="I25" i="7"/>
  <c r="H25" i="7"/>
  <c r="H30" i="7" s="1"/>
  <c r="G25" i="7"/>
  <c r="G30" i="7" s="1"/>
  <c r="F25" i="7"/>
  <c r="F30" i="7" s="1"/>
  <c r="E25" i="7"/>
  <c r="E30" i="7" s="1"/>
  <c r="D25" i="7"/>
  <c r="C25" i="7"/>
  <c r="B25" i="7"/>
  <c r="I30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D28" i="3"/>
  <c r="C28" i="3"/>
  <c r="R25" i="4" l="1"/>
  <c r="S27" i="4" s="1"/>
  <c r="H46" i="4"/>
  <c r="H47" i="4" s="1"/>
  <c r="P46" i="4"/>
  <c r="K51" i="4"/>
  <c r="G65" i="4"/>
  <c r="B70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B28" i="3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Q19" i="2"/>
  <c r="R19" i="2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4" i="1"/>
  <c r="T21" i="1"/>
  <c r="T20" i="1"/>
  <c r="T19" i="1"/>
  <c r="H49" i="3" l="1"/>
  <c r="H47" i="3"/>
  <c r="T18" i="1"/>
  <c r="H48" i="1" l="1"/>
  <c r="N19" i="2"/>
  <c r="O19" i="2"/>
  <c r="T27" i="1"/>
  <c r="M45" i="2" l="1"/>
  <c r="D45" i="2"/>
  <c r="E45" i="2"/>
  <c r="E19" i="2"/>
  <c r="F19" i="2"/>
  <c r="G19" i="2"/>
  <c r="H19" i="2"/>
  <c r="E69" i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T23" i="1" l="1"/>
  <c r="T22" i="1"/>
  <c r="B30" i="1"/>
  <c r="N45" i="2"/>
  <c r="L45" i="2"/>
  <c r="K45" i="2"/>
  <c r="J45" i="2"/>
  <c r="F45" i="2"/>
  <c r="C45" i="2"/>
  <c r="B45" i="2"/>
  <c r="O44" i="2"/>
  <c r="G44" i="2"/>
  <c r="O43" i="2"/>
  <c r="G43" i="2"/>
  <c r="O42" i="2"/>
  <c r="G42" i="2"/>
  <c r="O41" i="2"/>
  <c r="G41" i="2"/>
  <c r="O40" i="2"/>
  <c r="G40" i="2"/>
  <c r="O39" i="2"/>
  <c r="G39" i="2"/>
  <c r="O38" i="2"/>
  <c r="G38" i="2"/>
  <c r="H32" i="2"/>
  <c r="F32" i="2"/>
  <c r="E32" i="2"/>
  <c r="D32" i="2"/>
  <c r="C32" i="2"/>
  <c r="B32" i="2"/>
  <c r="V19" i="2"/>
  <c r="U19" i="2"/>
  <c r="P19" i="2"/>
  <c r="M19" i="2"/>
  <c r="K19" i="2"/>
  <c r="D19" i="2"/>
  <c r="C19" i="2"/>
  <c r="B19" i="2"/>
  <c r="W18" i="2"/>
  <c r="W17" i="2"/>
  <c r="W16" i="2"/>
  <c r="W15" i="2"/>
  <c r="W14" i="2"/>
  <c r="W13" i="2"/>
  <c r="W12" i="2"/>
  <c r="G45" i="2" l="1"/>
  <c r="W19" i="2"/>
  <c r="O45" i="2"/>
  <c r="I3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<sst xmlns="http://schemas.openxmlformats.org/spreadsheetml/2006/main" count="780" uniqueCount="65">
  <si>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</si>
  <si>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</si>
  <si>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</si>
  <si>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</si>
  <si>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</si>
  <si>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</si>
  <si>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</si>
  <si>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</si>
  <si>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</si>
  <si>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</si>
  <si>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</si>
  <si>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</si>
  <si>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</si>
  <si>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</si>
  <si>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</si>
  <si>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</si>
  <si>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</si>
  <si>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</si>
  <si>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</si>
  <si>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</si>
  <si>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</si>
  <si>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</si>
  <si>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</si>
  <si>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</si>
  <si>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</si>
  <si>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</si>
  <si>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</si>
  <si>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</si>
  <si>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</si>
  <si>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</si>
  <si>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</si>
  <si>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</si>
  <si>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</si>
  <si>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</si>
  <si>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</si>
  <si>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</si>
  <si>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</si>
  <si>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</si>
  <si>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</si>
  <si>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</si>
  <si>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</si>
  <si>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</si>
  <si>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</si>
  <si>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</si>
  <si>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</si>
  <si>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</si>
  <si>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</si>
  <si>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</si>
  <si>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</si>
  <si>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</si>
  <si>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</si>
  <si>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</si>
  <si>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</si>
  <si>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F541 - M542</t>
  </si>
  <si>
    <t>SEMANA 2</t>
  </si>
  <si>
    <t>SEMANA 3</t>
  </si>
  <si>
    <t>SEMANA 4</t>
  </si>
  <si>
    <t>SEMANA 5</t>
  </si>
  <si>
    <t>Levante</t>
  </si>
  <si>
    <t>SEMANA 6</t>
  </si>
  <si>
    <t>SEMANA 7</t>
  </si>
  <si>
    <t>SEMANA 8</t>
  </si>
  <si>
    <t>11 AL 17 DE JUNIO</t>
  </si>
  <si>
    <t>SEMANA 9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</si>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</sst>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name val="Arial"/>
      <family val="2"/>
    </font>
    <font>
      <b/>
      <sz val="15"/>
      <name val="Arial"/>
      <family val="2"/>
    </font>
    <font>
      <b/>
      <u/>
      <sz val="15"/>
      <name val="Arial"/>
      <family val="2"/>
    </font>
    <font>
      <sz val="15"/>
      <color rgb="FF003366"/>
      <name val="Arial"/>
      <family val="2"/>
    </font>
    <font>
      <sz val="15"/>
      <color theme="1"/>
      <name val="Arial"/>
      <family val="2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2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7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8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2" fillId="4" borderId="51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9" fillId="4" borderId="51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9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8" fillId="2" borderId="23" xfId="0" applyFont="1" applyFill="1" applyBorder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7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Border="1" applyAlignment="1">
      <alignment vertical="center"/>
    </xf>
    <xf numFmtId="0" fontId="27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28" fillId="7" borderId="0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8" fillId="3" borderId="20" xfId="0" quotePrefix="1" applyFont="1" applyFill="1" applyBorder="1" applyAlignment="1">
      <alignment horizontal="center" vertical="center"/>
    </xf>
    <xf numFmtId="0" fontId="28" fillId="3" borderId="42" xfId="0" quotePrefix="1" applyFont="1" applyFill="1" applyBorder="1" applyAlignment="1">
      <alignment horizontal="center" vertical="center"/>
    </xf>
    <xf numFmtId="0" fontId="28" fillId="9" borderId="4" xfId="0" applyFont="1" applyFill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30" fillId="10" borderId="6" xfId="0" applyFont="1" applyFill="1" applyBorder="1" applyAlignment="1">
      <alignment horizontal="center" vertical="center"/>
    </xf>
    <xf numFmtId="0" fontId="30" fillId="11" borderId="7" xfId="0" applyFont="1" applyFill="1" applyBorder="1" applyAlignment="1">
      <alignment horizontal="center" vertical="center"/>
    </xf>
    <xf numFmtId="0" fontId="30" fillId="12" borderId="7" xfId="0" applyFont="1" applyFill="1" applyBorder="1" applyAlignment="1">
      <alignment horizontal="center" vertical="center"/>
    </xf>
    <xf numFmtId="0" fontId="30" fillId="14" borderId="8" xfId="0" applyFont="1" applyFill="1" applyBorder="1" applyAlignment="1">
      <alignment horizontal="center" vertical="center"/>
    </xf>
    <xf numFmtId="0" fontId="30" fillId="13" borderId="7" xfId="0" applyFont="1" applyFill="1" applyBorder="1" applyAlignment="1">
      <alignment horizontal="center" vertical="center"/>
    </xf>
    <xf numFmtId="0" fontId="30" fillId="15" borderId="9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  <xf numFmtId="164" fontId="27" fillId="0" borderId="6" xfId="0" applyNumberFormat="1" applyFont="1" applyFill="1" applyBorder="1" applyAlignment="1">
      <alignment horizontal="center" vertical="center"/>
    </xf>
    <xf numFmtId="164" fontId="27" fillId="0" borderId="16" xfId="0" applyNumberFormat="1" applyFont="1" applyFill="1" applyBorder="1" applyAlignment="1">
      <alignment horizontal="center" vertical="center"/>
    </xf>
    <xf numFmtId="164" fontId="27" fillId="0" borderId="7" xfId="0" applyNumberFormat="1" applyFont="1" applyFill="1" applyBorder="1" applyAlignment="1">
      <alignment horizontal="center" vertical="center"/>
    </xf>
    <xf numFmtId="164" fontId="27" fillId="0" borderId="7" xfId="0" applyNumberFormat="1" applyFont="1" applyBorder="1" applyAlignment="1">
      <alignment horizontal="center" vertical="center"/>
    </xf>
    <xf numFmtId="164" fontId="27" fillId="0" borderId="9" xfId="0" applyNumberFormat="1" applyFont="1" applyBorder="1" applyAlignment="1">
      <alignment horizontal="center" vertical="center"/>
    </xf>
    <xf numFmtId="164" fontId="27" fillId="0" borderId="10" xfId="0" applyNumberFormat="1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164" fontId="27" fillId="0" borderId="36" xfId="0" applyNumberFormat="1" applyFont="1" applyFill="1" applyBorder="1" applyAlignment="1">
      <alignment horizontal="center" vertical="center"/>
    </xf>
    <xf numFmtId="164" fontId="27" fillId="0" borderId="26" xfId="0" applyNumberFormat="1" applyFont="1" applyFill="1" applyBorder="1" applyAlignment="1">
      <alignment horizontal="center" vertical="center"/>
    </xf>
    <xf numFmtId="164" fontId="27" fillId="0" borderId="37" xfId="0" applyNumberFormat="1" applyFont="1" applyFill="1" applyBorder="1" applyAlignment="1">
      <alignment horizontal="center" vertical="center"/>
    </xf>
    <xf numFmtId="164" fontId="27" fillId="0" borderId="12" xfId="0" applyNumberFormat="1" applyFont="1" applyFill="1" applyBorder="1" applyAlignment="1">
      <alignment horizontal="center" vertical="center"/>
    </xf>
    <xf numFmtId="164" fontId="27" fillId="0" borderId="13" xfId="0" applyNumberFormat="1" applyFont="1" applyBorder="1" applyAlignment="1">
      <alignment horizontal="center" vertical="center"/>
    </xf>
    <xf numFmtId="164" fontId="27" fillId="0" borderId="14" xfId="0" applyNumberFormat="1" applyFont="1" applyBorder="1" applyAlignment="1">
      <alignment horizontal="center" vertical="center"/>
    </xf>
    <xf numFmtId="164" fontId="27" fillId="0" borderId="39" xfId="0" applyNumberFormat="1" applyFont="1" applyFill="1" applyBorder="1" applyAlignment="1">
      <alignment horizontal="center" vertical="center"/>
    </xf>
    <xf numFmtId="0" fontId="28" fillId="9" borderId="30" xfId="0" applyFont="1" applyFill="1" applyBorder="1" applyAlignment="1">
      <alignment horizontal="center" vertical="center"/>
    </xf>
    <xf numFmtId="164" fontId="28" fillId="0" borderId="40" xfId="0" applyNumberFormat="1" applyFont="1" applyFill="1" applyBorder="1" applyAlignment="1">
      <alignment horizontal="center" vertical="center"/>
    </xf>
    <xf numFmtId="164" fontId="28" fillId="0" borderId="41" xfId="0" applyNumberFormat="1" applyFont="1" applyFill="1" applyBorder="1" applyAlignment="1">
      <alignment horizontal="center" vertical="center"/>
    </xf>
    <xf numFmtId="164" fontId="28" fillId="0" borderId="60" xfId="0" applyNumberFormat="1" applyFont="1" applyFill="1" applyBorder="1" applyAlignment="1">
      <alignment horizontal="center" vertical="center"/>
    </xf>
    <xf numFmtId="164" fontId="28" fillId="0" borderId="32" xfId="0" applyNumberFormat="1" applyFont="1" applyFill="1" applyBorder="1" applyAlignment="1">
      <alignment horizontal="center" vertical="center"/>
    </xf>
    <xf numFmtId="164" fontId="28" fillId="0" borderId="23" xfId="0" applyNumberFormat="1" applyFont="1" applyFill="1" applyBorder="1" applyAlignment="1">
      <alignment horizontal="center" vertical="center"/>
    </xf>
    <xf numFmtId="1" fontId="27" fillId="0" borderId="23" xfId="0" applyNumberFormat="1" applyFont="1" applyFill="1" applyBorder="1" applyAlignment="1">
      <alignment horizontal="center" vertical="center"/>
    </xf>
    <xf numFmtId="1" fontId="27" fillId="0" borderId="0" xfId="0" applyNumberFormat="1" applyFont="1" applyFill="1" applyBorder="1" applyAlignment="1">
      <alignment horizontal="center" vertical="center"/>
    </xf>
    <xf numFmtId="164" fontId="28" fillId="0" borderId="27" xfId="0" applyNumberFormat="1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8" fillId="3" borderId="20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9" borderId="43" xfId="0" applyFont="1" applyFill="1" applyBorder="1" applyAlignment="1">
      <alignment horizontal="center" vertical="center"/>
    </xf>
    <xf numFmtId="0" fontId="28" fillId="0" borderId="0" xfId="0" quotePrefix="1" applyFont="1" applyBorder="1" applyAlignment="1">
      <alignment horizontal="center" vertical="center"/>
    </xf>
    <xf numFmtId="164" fontId="27" fillId="2" borderId="7" xfId="0" applyNumberFormat="1" applyFont="1" applyFill="1" applyBorder="1" applyAlignment="1">
      <alignment horizontal="center" vertical="center"/>
    </xf>
    <xf numFmtId="164" fontId="27" fillId="2" borderId="9" xfId="0" applyNumberFormat="1" applyFont="1" applyFill="1" applyBorder="1" applyAlignment="1">
      <alignment horizontal="center" vertical="center"/>
    </xf>
    <xf numFmtId="164" fontId="27" fillId="2" borderId="10" xfId="0" applyNumberFormat="1" applyFont="1" applyFill="1" applyBorder="1" applyAlignment="1">
      <alignment horizontal="center" vertical="center"/>
    </xf>
    <xf numFmtId="164" fontId="27" fillId="2" borderId="37" xfId="0" applyNumberFormat="1" applyFont="1" applyFill="1" applyBorder="1" applyAlignment="1">
      <alignment horizontal="center" vertical="center"/>
    </xf>
    <xf numFmtId="164" fontId="27" fillId="2" borderId="38" xfId="0" applyNumberFormat="1" applyFont="1" applyFill="1" applyBorder="1" applyAlignment="1">
      <alignment horizontal="center" vertical="center"/>
    </xf>
    <xf numFmtId="164" fontId="28" fillId="2" borderId="40" xfId="0" applyNumberFormat="1" applyFont="1" applyFill="1" applyBorder="1" applyAlignment="1">
      <alignment horizontal="center" vertical="center"/>
    </xf>
    <xf numFmtId="164" fontId="28" fillId="2" borderId="44" xfId="0" applyNumberFormat="1" applyFont="1" applyFill="1" applyBorder="1" applyAlignment="1">
      <alignment horizontal="center" vertical="center"/>
    </xf>
    <xf numFmtId="164" fontId="28" fillId="2" borderId="45" xfId="0" applyNumberFormat="1" applyFont="1" applyFill="1" applyBorder="1" applyAlignment="1">
      <alignment horizontal="center" vertical="center"/>
    </xf>
    <xf numFmtId="164" fontId="28" fillId="2" borderId="32" xfId="0" applyNumberFormat="1" applyFont="1" applyFill="1" applyBorder="1" applyAlignment="1">
      <alignment horizontal="center" vertical="center"/>
    </xf>
    <xf numFmtId="164" fontId="28" fillId="2" borderId="23" xfId="0" applyNumberFormat="1" applyFont="1" applyFill="1" applyBorder="1" applyAlignment="1">
      <alignment horizontal="center" vertical="center"/>
    </xf>
    <xf numFmtId="1" fontId="27" fillId="2" borderId="23" xfId="0" applyNumberFormat="1" applyFont="1" applyFill="1" applyBorder="1" applyAlignment="1">
      <alignment horizontal="center" vertical="center"/>
    </xf>
    <xf numFmtId="1" fontId="27" fillId="2" borderId="0" xfId="0" applyNumberFormat="1" applyFont="1" applyFill="1" applyBorder="1" applyAlignment="1">
      <alignment horizontal="center" vertical="center"/>
    </xf>
    <xf numFmtId="0" fontId="28" fillId="7" borderId="23" xfId="0" applyFont="1" applyFill="1" applyBorder="1" applyAlignment="1">
      <alignment horizontal="center" vertical="center"/>
    </xf>
    <xf numFmtId="0" fontId="28" fillId="8" borderId="49" xfId="0" applyFont="1" applyFill="1" applyBorder="1" applyAlignment="1">
      <alignment horizontal="center" vertical="center"/>
    </xf>
    <xf numFmtId="0" fontId="28" fillId="3" borderId="34" xfId="0" applyFont="1" applyFill="1" applyBorder="1" applyAlignment="1">
      <alignment horizontal="center" vertical="center"/>
    </xf>
    <xf numFmtId="0" fontId="28" fillId="3" borderId="35" xfId="0" applyFont="1" applyFill="1" applyBorder="1" applyAlignment="1">
      <alignment horizontal="center" vertical="center"/>
    </xf>
    <xf numFmtId="0" fontId="28" fillId="9" borderId="50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28" fillId="3" borderId="29" xfId="0" applyFont="1" applyFill="1" applyBorder="1" applyAlignment="1">
      <alignment horizontal="center" vertical="center"/>
    </xf>
    <xf numFmtId="0" fontId="28" fillId="0" borderId="7" xfId="0" applyFont="1" applyFill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164" fontId="27" fillId="0" borderId="51" xfId="0" applyNumberFormat="1" applyFont="1" applyFill="1" applyBorder="1" applyAlignment="1">
      <alignment horizontal="center" vertical="center"/>
    </xf>
    <xf numFmtId="164" fontId="27" fillId="0" borderId="37" xfId="0" applyNumberFormat="1" applyFont="1" applyBorder="1" applyAlignment="1">
      <alignment horizontal="center" vertical="center"/>
    </xf>
    <xf numFmtId="164" fontId="27" fillId="0" borderId="16" xfId="0" applyNumberFormat="1" applyFont="1" applyBorder="1" applyAlignment="1">
      <alignment horizontal="center" vertical="center"/>
    </xf>
    <xf numFmtId="164" fontId="27" fillId="0" borderId="53" xfId="0" applyNumberFormat="1" applyFont="1" applyFill="1" applyBorder="1" applyAlignment="1">
      <alignment horizontal="center" vertical="center"/>
    </xf>
    <xf numFmtId="0" fontId="28" fillId="0" borderId="54" xfId="0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164" fontId="28" fillId="0" borderId="55" xfId="0" applyNumberFormat="1" applyFont="1" applyFill="1" applyBorder="1" applyAlignment="1">
      <alignment horizontal="center" vertical="center"/>
    </xf>
    <xf numFmtId="164" fontId="28" fillId="0" borderId="56" xfId="0" applyNumberFormat="1" applyFont="1" applyFill="1" applyBorder="1" applyAlignment="1">
      <alignment horizontal="center" vertical="center"/>
    </xf>
    <xf numFmtId="164" fontId="28" fillId="0" borderId="17" xfId="0" applyNumberFormat="1" applyFont="1" applyFill="1" applyBorder="1" applyAlignment="1">
      <alignment horizontal="center" vertical="center"/>
    </xf>
    <xf numFmtId="0" fontId="28" fillId="16" borderId="17" xfId="0" applyFont="1" applyFill="1" applyBorder="1" applyAlignment="1">
      <alignment horizontal="center" vertical="center"/>
    </xf>
    <xf numFmtId="164" fontId="28" fillId="0" borderId="44" xfId="0" applyNumberFormat="1" applyFont="1" applyFill="1" applyBorder="1" applyAlignment="1">
      <alignment horizontal="center" vertical="center"/>
    </xf>
    <xf numFmtId="0" fontId="31" fillId="0" borderId="46" xfId="0" applyFont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30" fillId="17" borderId="7" xfId="0" applyFont="1" applyFill="1" applyBorder="1" applyAlignment="1">
      <alignment horizontal="center" vertical="center"/>
    </xf>
    <xf numFmtId="0" fontId="30" fillId="11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6" fillId="17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19" xfId="0" applyFont="1" applyFill="1" applyBorder="1" applyAlignment="1">
      <alignment horizontal="center" vertical="center"/>
    </xf>
    <xf numFmtId="0" fontId="27" fillId="2" borderId="20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center" vertical="center"/>
    </xf>
    <xf numFmtId="0" fontId="28" fillId="2" borderId="25" xfId="0" applyFont="1" applyFill="1" applyBorder="1" applyAlignment="1">
      <alignment horizontal="center" vertical="center"/>
    </xf>
    <xf numFmtId="0" fontId="28" fillId="2" borderId="26" xfId="0" applyFont="1" applyFill="1" applyBorder="1" applyAlignment="1">
      <alignment horizontal="center" vertical="center"/>
    </xf>
    <xf numFmtId="0" fontId="28" fillId="2" borderId="28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8" fillId="2" borderId="29" xfId="0" applyFont="1" applyFill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/>
    </xf>
    <xf numFmtId="0" fontId="28" fillId="7" borderId="30" xfId="0" applyFont="1" applyFill="1" applyBorder="1" applyAlignment="1">
      <alignment horizontal="center" vertical="center"/>
    </xf>
    <xf numFmtId="0" fontId="28" fillId="7" borderId="31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6" fillId="7" borderId="18" xfId="0" applyFont="1" applyFill="1" applyBorder="1" applyAlignment="1">
      <alignment horizontal="center"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16" fillId="7" borderId="23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27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7" xfId="0" applyFont="1" applyFill="1" applyBorder="1" applyAlignment="1">
      <alignment horizontal="center" vertical="center" wrapText="1"/>
    </xf>
    <xf numFmtId="0" fontId="16" fillId="7" borderId="48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7" borderId="32" xfId="0" applyFont="1" applyFill="1" applyBorder="1" applyAlignment="1">
      <alignment vertical="center"/>
    </xf>
    <xf numFmtId="0" fontId="28" fillId="3" borderId="61" xfId="0" applyFont="1" applyFill="1" applyBorder="1" applyAlignment="1">
      <alignment horizontal="center" vertical="center"/>
    </xf>
    <xf numFmtId="0" fontId="30" fillId="13" borderId="8" xfId="0" applyFont="1" applyFill="1" applyBorder="1" applyAlignment="1">
      <alignment horizontal="center" vertical="center"/>
    </xf>
    <xf numFmtId="164" fontId="27" fillId="2" borderId="8" xfId="0" applyNumberFormat="1" applyFont="1" applyFill="1" applyBorder="1" applyAlignment="1">
      <alignment horizontal="center" vertical="center"/>
    </xf>
    <xf numFmtId="164" fontId="27" fillId="2" borderId="6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312584</xdr:colOff>
      <xdr:row>0</xdr:row>
      <xdr:rowOff>60323</xdr:rowOff>
    </xdr:from>
    <xdr:to>
      <xdr:col>0</xdr:col>
      <xdr:colOff>2143125</xdr:colOff>
      <xdr:row>2</xdr:row>
      <xdr:rowOff>210632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BD99393-3A15-4B00-A2C5-4CDCBDC49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584" y="60323"/>
          <a:ext cx="1830541" cy="817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279" t="s">
        <v>5</v>
      </c>
      <c r="L11" s="27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74" t="s">
        <v>25</v>
      </c>
      <c r="C15" s="275"/>
      <c r="D15" s="275"/>
      <c r="E15" s="275"/>
      <c r="F15" s="275"/>
      <c r="G15" s="275"/>
      <c r="H15" s="275"/>
      <c r="I15" s="275"/>
      <c r="J15" s="275"/>
      <c r="K15" s="276"/>
      <c r="L15" s="281" t="s">
        <v>8</v>
      </c>
      <c r="M15" s="282"/>
      <c r="N15" s="282"/>
      <c r="O15" s="282"/>
      <c r="P15" s="282"/>
      <c r="Q15" s="282"/>
      <c r="R15" s="282"/>
      <c r="S15" s="283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U51"/>
  <sheetViews>
    <sheetView showGridLines="0" tabSelected="1" view="pageBreakPreview" zoomScale="60" zoomScaleNormal="70" workbookViewId="0">
      <selection activeCell="B9" sqref="B9:M9"/>
    </sheetView>
  </sheetViews>
  <sheetFormatPr baseColWidth="10" defaultRowHeight="19.5" x14ac:dyDescent="0.25"/>
  <cols>
    <col min="1" max="1" width="38.28515625" style="150" bestFit="1" customWidth="1"/>
    <col min="2" max="6" width="11.28515625" style="150" customWidth="1"/>
    <col min="7" max="8" width="13.5703125" style="150" customWidth="1"/>
    <col min="9" max="9" width="17.7109375" style="150" bestFit="1" customWidth="1"/>
    <col min="10" max="10" width="12" style="150" customWidth="1"/>
    <col min="11" max="20" width="11.28515625" style="150" customWidth="1"/>
    <col min="21" max="21" width="10.85546875" style="150" customWidth="1"/>
    <col min="22" max="22" width="10.7109375" style="150" bestFit="1" customWidth="1"/>
    <col min="23" max="16384" width="11.42578125" style="150"/>
  </cols>
  <sheetData>
    <row r="1" spans="1:28" ht="26.25" customHeight="1" x14ac:dyDescent="0.25">
      <c r="A1" s="290"/>
      <c r="B1" s="293" t="s">
        <v>29</v>
      </c>
      <c r="C1" s="294"/>
      <c r="D1" s="294"/>
      <c r="E1" s="294"/>
      <c r="F1" s="294"/>
      <c r="G1" s="294"/>
      <c r="H1" s="294"/>
      <c r="I1" s="294"/>
      <c r="J1" s="294"/>
      <c r="K1" s="294"/>
      <c r="L1" s="295"/>
      <c r="M1" s="296" t="s">
        <v>30</v>
      </c>
      <c r="N1" s="296"/>
      <c r="O1" s="296"/>
      <c r="P1" s="296"/>
      <c r="Q1" s="148"/>
      <c r="R1" s="148"/>
      <c r="S1" s="148"/>
      <c r="T1" s="148"/>
      <c r="U1" s="148"/>
      <c r="V1" s="148"/>
      <c r="W1" s="149"/>
    </row>
    <row r="2" spans="1:28" ht="26.25" customHeight="1" x14ac:dyDescent="0.25">
      <c r="A2" s="291"/>
      <c r="B2" s="297" t="s">
        <v>31</v>
      </c>
      <c r="C2" s="298"/>
      <c r="D2" s="298"/>
      <c r="E2" s="298"/>
      <c r="F2" s="298"/>
      <c r="G2" s="298"/>
      <c r="H2" s="298"/>
      <c r="I2" s="298"/>
      <c r="J2" s="298"/>
      <c r="K2" s="298"/>
      <c r="L2" s="299"/>
      <c r="M2" s="303" t="s">
        <v>32</v>
      </c>
      <c r="N2" s="303"/>
      <c r="O2" s="303"/>
      <c r="P2" s="303"/>
      <c r="Q2" s="151"/>
      <c r="R2" s="151"/>
      <c r="S2" s="151"/>
      <c r="T2" s="151"/>
      <c r="U2" s="151"/>
      <c r="V2" s="151"/>
      <c r="W2" s="152"/>
    </row>
    <row r="3" spans="1:28" ht="26.25" customHeight="1" x14ac:dyDescent="0.25">
      <c r="A3" s="292"/>
      <c r="B3" s="300"/>
      <c r="C3" s="301"/>
      <c r="D3" s="301"/>
      <c r="E3" s="301"/>
      <c r="F3" s="301"/>
      <c r="G3" s="301"/>
      <c r="H3" s="301"/>
      <c r="I3" s="301"/>
      <c r="J3" s="301"/>
      <c r="K3" s="301"/>
      <c r="L3" s="302"/>
      <c r="M3" s="303" t="s">
        <v>33</v>
      </c>
      <c r="N3" s="303"/>
      <c r="O3" s="303"/>
      <c r="P3" s="303"/>
      <c r="Q3" s="153"/>
      <c r="R3" s="153"/>
      <c r="S3" s="153"/>
      <c r="T3" s="153"/>
      <c r="U3" s="153"/>
      <c r="V3" s="153"/>
      <c r="W3" s="154"/>
    </row>
    <row r="4" spans="1:28" ht="26.25" customHeight="1" x14ac:dyDescent="0.25">
      <c r="A4" s="155"/>
      <c r="B4" s="155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1"/>
      <c r="R4" s="151"/>
      <c r="S4" s="151"/>
      <c r="T4" s="151"/>
      <c r="U4" s="151"/>
      <c r="V4" s="151"/>
      <c r="W4" s="152"/>
    </row>
    <row r="5" spans="1:28" s="162" customFormat="1" ht="26.25" customHeight="1" x14ac:dyDescent="0.25">
      <c r="A5" s="157" t="s">
        <v>34</v>
      </c>
      <c r="B5" s="300">
        <v>2</v>
      </c>
      <c r="C5" s="301"/>
      <c r="D5" s="158"/>
      <c r="E5" s="158"/>
      <c r="F5" s="158" t="s">
        <v>35</v>
      </c>
      <c r="G5" s="316" t="s">
        <v>53</v>
      </c>
      <c r="H5" s="316"/>
      <c r="I5" s="159"/>
      <c r="J5" s="158" t="s">
        <v>36</v>
      </c>
      <c r="K5" s="301">
        <v>9</v>
      </c>
      <c r="L5" s="301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1"/>
      <c r="X5" s="150"/>
    </row>
    <row r="6" spans="1:28" s="162" customFormat="1" ht="26.25" customHeight="1" x14ac:dyDescent="0.25">
      <c r="A6" s="157"/>
      <c r="B6" s="157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60"/>
      <c r="R6" s="160"/>
      <c r="S6" s="160"/>
      <c r="T6" s="160"/>
      <c r="U6" s="160"/>
      <c r="V6" s="160"/>
      <c r="W6" s="161"/>
      <c r="X6" s="150"/>
    </row>
    <row r="7" spans="1:28" s="162" customFormat="1" ht="26.25" customHeight="1" x14ac:dyDescent="0.25">
      <c r="A7" s="157" t="s">
        <v>37</v>
      </c>
      <c r="B7" s="317" t="s">
        <v>2</v>
      </c>
      <c r="C7" s="318"/>
      <c r="D7" s="163"/>
      <c r="E7" s="163"/>
      <c r="F7" s="158" t="s">
        <v>38</v>
      </c>
      <c r="G7" s="316" t="s">
        <v>62</v>
      </c>
      <c r="H7" s="316"/>
      <c r="I7" s="164"/>
      <c r="J7" s="158" t="s">
        <v>39</v>
      </c>
      <c r="K7" s="160"/>
      <c r="L7" s="301" t="s">
        <v>58</v>
      </c>
      <c r="M7" s="301"/>
      <c r="N7" s="301"/>
      <c r="O7" s="165"/>
      <c r="P7" s="165"/>
      <c r="Q7" s="160"/>
      <c r="R7" s="160"/>
      <c r="S7" s="160"/>
      <c r="T7" s="160"/>
      <c r="U7" s="160"/>
      <c r="V7" s="160"/>
      <c r="W7" s="161"/>
      <c r="X7" s="150"/>
    </row>
    <row r="8" spans="1:28" s="162" customFormat="1" ht="26.25" customHeight="1" thickBot="1" x14ac:dyDescent="0.3">
      <c r="A8" s="157"/>
      <c r="B8" s="157"/>
      <c r="C8" s="158"/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60"/>
      <c r="R8" s="160"/>
      <c r="S8" s="160"/>
      <c r="T8" s="160"/>
      <c r="U8" s="160"/>
      <c r="V8" s="160"/>
      <c r="W8" s="161"/>
      <c r="X8" s="151"/>
    </row>
    <row r="9" spans="1:28" s="162" customFormat="1" ht="26.25" customHeight="1" thickBot="1" x14ac:dyDescent="0.3">
      <c r="A9" s="166" t="s">
        <v>40</v>
      </c>
      <c r="B9" s="304" t="s">
        <v>25</v>
      </c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6"/>
      <c r="N9" s="304" t="s">
        <v>8</v>
      </c>
      <c r="O9" s="305"/>
      <c r="P9" s="305"/>
      <c r="Q9" s="305"/>
      <c r="R9" s="305"/>
      <c r="S9" s="305"/>
      <c r="T9" s="305"/>
      <c r="U9" s="305"/>
      <c r="V9" s="305"/>
      <c r="W9" s="167"/>
      <c r="X9" s="168"/>
      <c r="Y9" s="160"/>
      <c r="Z9" s="168"/>
      <c r="AA9" s="168"/>
      <c r="AB9" s="160"/>
    </row>
    <row r="10" spans="1:28" ht="26.25" customHeight="1" x14ac:dyDescent="0.25">
      <c r="A10" s="169" t="s">
        <v>41</v>
      </c>
      <c r="B10" s="170">
        <v>1</v>
      </c>
      <c r="C10" s="171">
        <v>2</v>
      </c>
      <c r="D10" s="171">
        <v>3</v>
      </c>
      <c r="E10" s="171">
        <v>4</v>
      </c>
      <c r="F10" s="171">
        <v>5</v>
      </c>
      <c r="G10" s="171">
        <v>6</v>
      </c>
      <c r="H10" s="171">
        <v>7</v>
      </c>
      <c r="I10" s="171">
        <v>8</v>
      </c>
      <c r="J10" s="171">
        <v>9</v>
      </c>
      <c r="K10" s="171">
        <v>10</v>
      </c>
      <c r="L10" s="171">
        <v>11</v>
      </c>
      <c r="M10" s="171">
        <v>12</v>
      </c>
      <c r="N10" s="170">
        <v>1</v>
      </c>
      <c r="O10" s="172">
        <v>2</v>
      </c>
      <c r="P10" s="172">
        <v>3</v>
      </c>
      <c r="Q10" s="172">
        <v>4</v>
      </c>
      <c r="R10" s="172">
        <v>5</v>
      </c>
      <c r="S10" s="172">
        <v>6</v>
      </c>
      <c r="T10" s="172">
        <v>7</v>
      </c>
      <c r="U10" s="172">
        <v>8</v>
      </c>
      <c r="V10" s="173">
        <v>9</v>
      </c>
      <c r="W10" s="174" t="s">
        <v>10</v>
      </c>
      <c r="X10" s="151"/>
      <c r="Y10" s="160"/>
      <c r="Z10" s="151"/>
      <c r="AA10" s="151"/>
      <c r="AB10" s="151"/>
    </row>
    <row r="11" spans="1:28" ht="26.25" customHeight="1" x14ac:dyDescent="0.25">
      <c r="A11" s="175" t="s">
        <v>42</v>
      </c>
      <c r="B11" s="176">
        <v>1</v>
      </c>
      <c r="C11" s="177">
        <v>2</v>
      </c>
      <c r="D11" s="177">
        <v>2</v>
      </c>
      <c r="E11" s="178">
        <v>3</v>
      </c>
      <c r="F11" s="178">
        <v>3</v>
      </c>
      <c r="G11" s="179">
        <v>4</v>
      </c>
      <c r="H11" s="179">
        <v>4</v>
      </c>
      <c r="I11" s="180">
        <v>5</v>
      </c>
      <c r="J11" s="180">
        <v>5</v>
      </c>
      <c r="K11" s="268">
        <v>6</v>
      </c>
      <c r="L11" s="269">
        <v>7</v>
      </c>
      <c r="M11" s="181">
        <v>8</v>
      </c>
      <c r="N11" s="176">
        <v>1</v>
      </c>
      <c r="O11" s="177">
        <v>2</v>
      </c>
      <c r="P11" s="177">
        <v>2</v>
      </c>
      <c r="Q11" s="178">
        <v>3</v>
      </c>
      <c r="R11" s="178">
        <v>3</v>
      </c>
      <c r="S11" s="179">
        <v>4</v>
      </c>
      <c r="T11" s="179">
        <v>4</v>
      </c>
      <c r="U11" s="180">
        <v>5</v>
      </c>
      <c r="V11" s="181">
        <v>6</v>
      </c>
      <c r="W11" s="182"/>
      <c r="X11" s="151"/>
      <c r="Y11" s="160"/>
      <c r="Z11" s="151"/>
      <c r="AA11" s="151"/>
      <c r="AB11" s="151"/>
    </row>
    <row r="12" spans="1:28" ht="26.25" customHeight="1" x14ac:dyDescent="0.25">
      <c r="A12" s="175" t="s">
        <v>43</v>
      </c>
      <c r="B12" s="183">
        <v>43.9</v>
      </c>
      <c r="C12" s="184">
        <v>30.8</v>
      </c>
      <c r="D12" s="184">
        <v>30.8</v>
      </c>
      <c r="E12" s="184">
        <v>37.799999999999997</v>
      </c>
      <c r="F12" s="184">
        <v>37.799999999999997</v>
      </c>
      <c r="G12" s="184">
        <v>44.3</v>
      </c>
      <c r="H12" s="184">
        <v>44.3</v>
      </c>
      <c r="I12" s="184">
        <v>36.4</v>
      </c>
      <c r="J12" s="184">
        <v>36.4</v>
      </c>
      <c r="K12" s="185">
        <v>50.2</v>
      </c>
      <c r="L12" s="185">
        <v>27.4</v>
      </c>
      <c r="M12" s="185">
        <v>25.3</v>
      </c>
      <c r="N12" s="183">
        <v>39.899546296296286</v>
      </c>
      <c r="O12" s="186">
        <v>43.071777777777783</v>
      </c>
      <c r="P12" s="186">
        <v>43.390148148148164</v>
      </c>
      <c r="Q12" s="186">
        <v>36.390666666666668</v>
      </c>
      <c r="R12" s="186">
        <v>36.32001851851853</v>
      </c>
      <c r="S12" s="186">
        <v>40.630074074074088</v>
      </c>
      <c r="T12" s="186">
        <v>41.438055555555557</v>
      </c>
      <c r="U12" s="186">
        <v>54.736499999999978</v>
      </c>
      <c r="V12" s="187">
        <v>23.198388888888886</v>
      </c>
      <c r="W12" s="188">
        <f t="shared" ref="W12:W18" si="0">SUM(B12:V12)</f>
        <v>804.4751759259259</v>
      </c>
      <c r="X12" s="151"/>
      <c r="Y12" s="160"/>
      <c r="Z12" s="151"/>
      <c r="AA12" s="151"/>
      <c r="AB12" s="151"/>
    </row>
    <row r="13" spans="1:28" ht="26.25" customHeight="1" x14ac:dyDescent="0.25">
      <c r="A13" s="175" t="s">
        <v>44</v>
      </c>
      <c r="B13" s="183">
        <v>43.9</v>
      </c>
      <c r="C13" s="184">
        <v>30.8</v>
      </c>
      <c r="D13" s="184">
        <v>30.8</v>
      </c>
      <c r="E13" s="184">
        <v>37.799999999999997</v>
      </c>
      <c r="F13" s="184">
        <v>37.799999999999997</v>
      </c>
      <c r="G13" s="184">
        <v>44.3</v>
      </c>
      <c r="H13" s="184">
        <v>44.3</v>
      </c>
      <c r="I13" s="184">
        <v>36.4</v>
      </c>
      <c r="J13" s="184">
        <v>36.4</v>
      </c>
      <c r="K13" s="185">
        <v>50.2</v>
      </c>
      <c r="L13" s="185">
        <v>27.4</v>
      </c>
      <c r="M13" s="185">
        <v>25.3</v>
      </c>
      <c r="N13" s="183">
        <v>39.899546296296286</v>
      </c>
      <c r="O13" s="186">
        <v>43.071777777777783</v>
      </c>
      <c r="P13" s="186">
        <v>43.390148148148164</v>
      </c>
      <c r="Q13" s="186">
        <v>36.390666666666668</v>
      </c>
      <c r="R13" s="186">
        <v>36.32001851851853</v>
      </c>
      <c r="S13" s="186">
        <v>40.630074074074088</v>
      </c>
      <c r="T13" s="186">
        <v>41.438055555555557</v>
      </c>
      <c r="U13" s="186">
        <v>54.736499999999978</v>
      </c>
      <c r="V13" s="187">
        <v>23.198388888888886</v>
      </c>
      <c r="W13" s="188">
        <f t="shared" si="0"/>
        <v>804.4751759259259</v>
      </c>
      <c r="X13" s="151"/>
      <c r="Y13" s="160"/>
      <c r="Z13" s="151"/>
      <c r="AA13" s="151"/>
      <c r="AB13" s="151"/>
    </row>
    <row r="14" spans="1:28" ht="26.25" customHeight="1" x14ac:dyDescent="0.25">
      <c r="A14" s="175" t="s">
        <v>45</v>
      </c>
      <c r="B14" s="183"/>
      <c r="C14" s="184"/>
      <c r="D14" s="184"/>
      <c r="E14" s="184"/>
      <c r="F14" s="184"/>
      <c r="G14" s="184"/>
      <c r="H14" s="184"/>
      <c r="I14" s="184"/>
      <c r="J14" s="184"/>
      <c r="K14" s="185"/>
      <c r="L14" s="185"/>
      <c r="M14" s="185"/>
      <c r="N14" s="183"/>
      <c r="O14" s="186"/>
      <c r="P14" s="186"/>
      <c r="Q14" s="186"/>
      <c r="R14" s="186"/>
      <c r="S14" s="186"/>
      <c r="T14" s="186"/>
      <c r="U14" s="186"/>
      <c r="V14" s="187"/>
      <c r="W14" s="188">
        <f t="shared" si="0"/>
        <v>0</v>
      </c>
      <c r="X14" s="151"/>
      <c r="Y14" s="160"/>
      <c r="Z14" s="151"/>
      <c r="AA14" s="151"/>
      <c r="AB14" s="151"/>
    </row>
    <row r="15" spans="1:28" ht="26.25" customHeight="1" x14ac:dyDescent="0.25">
      <c r="A15" s="175" t="s">
        <v>46</v>
      </c>
      <c r="B15" s="183">
        <v>47.007666666666665</v>
      </c>
      <c r="C15" s="184">
        <v>32.330666666666673</v>
      </c>
      <c r="D15" s="184">
        <v>32.330666666666673</v>
      </c>
      <c r="E15" s="184">
        <v>39.304999999999993</v>
      </c>
      <c r="F15" s="184">
        <v>39.415833333333339</v>
      </c>
      <c r="G15" s="184">
        <v>45.04</v>
      </c>
      <c r="H15" s="184">
        <v>45.149666666666668</v>
      </c>
      <c r="I15" s="184">
        <v>36.384833333333326</v>
      </c>
      <c r="J15" s="184">
        <v>36.493333333333332</v>
      </c>
      <c r="K15" s="185">
        <v>48.494000000000007</v>
      </c>
      <c r="L15" s="185">
        <v>26.429500000000001</v>
      </c>
      <c r="M15" s="185">
        <v>24.326000000000004</v>
      </c>
      <c r="N15" s="183">
        <v>39.900302469135816</v>
      </c>
      <c r="O15" s="186">
        <v>42.858148148148139</v>
      </c>
      <c r="P15" s="186">
        <v>43.607234567901223</v>
      </c>
      <c r="Q15" s="186">
        <v>36.714222222222219</v>
      </c>
      <c r="R15" s="186">
        <v>36.761320987654308</v>
      </c>
      <c r="S15" s="186">
        <v>41.376783950617273</v>
      </c>
      <c r="T15" s="186">
        <v>41.793629629629628</v>
      </c>
      <c r="U15" s="186">
        <v>55.874000000000024</v>
      </c>
      <c r="V15" s="187">
        <v>23.80440740740741</v>
      </c>
      <c r="W15" s="188">
        <f t="shared" si="0"/>
        <v>815.39721604938291</v>
      </c>
      <c r="X15" s="151"/>
      <c r="Y15" s="160"/>
      <c r="Z15" s="151"/>
      <c r="AA15" s="151"/>
      <c r="AB15" s="151"/>
    </row>
    <row r="16" spans="1:28" ht="26.25" customHeight="1" x14ac:dyDescent="0.25">
      <c r="A16" s="175" t="s">
        <v>47</v>
      </c>
      <c r="B16" s="183">
        <v>47.007666666666665</v>
      </c>
      <c r="C16" s="184">
        <v>32.330666666666673</v>
      </c>
      <c r="D16" s="184">
        <v>32.330666666666673</v>
      </c>
      <c r="E16" s="184">
        <v>39.304999999999993</v>
      </c>
      <c r="F16" s="184">
        <v>39.415833333333339</v>
      </c>
      <c r="G16" s="184">
        <v>45.04</v>
      </c>
      <c r="H16" s="184">
        <v>45.149666666666668</v>
      </c>
      <c r="I16" s="184">
        <v>36.384833333333326</v>
      </c>
      <c r="J16" s="184">
        <v>36.493333333333332</v>
      </c>
      <c r="K16" s="185">
        <v>48.494000000000007</v>
      </c>
      <c r="L16" s="185">
        <v>26.429500000000001</v>
      </c>
      <c r="M16" s="185">
        <v>24.326000000000004</v>
      </c>
      <c r="N16" s="183">
        <v>39.900302469135816</v>
      </c>
      <c r="O16" s="186">
        <v>42.858148148148139</v>
      </c>
      <c r="P16" s="186">
        <v>43.607234567901223</v>
      </c>
      <c r="Q16" s="186">
        <v>36.714222222222219</v>
      </c>
      <c r="R16" s="186">
        <v>36.761320987654308</v>
      </c>
      <c r="S16" s="186">
        <v>41.376783950617273</v>
      </c>
      <c r="T16" s="186">
        <v>41.793629629629628</v>
      </c>
      <c r="U16" s="186">
        <v>55.874000000000024</v>
      </c>
      <c r="V16" s="187">
        <v>23.80440740740741</v>
      </c>
      <c r="W16" s="188">
        <f t="shared" si="0"/>
        <v>815.39721604938291</v>
      </c>
      <c r="X16" s="151"/>
      <c r="Y16" s="160"/>
      <c r="Z16" s="151"/>
      <c r="AA16" s="151"/>
      <c r="AB16" s="151"/>
    </row>
    <row r="17" spans="1:47" ht="26.25" customHeight="1" x14ac:dyDescent="0.25">
      <c r="A17" s="175" t="s">
        <v>48</v>
      </c>
      <c r="B17" s="183"/>
      <c r="C17" s="184"/>
      <c r="D17" s="184"/>
      <c r="E17" s="184"/>
      <c r="F17" s="184"/>
      <c r="G17" s="184"/>
      <c r="H17" s="184"/>
      <c r="I17" s="184"/>
      <c r="J17" s="184"/>
      <c r="K17" s="185"/>
      <c r="L17" s="185"/>
      <c r="M17" s="185"/>
      <c r="N17" s="183"/>
      <c r="O17" s="186"/>
      <c r="P17" s="186"/>
      <c r="Q17" s="186"/>
      <c r="R17" s="186"/>
      <c r="S17" s="186"/>
      <c r="T17" s="186"/>
      <c r="U17" s="186"/>
      <c r="V17" s="187"/>
      <c r="W17" s="188">
        <f t="shared" si="0"/>
        <v>0</v>
      </c>
      <c r="X17" s="151"/>
      <c r="Y17" s="160"/>
      <c r="Z17" s="151"/>
      <c r="AA17" s="151"/>
      <c r="AB17" s="151"/>
    </row>
    <row r="18" spans="1:47" ht="26.25" customHeight="1" thickBot="1" x14ac:dyDescent="0.3">
      <c r="A18" s="189" t="s">
        <v>49</v>
      </c>
      <c r="B18" s="190">
        <v>47.007666666666665</v>
      </c>
      <c r="C18" s="191">
        <v>32.330666666666673</v>
      </c>
      <c r="D18" s="191">
        <v>32.330666666666673</v>
      </c>
      <c r="E18" s="191">
        <v>39.304999999999993</v>
      </c>
      <c r="F18" s="191">
        <v>39.415833333333339</v>
      </c>
      <c r="G18" s="191">
        <v>45.04</v>
      </c>
      <c r="H18" s="191">
        <v>45.149666666666668</v>
      </c>
      <c r="I18" s="191">
        <v>36.384833333333326</v>
      </c>
      <c r="J18" s="191">
        <v>36.493333333333332</v>
      </c>
      <c r="K18" s="192">
        <v>48.494000000000007</v>
      </c>
      <c r="L18" s="192">
        <v>26.429500000000001</v>
      </c>
      <c r="M18" s="192">
        <v>24.326000000000004</v>
      </c>
      <c r="N18" s="193">
        <v>39.900302469135816</v>
      </c>
      <c r="O18" s="194">
        <v>42.858148148148139</v>
      </c>
      <c r="P18" s="194">
        <v>43.607234567901223</v>
      </c>
      <c r="Q18" s="194">
        <v>36.714222222222219</v>
      </c>
      <c r="R18" s="194">
        <v>36.761320987654308</v>
      </c>
      <c r="S18" s="194">
        <v>41.376783950617273</v>
      </c>
      <c r="T18" s="194">
        <v>41.793629629629628</v>
      </c>
      <c r="U18" s="194">
        <v>55.874000000000024</v>
      </c>
      <c r="V18" s="195">
        <v>23.80440740740741</v>
      </c>
      <c r="W18" s="196">
        <f t="shared" si="0"/>
        <v>815.39721604938291</v>
      </c>
      <c r="X18" s="151"/>
      <c r="Y18" s="160"/>
      <c r="Z18" s="151"/>
      <c r="AA18" s="151"/>
      <c r="AB18" s="151"/>
    </row>
    <row r="19" spans="1:47" ht="26.25" customHeight="1" thickBot="1" x14ac:dyDescent="0.3">
      <c r="A19" s="197" t="s">
        <v>10</v>
      </c>
      <c r="B19" s="198">
        <f>SUM(B12:B18)</f>
        <v>228.82299999999998</v>
      </c>
      <c r="C19" s="199">
        <f t="shared" ref="C19:V19" si="1">SUM(C12:C18)</f>
        <v>158.59200000000001</v>
      </c>
      <c r="D19" s="199">
        <f t="shared" si="1"/>
        <v>158.59200000000001</v>
      </c>
      <c r="E19" s="199">
        <f t="shared" si="1"/>
        <v>193.51499999999999</v>
      </c>
      <c r="F19" s="199">
        <f t="shared" si="1"/>
        <v>193.84750000000003</v>
      </c>
      <c r="G19" s="199">
        <f t="shared" si="1"/>
        <v>223.71999999999997</v>
      </c>
      <c r="H19" s="199">
        <f t="shared" si="1"/>
        <v>224.04899999999998</v>
      </c>
      <c r="I19" s="199">
        <f t="shared" si="1"/>
        <v>181.95449999999997</v>
      </c>
      <c r="J19" s="199">
        <f t="shared" si="1"/>
        <v>182.28</v>
      </c>
      <c r="K19" s="199">
        <f t="shared" si="1"/>
        <v>245.88200000000001</v>
      </c>
      <c r="L19" s="199">
        <f t="shared" si="1"/>
        <v>134.08850000000001</v>
      </c>
      <c r="M19" s="199">
        <f t="shared" si="1"/>
        <v>123.57800000000002</v>
      </c>
      <c r="N19" s="200">
        <f t="shared" si="1"/>
        <v>199.50000000000003</v>
      </c>
      <c r="O19" s="200">
        <f t="shared" si="1"/>
        <v>214.71799999999996</v>
      </c>
      <c r="P19" s="200">
        <f t="shared" si="1"/>
        <v>217.602</v>
      </c>
      <c r="Q19" s="200">
        <f t="shared" si="1"/>
        <v>182.92400000000001</v>
      </c>
      <c r="R19" s="200">
        <f t="shared" si="1"/>
        <v>182.92399999999998</v>
      </c>
      <c r="S19" s="200">
        <f t="shared" si="1"/>
        <v>205.39049999999997</v>
      </c>
      <c r="T19" s="200">
        <f t="shared" si="1"/>
        <v>208.25700000000001</v>
      </c>
      <c r="U19" s="200">
        <f t="shared" si="1"/>
        <v>277.09500000000003</v>
      </c>
      <c r="V19" s="200">
        <f t="shared" si="1"/>
        <v>117.81</v>
      </c>
      <c r="W19" s="201">
        <f>SUM(W12:W18)</f>
        <v>4055.1420000000007</v>
      </c>
      <c r="X19" s="151"/>
      <c r="Y19" s="160"/>
      <c r="Z19" s="151"/>
      <c r="AA19" s="151"/>
      <c r="AB19" s="151"/>
    </row>
    <row r="20" spans="1:47" ht="26.25" customHeight="1" x14ac:dyDescent="0.25">
      <c r="A20" s="202"/>
      <c r="B20" s="203">
        <v>674</v>
      </c>
      <c r="C20" s="204">
        <v>472</v>
      </c>
      <c r="D20" s="204">
        <v>472</v>
      </c>
      <c r="E20" s="204">
        <v>582</v>
      </c>
      <c r="F20" s="204">
        <v>583</v>
      </c>
      <c r="G20" s="204">
        <v>680</v>
      </c>
      <c r="H20" s="204">
        <v>681</v>
      </c>
      <c r="I20" s="204">
        <v>559</v>
      </c>
      <c r="J20" s="204">
        <v>560</v>
      </c>
      <c r="K20" s="204">
        <v>772</v>
      </c>
      <c r="L20" s="204">
        <v>421</v>
      </c>
      <c r="M20" s="204">
        <v>388</v>
      </c>
      <c r="N20" s="204">
        <v>570</v>
      </c>
      <c r="O20" s="204">
        <v>626</v>
      </c>
      <c r="P20" s="204">
        <v>628</v>
      </c>
      <c r="Q20" s="204">
        <v>556</v>
      </c>
      <c r="R20" s="204">
        <v>556</v>
      </c>
      <c r="S20" s="204">
        <v>631</v>
      </c>
      <c r="T20" s="204">
        <v>633</v>
      </c>
      <c r="U20" s="204">
        <v>870</v>
      </c>
      <c r="V20" s="204">
        <v>374</v>
      </c>
      <c r="W20" s="205"/>
    </row>
    <row r="21" spans="1:47" ht="26.25" customHeight="1" thickBot="1" x14ac:dyDescent="0.3">
      <c r="A21" s="206"/>
      <c r="B21" s="206"/>
      <c r="C21" s="207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07"/>
      <c r="O21" s="207"/>
      <c r="P21" s="151"/>
      <c r="Q21" s="151"/>
      <c r="R21" s="151"/>
      <c r="S21" s="207"/>
      <c r="T21" s="151"/>
      <c r="U21" s="151"/>
      <c r="V21" s="151"/>
      <c r="W21" s="152"/>
    </row>
    <row r="22" spans="1:47" ht="26.25" customHeight="1" thickBot="1" x14ac:dyDescent="0.3">
      <c r="A22" s="166" t="s">
        <v>50</v>
      </c>
      <c r="B22" s="304" t="s">
        <v>25</v>
      </c>
      <c r="C22" s="305"/>
      <c r="D22" s="305"/>
      <c r="E22" s="305"/>
      <c r="F22" s="305"/>
      <c r="G22" s="305"/>
      <c r="H22" s="305"/>
      <c r="I22" s="319"/>
      <c r="J22" s="168"/>
      <c r="K22" s="307"/>
      <c r="L22" s="308"/>
      <c r="M22" s="308"/>
      <c r="N22" s="308"/>
      <c r="O22" s="308"/>
      <c r="P22" s="308"/>
      <c r="Q22" s="308"/>
      <c r="R22" s="308"/>
      <c r="S22" s="308"/>
      <c r="T22" s="308"/>
      <c r="U22" s="309"/>
      <c r="V22" s="208"/>
      <c r="W22" s="152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</row>
    <row r="23" spans="1:47" ht="26.25" customHeight="1" x14ac:dyDescent="0.25">
      <c r="A23" s="169" t="s">
        <v>41</v>
      </c>
      <c r="B23" s="170">
        <v>1</v>
      </c>
      <c r="C23" s="210">
        <v>2</v>
      </c>
      <c r="D23" s="210">
        <v>3</v>
      </c>
      <c r="E23" s="210">
        <v>4</v>
      </c>
      <c r="F23" s="210">
        <v>5</v>
      </c>
      <c r="G23" s="320">
        <v>6</v>
      </c>
      <c r="H23" s="211">
        <v>7</v>
      </c>
      <c r="I23" s="212" t="s">
        <v>10</v>
      </c>
      <c r="J23" s="213"/>
      <c r="K23" s="310"/>
      <c r="L23" s="311"/>
      <c r="M23" s="311"/>
      <c r="N23" s="311"/>
      <c r="O23" s="311"/>
      <c r="P23" s="311"/>
      <c r="Q23" s="311"/>
      <c r="R23" s="311"/>
      <c r="S23" s="311"/>
      <c r="T23" s="311"/>
      <c r="U23" s="312"/>
      <c r="V23" s="151"/>
      <c r="W23" s="152"/>
    </row>
    <row r="24" spans="1:47" ht="26.25" customHeight="1" x14ac:dyDescent="0.25">
      <c r="A24" s="175" t="s">
        <v>42</v>
      </c>
      <c r="B24" s="176">
        <v>1</v>
      </c>
      <c r="C24" s="177">
        <v>2</v>
      </c>
      <c r="D24" s="180">
        <v>3</v>
      </c>
      <c r="E24" s="179">
        <v>4</v>
      </c>
      <c r="F24" s="179">
        <v>4</v>
      </c>
      <c r="G24" s="321">
        <v>6</v>
      </c>
      <c r="H24" s="181">
        <v>7</v>
      </c>
      <c r="I24" s="182"/>
      <c r="J24" s="158"/>
      <c r="K24" s="310"/>
      <c r="L24" s="311"/>
      <c r="M24" s="311"/>
      <c r="N24" s="311"/>
      <c r="O24" s="311"/>
      <c r="P24" s="311"/>
      <c r="Q24" s="311"/>
      <c r="R24" s="311"/>
      <c r="S24" s="311"/>
      <c r="T24" s="311"/>
      <c r="U24" s="312"/>
      <c r="V24" s="151"/>
      <c r="W24" s="152"/>
    </row>
    <row r="25" spans="1:47" ht="26.25" customHeight="1" x14ac:dyDescent="0.25">
      <c r="A25" s="175" t="s">
        <v>43</v>
      </c>
      <c r="B25" s="183">
        <v>17.399999999999999</v>
      </c>
      <c r="C25" s="214">
        <v>37.9</v>
      </c>
      <c r="D25" s="214">
        <v>57</v>
      </c>
      <c r="E25" s="214">
        <v>37.6</v>
      </c>
      <c r="F25" s="214">
        <v>37.6</v>
      </c>
      <c r="G25" s="322">
        <v>45.9</v>
      </c>
      <c r="H25" s="215">
        <v>45.2</v>
      </c>
      <c r="I25" s="216">
        <f>SUM(B25:H25)</f>
        <v>278.60000000000002</v>
      </c>
      <c r="J25" s="158"/>
      <c r="K25" s="310"/>
      <c r="L25" s="311"/>
      <c r="M25" s="311"/>
      <c r="N25" s="311"/>
      <c r="O25" s="311"/>
      <c r="P25" s="311"/>
      <c r="Q25" s="311"/>
      <c r="R25" s="311"/>
      <c r="S25" s="311"/>
      <c r="T25" s="311"/>
      <c r="U25" s="312"/>
      <c r="V25" s="151"/>
      <c r="W25" s="152"/>
    </row>
    <row r="26" spans="1:47" ht="26.25" customHeight="1" x14ac:dyDescent="0.25">
      <c r="A26" s="175" t="s">
        <v>44</v>
      </c>
      <c r="B26" s="183">
        <v>17.399999999999999</v>
      </c>
      <c r="C26" s="214">
        <v>37.9</v>
      </c>
      <c r="D26" s="214">
        <v>57</v>
      </c>
      <c r="E26" s="214">
        <v>37.6</v>
      </c>
      <c r="F26" s="214">
        <v>37.6</v>
      </c>
      <c r="G26" s="322">
        <v>45.9</v>
      </c>
      <c r="H26" s="215">
        <v>45.2</v>
      </c>
      <c r="I26" s="216">
        <f>SUM(B26:H26)</f>
        <v>278.60000000000002</v>
      </c>
      <c r="J26" s="164"/>
      <c r="K26" s="310"/>
      <c r="L26" s="311"/>
      <c r="M26" s="311"/>
      <c r="N26" s="311"/>
      <c r="O26" s="311"/>
      <c r="P26" s="311"/>
      <c r="Q26" s="311"/>
      <c r="R26" s="311"/>
      <c r="S26" s="311"/>
      <c r="T26" s="311"/>
      <c r="U26" s="312"/>
      <c r="V26" s="151"/>
      <c r="W26" s="152"/>
    </row>
    <row r="27" spans="1:47" ht="26.25" customHeight="1" x14ac:dyDescent="0.25">
      <c r="A27" s="175" t="s">
        <v>45</v>
      </c>
      <c r="B27" s="183"/>
      <c r="C27" s="214"/>
      <c r="D27" s="214"/>
      <c r="E27" s="214"/>
      <c r="F27" s="214"/>
      <c r="G27" s="322"/>
      <c r="H27" s="215"/>
      <c r="I27" s="216">
        <f>SUM(B27:H27)</f>
        <v>0</v>
      </c>
      <c r="J27" s="164"/>
      <c r="K27" s="310"/>
      <c r="L27" s="311"/>
      <c r="M27" s="311"/>
      <c r="N27" s="311"/>
      <c r="O27" s="311"/>
      <c r="P27" s="311"/>
      <c r="Q27" s="311"/>
      <c r="R27" s="311"/>
      <c r="S27" s="311"/>
      <c r="T27" s="311"/>
      <c r="U27" s="312"/>
      <c r="V27" s="151"/>
      <c r="W27" s="152"/>
    </row>
    <row r="28" spans="1:47" ht="26.25" customHeight="1" x14ac:dyDescent="0.25">
      <c r="A28" s="175" t="s">
        <v>46</v>
      </c>
      <c r="B28" s="183">
        <v>18.855833333333333</v>
      </c>
      <c r="C28" s="214">
        <v>40.65</v>
      </c>
      <c r="D28" s="214">
        <v>58.37833333333333</v>
      </c>
      <c r="E28" s="214">
        <v>37.303333333333342</v>
      </c>
      <c r="F28" s="214">
        <v>36.725833333333334</v>
      </c>
      <c r="G28" s="322">
        <v>44.924166666666657</v>
      </c>
      <c r="H28" s="215">
        <v>42.754166666666663</v>
      </c>
      <c r="I28" s="216">
        <f>SUM(B28:H28)</f>
        <v>279.59166666666664</v>
      </c>
      <c r="J28" s="164"/>
      <c r="K28" s="310"/>
      <c r="L28" s="311"/>
      <c r="M28" s="311"/>
      <c r="N28" s="311"/>
      <c r="O28" s="311"/>
      <c r="P28" s="311"/>
      <c r="Q28" s="311"/>
      <c r="R28" s="311"/>
      <c r="S28" s="311"/>
      <c r="T28" s="311"/>
      <c r="U28" s="312"/>
      <c r="V28" s="151"/>
      <c r="W28" s="152"/>
    </row>
    <row r="29" spans="1:47" ht="26.25" customHeight="1" x14ac:dyDescent="0.25">
      <c r="A29" s="175" t="s">
        <v>47</v>
      </c>
      <c r="B29" s="183">
        <v>18.855833333333333</v>
      </c>
      <c r="C29" s="214">
        <v>40.65</v>
      </c>
      <c r="D29" s="214">
        <v>58.37833333333333</v>
      </c>
      <c r="E29" s="214">
        <v>37.303333333333342</v>
      </c>
      <c r="F29" s="214">
        <v>36.725833333333334</v>
      </c>
      <c r="G29" s="322">
        <v>44.924166666666657</v>
      </c>
      <c r="H29" s="215">
        <v>42.754166666666663</v>
      </c>
      <c r="I29" s="216">
        <f>SUM(B29:H29)</f>
        <v>279.59166666666664</v>
      </c>
      <c r="J29" s="164"/>
      <c r="K29" s="310"/>
      <c r="L29" s="311"/>
      <c r="M29" s="311"/>
      <c r="N29" s="311"/>
      <c r="O29" s="311"/>
      <c r="P29" s="311"/>
      <c r="Q29" s="311"/>
      <c r="R29" s="311"/>
      <c r="S29" s="311"/>
      <c r="T29" s="311"/>
      <c r="U29" s="312"/>
      <c r="V29" s="151"/>
      <c r="W29" s="152"/>
    </row>
    <row r="30" spans="1:47" ht="26.25" customHeight="1" x14ac:dyDescent="0.25">
      <c r="A30" s="175" t="s">
        <v>48</v>
      </c>
      <c r="B30" s="183"/>
      <c r="C30" s="214"/>
      <c r="D30" s="214"/>
      <c r="E30" s="214"/>
      <c r="F30" s="214"/>
      <c r="G30" s="322"/>
      <c r="H30" s="215"/>
      <c r="I30" s="216">
        <f>SUM(B30:H30)</f>
        <v>0</v>
      </c>
      <c r="J30" s="164"/>
      <c r="K30" s="310"/>
      <c r="L30" s="311"/>
      <c r="M30" s="311"/>
      <c r="N30" s="311"/>
      <c r="O30" s="311"/>
      <c r="P30" s="311"/>
      <c r="Q30" s="311"/>
      <c r="R30" s="311"/>
      <c r="S30" s="311"/>
      <c r="T30" s="311"/>
      <c r="U30" s="312"/>
      <c r="V30" s="151"/>
      <c r="W30" s="152"/>
    </row>
    <row r="31" spans="1:47" ht="26.25" customHeight="1" thickBot="1" x14ac:dyDescent="0.3">
      <c r="A31" s="189" t="s">
        <v>49</v>
      </c>
      <c r="B31" s="190">
        <v>18.855833333333333</v>
      </c>
      <c r="C31" s="217">
        <v>40.65</v>
      </c>
      <c r="D31" s="217">
        <v>58.37833333333333</v>
      </c>
      <c r="E31" s="217">
        <v>37.303333333333342</v>
      </c>
      <c r="F31" s="217">
        <v>36.725833333333334</v>
      </c>
      <c r="G31" s="323">
        <v>44.924166666666657</v>
      </c>
      <c r="H31" s="218">
        <v>42.754166666666663</v>
      </c>
      <c r="I31" s="216">
        <f>SUM(B31:H31)</f>
        <v>279.59166666666664</v>
      </c>
      <c r="J31" s="164"/>
      <c r="K31" s="310"/>
      <c r="L31" s="311"/>
      <c r="M31" s="311"/>
      <c r="N31" s="311"/>
      <c r="O31" s="311"/>
      <c r="P31" s="311"/>
      <c r="Q31" s="311"/>
      <c r="R31" s="311"/>
      <c r="S31" s="311"/>
      <c r="T31" s="311"/>
      <c r="U31" s="312"/>
      <c r="V31" s="151"/>
      <c r="W31" s="152"/>
    </row>
    <row r="32" spans="1:47" ht="26.25" customHeight="1" thickBot="1" x14ac:dyDescent="0.3">
      <c r="A32" s="197" t="s">
        <v>10</v>
      </c>
      <c r="B32" s="219">
        <f t="shared" ref="B32:I32" si="2">SUM(B25:B31)</f>
        <v>91.367500000000007</v>
      </c>
      <c r="C32" s="220">
        <f t="shared" si="2"/>
        <v>197.75</v>
      </c>
      <c r="D32" s="220">
        <f t="shared" si="2"/>
        <v>289.13499999999999</v>
      </c>
      <c r="E32" s="220">
        <f t="shared" si="2"/>
        <v>187.11</v>
      </c>
      <c r="F32" s="220">
        <f t="shared" si="2"/>
        <v>185.3775</v>
      </c>
      <c r="G32" s="220">
        <f t="shared" si="2"/>
        <v>226.57249999999996</v>
      </c>
      <c r="H32" s="221">
        <f t="shared" si="2"/>
        <v>218.66249999999999</v>
      </c>
      <c r="I32" s="222">
        <f t="shared" si="2"/>
        <v>1395.9750000000001</v>
      </c>
      <c r="J32" s="158"/>
      <c r="K32" s="313"/>
      <c r="L32" s="314"/>
      <c r="M32" s="314"/>
      <c r="N32" s="314"/>
      <c r="O32" s="314"/>
      <c r="P32" s="314"/>
      <c r="Q32" s="314"/>
      <c r="R32" s="314"/>
      <c r="S32" s="314"/>
      <c r="T32" s="314"/>
      <c r="U32" s="315"/>
      <c r="V32" s="151"/>
      <c r="W32" s="152"/>
    </row>
    <row r="33" spans="1:24" ht="26.25" customHeight="1" x14ac:dyDescent="0.25">
      <c r="A33" s="223"/>
      <c r="B33" s="224">
        <v>227</v>
      </c>
      <c r="C33" s="225">
        <v>500</v>
      </c>
      <c r="D33" s="225">
        <v>751</v>
      </c>
      <c r="E33" s="225">
        <v>495</v>
      </c>
      <c r="F33" s="225">
        <v>495</v>
      </c>
      <c r="G33" s="225">
        <v>605</v>
      </c>
      <c r="H33" s="225">
        <v>595</v>
      </c>
      <c r="I33" s="225"/>
      <c r="J33" s="158"/>
      <c r="K33" s="158"/>
      <c r="L33" s="158"/>
      <c r="M33" s="158"/>
      <c r="N33" s="158"/>
      <c r="O33" s="158"/>
      <c r="P33" s="158"/>
      <c r="Q33" s="158"/>
      <c r="R33" s="151"/>
      <c r="S33" s="151"/>
      <c r="T33" s="151"/>
      <c r="U33" s="151"/>
      <c r="V33" s="151"/>
      <c r="W33" s="152"/>
    </row>
    <row r="34" spans="1:24" ht="26.25" customHeight="1" thickBot="1" x14ac:dyDescent="0.3">
      <c r="A34" s="226"/>
      <c r="B34" s="226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51"/>
      <c r="R34" s="151"/>
      <c r="S34" s="151"/>
      <c r="T34" s="151"/>
      <c r="U34" s="151"/>
      <c r="V34" s="151"/>
      <c r="W34" s="152"/>
    </row>
    <row r="35" spans="1:24" ht="26.25" customHeight="1" thickBot="1" x14ac:dyDescent="0.3">
      <c r="A35" s="166" t="s">
        <v>51</v>
      </c>
      <c r="B35" s="304" t="s">
        <v>25</v>
      </c>
      <c r="C35" s="305"/>
      <c r="D35" s="305"/>
      <c r="E35" s="305"/>
      <c r="F35" s="305"/>
      <c r="G35" s="306"/>
      <c r="H35" s="168"/>
      <c r="I35" s="227" t="s">
        <v>52</v>
      </c>
      <c r="J35" s="304" t="s">
        <v>8</v>
      </c>
      <c r="K35" s="305"/>
      <c r="L35" s="305"/>
      <c r="M35" s="305"/>
      <c r="N35" s="305"/>
      <c r="O35" s="306"/>
      <c r="P35" s="151"/>
      <c r="Q35" s="151"/>
      <c r="R35" s="151"/>
      <c r="S35" s="151"/>
      <c r="T35" s="151"/>
      <c r="U35" s="151"/>
      <c r="V35" s="151"/>
      <c r="W35" s="152"/>
      <c r="X35" s="151"/>
    </row>
    <row r="36" spans="1:24" ht="26.25" customHeight="1" x14ac:dyDescent="0.25">
      <c r="A36" s="169" t="s">
        <v>41</v>
      </c>
      <c r="B36" s="228">
        <v>1</v>
      </c>
      <c r="C36" s="229">
        <v>2</v>
      </c>
      <c r="D36" s="229">
        <v>3</v>
      </c>
      <c r="E36" s="229">
        <v>4</v>
      </c>
      <c r="F36" s="229">
        <v>5</v>
      </c>
      <c r="G36" s="230" t="s">
        <v>10</v>
      </c>
      <c r="H36" s="168"/>
      <c r="I36" s="231" t="s">
        <v>41</v>
      </c>
      <c r="J36" s="232">
        <v>1</v>
      </c>
      <c r="K36" s="229">
        <v>2</v>
      </c>
      <c r="L36" s="229">
        <v>3</v>
      </c>
      <c r="M36" s="229">
        <v>4</v>
      </c>
      <c r="N36" s="229">
        <v>5</v>
      </c>
      <c r="O36" s="230" t="s">
        <v>10</v>
      </c>
      <c r="P36" s="151"/>
      <c r="Q36" s="151"/>
      <c r="R36" s="151"/>
      <c r="S36" s="151"/>
      <c r="T36" s="151"/>
      <c r="U36" s="151"/>
      <c r="V36" s="151"/>
      <c r="W36" s="152"/>
      <c r="X36" s="151"/>
    </row>
    <row r="37" spans="1:24" ht="26.25" customHeight="1" x14ac:dyDescent="0.25">
      <c r="A37" s="175" t="s">
        <v>42</v>
      </c>
      <c r="B37" s="176">
        <v>1</v>
      </c>
      <c r="C37" s="177">
        <v>2</v>
      </c>
      <c r="D37" s="180">
        <v>3</v>
      </c>
      <c r="E37" s="233" t="s">
        <v>64</v>
      </c>
      <c r="F37" s="233"/>
      <c r="G37" s="234"/>
      <c r="H37" s="226"/>
      <c r="I37" s="235" t="s">
        <v>42</v>
      </c>
      <c r="J37" s="176">
        <v>1</v>
      </c>
      <c r="K37" s="177">
        <v>2</v>
      </c>
      <c r="L37" s="180">
        <v>3</v>
      </c>
      <c r="M37" s="179">
        <v>4</v>
      </c>
      <c r="N37" s="236"/>
      <c r="O37" s="237"/>
      <c r="P37" s="151"/>
      <c r="Q37" s="151"/>
      <c r="R37" s="151"/>
      <c r="S37" s="151"/>
      <c r="T37" s="151"/>
      <c r="U37" s="151"/>
      <c r="V37" s="151"/>
      <c r="W37" s="152"/>
      <c r="X37" s="151"/>
    </row>
    <row r="38" spans="1:24" s="151" customFormat="1" ht="26.25" customHeight="1" x14ac:dyDescent="0.25">
      <c r="A38" s="175" t="s">
        <v>43</v>
      </c>
      <c r="B38" s="183">
        <v>14.7</v>
      </c>
      <c r="C38" s="185">
        <v>7.7</v>
      </c>
      <c r="D38" s="185">
        <v>20.399999999999999</v>
      </c>
      <c r="E38" s="185">
        <v>5.5</v>
      </c>
      <c r="F38" s="185"/>
      <c r="G38" s="238">
        <f t="shared" ref="G38:G45" si="3">SUM(B38:F38)</f>
        <v>48.3</v>
      </c>
      <c r="H38" s="226"/>
      <c r="I38" s="235" t="s">
        <v>43</v>
      </c>
      <c r="J38" s="184">
        <v>36.9</v>
      </c>
      <c r="K38" s="214">
        <v>54.7</v>
      </c>
      <c r="L38" s="239">
        <v>41.3</v>
      </c>
      <c r="M38" s="239">
        <v>39</v>
      </c>
      <c r="N38" s="239"/>
      <c r="O38" s="238">
        <f t="shared" ref="O38:O45" si="4">SUM(J38:N38)</f>
        <v>171.89999999999998</v>
      </c>
      <c r="W38" s="152"/>
    </row>
    <row r="39" spans="1:24" s="151" customFormat="1" ht="26.25" customHeight="1" x14ac:dyDescent="0.25">
      <c r="A39" s="175" t="s">
        <v>44</v>
      </c>
      <c r="B39" s="183">
        <v>14.7</v>
      </c>
      <c r="C39" s="185">
        <v>7.7</v>
      </c>
      <c r="D39" s="185">
        <v>20.399999999999999</v>
      </c>
      <c r="E39" s="185">
        <v>5.5</v>
      </c>
      <c r="F39" s="185"/>
      <c r="G39" s="238">
        <f t="shared" si="3"/>
        <v>48.3</v>
      </c>
      <c r="H39" s="226"/>
      <c r="I39" s="235" t="s">
        <v>44</v>
      </c>
      <c r="J39" s="240">
        <v>36.9</v>
      </c>
      <c r="K39" s="186">
        <v>54.7</v>
      </c>
      <c r="L39" s="186">
        <v>41.3</v>
      </c>
      <c r="M39" s="186">
        <v>39</v>
      </c>
      <c r="N39" s="186"/>
      <c r="O39" s="238">
        <f t="shared" si="4"/>
        <v>171.89999999999998</v>
      </c>
      <c r="W39" s="152"/>
    </row>
    <row r="40" spans="1:24" s="151" customFormat="1" ht="26.25" customHeight="1" x14ac:dyDescent="0.25">
      <c r="A40" s="175" t="s">
        <v>45</v>
      </c>
      <c r="B40" s="183"/>
      <c r="C40" s="185"/>
      <c r="D40" s="185"/>
      <c r="E40" s="185"/>
      <c r="F40" s="185"/>
      <c r="G40" s="238">
        <f t="shared" si="3"/>
        <v>0</v>
      </c>
      <c r="H40" s="226"/>
      <c r="I40" s="235" t="s">
        <v>45</v>
      </c>
      <c r="J40" s="240"/>
      <c r="K40" s="186"/>
      <c r="L40" s="186"/>
      <c r="M40" s="186"/>
      <c r="N40" s="186"/>
      <c r="O40" s="238">
        <f t="shared" si="4"/>
        <v>0</v>
      </c>
      <c r="W40" s="152"/>
    </row>
    <row r="41" spans="1:24" s="151" customFormat="1" ht="26.25" customHeight="1" x14ac:dyDescent="0.25">
      <c r="A41" s="175" t="s">
        <v>46</v>
      </c>
      <c r="B41" s="183">
        <v>14.3</v>
      </c>
      <c r="C41" s="185">
        <v>7.4</v>
      </c>
      <c r="D41" s="185">
        <v>19.899999999999999</v>
      </c>
      <c r="E41" s="185">
        <v>5.0999999999999996</v>
      </c>
      <c r="F41" s="185"/>
      <c r="G41" s="238">
        <f t="shared" si="3"/>
        <v>46.7</v>
      </c>
      <c r="H41" s="226"/>
      <c r="I41" s="235" t="s">
        <v>46</v>
      </c>
      <c r="J41" s="184">
        <v>35.9</v>
      </c>
      <c r="K41" s="214">
        <v>53.2</v>
      </c>
      <c r="L41" s="186">
        <v>40.200000000000003</v>
      </c>
      <c r="M41" s="186">
        <v>38.1</v>
      </c>
      <c r="N41" s="186"/>
      <c r="O41" s="238">
        <f t="shared" si="4"/>
        <v>167.4</v>
      </c>
      <c r="W41" s="152"/>
    </row>
    <row r="42" spans="1:24" s="151" customFormat="1" ht="26.25" customHeight="1" x14ac:dyDescent="0.25">
      <c r="A42" s="175" t="s">
        <v>47</v>
      </c>
      <c r="B42" s="183">
        <v>14.3</v>
      </c>
      <c r="C42" s="185">
        <v>7.4</v>
      </c>
      <c r="D42" s="185">
        <v>19.899999999999999</v>
      </c>
      <c r="E42" s="185">
        <v>5.0999999999999996</v>
      </c>
      <c r="F42" s="185"/>
      <c r="G42" s="238">
        <f t="shared" si="3"/>
        <v>46.7</v>
      </c>
      <c r="H42" s="226"/>
      <c r="I42" s="235" t="s">
        <v>47</v>
      </c>
      <c r="J42" s="240">
        <v>35.9</v>
      </c>
      <c r="K42" s="186">
        <v>53.2</v>
      </c>
      <c r="L42" s="186">
        <v>40.200000000000003</v>
      </c>
      <c r="M42" s="186">
        <v>38.1</v>
      </c>
      <c r="N42" s="186"/>
      <c r="O42" s="238">
        <f t="shared" si="4"/>
        <v>167.4</v>
      </c>
      <c r="W42" s="152"/>
    </row>
    <row r="43" spans="1:24" s="151" customFormat="1" ht="26.25" customHeight="1" x14ac:dyDescent="0.25">
      <c r="A43" s="175" t="s">
        <v>48</v>
      </c>
      <c r="B43" s="183"/>
      <c r="C43" s="185"/>
      <c r="D43" s="185"/>
      <c r="E43" s="185"/>
      <c r="F43" s="185"/>
      <c r="G43" s="238">
        <f t="shared" si="3"/>
        <v>0</v>
      </c>
      <c r="H43" s="226"/>
      <c r="I43" s="235" t="s">
        <v>48</v>
      </c>
      <c r="J43" s="240"/>
      <c r="K43" s="186"/>
      <c r="L43" s="186"/>
      <c r="M43" s="186"/>
      <c r="N43" s="186"/>
      <c r="O43" s="238">
        <f t="shared" si="4"/>
        <v>0</v>
      </c>
      <c r="W43" s="152"/>
    </row>
    <row r="44" spans="1:24" s="151" customFormat="1" ht="26.25" customHeight="1" thickBot="1" x14ac:dyDescent="0.3">
      <c r="A44" s="189" t="s">
        <v>49</v>
      </c>
      <c r="B44" s="190">
        <v>14.3</v>
      </c>
      <c r="C44" s="192">
        <v>7.4</v>
      </c>
      <c r="D44" s="192">
        <v>19.899999999999999</v>
      </c>
      <c r="E44" s="192">
        <v>5.2</v>
      </c>
      <c r="F44" s="192"/>
      <c r="G44" s="241">
        <f t="shared" si="3"/>
        <v>46.800000000000004</v>
      </c>
      <c r="H44" s="226"/>
      <c r="I44" s="242" t="s">
        <v>49</v>
      </c>
      <c r="J44" s="243">
        <v>35.9</v>
      </c>
      <c r="K44" s="239">
        <v>53.2</v>
      </c>
      <c r="L44" s="239">
        <v>40.200000000000003</v>
      </c>
      <c r="M44" s="239">
        <v>38.1</v>
      </c>
      <c r="N44" s="239"/>
      <c r="O44" s="241">
        <f t="shared" si="4"/>
        <v>167.4</v>
      </c>
      <c r="W44" s="152"/>
    </row>
    <row r="45" spans="1:24" s="151" customFormat="1" ht="26.25" customHeight="1" thickBot="1" x14ac:dyDescent="0.3">
      <c r="A45" s="197" t="s">
        <v>10</v>
      </c>
      <c r="B45" s="244">
        <f>SUM(B38:B44)</f>
        <v>72.3</v>
      </c>
      <c r="C45" s="245">
        <f>SUM(C38:C44)</f>
        <v>37.6</v>
      </c>
      <c r="D45" s="245">
        <f t="shared" ref="D45:E45" si="5">SUM(D38:D44)</f>
        <v>100.5</v>
      </c>
      <c r="E45" s="245">
        <f t="shared" si="5"/>
        <v>26.400000000000002</v>
      </c>
      <c r="F45" s="245">
        <f t="shared" ref="F45" si="6">SUM(F38:F44)</f>
        <v>0</v>
      </c>
      <c r="G45" s="246">
        <f t="shared" si="3"/>
        <v>236.8</v>
      </c>
      <c r="H45" s="226"/>
      <c r="I45" s="247" t="s">
        <v>10</v>
      </c>
      <c r="J45" s="198">
        <f>SUM(J38:J44)</f>
        <v>181.5</v>
      </c>
      <c r="K45" s="248">
        <f t="shared" ref="K45:N45" si="7">SUM(K38:K44)</f>
        <v>269</v>
      </c>
      <c r="L45" s="248">
        <f t="shared" si="7"/>
        <v>203.2</v>
      </c>
      <c r="M45" s="248">
        <f t="shared" si="7"/>
        <v>192.29999999999998</v>
      </c>
      <c r="N45" s="248">
        <f t="shared" si="7"/>
        <v>0</v>
      </c>
      <c r="O45" s="246">
        <f t="shared" si="4"/>
        <v>846</v>
      </c>
      <c r="W45" s="152"/>
    </row>
    <row r="46" spans="1:24" s="252" customFormat="1" ht="26.25" customHeight="1" thickBot="1" x14ac:dyDescent="0.3">
      <c r="A46" s="249"/>
      <c r="B46" s="249">
        <v>164</v>
      </c>
      <c r="C46" s="250">
        <v>85</v>
      </c>
      <c r="D46" s="250">
        <v>228</v>
      </c>
      <c r="E46" s="250">
        <v>60</v>
      </c>
      <c r="F46" s="250"/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67"/>
      <c r="W46" s="251"/>
    </row>
    <row r="47" spans="1:24" ht="14.1" customHeight="1" x14ac:dyDescent="0.25"/>
    <row r="48" spans="1:24" ht="14.1" customHeight="1" x14ac:dyDescent="0.25"/>
    <row r="49" ht="14.1" customHeight="1" x14ac:dyDescent="0.25"/>
    <row r="50" ht="14.1" customHeight="1" x14ac:dyDescent="0.25"/>
    <row r="51" ht="14.1" customHeight="1" x14ac:dyDescent="0.25"/>
  </sheetData>
  <mergeCells count="18">
    <mergeCell ref="B5:C5"/>
    <mergeCell ref="G5:H5"/>
    <mergeCell ref="K5:L5"/>
    <mergeCell ref="G7:H7"/>
    <mergeCell ref="L7:N7"/>
    <mergeCell ref="B7:C7"/>
    <mergeCell ref="B22:H22"/>
    <mergeCell ref="K22:U32"/>
    <mergeCell ref="B35:G35"/>
    <mergeCell ref="J35:O35"/>
    <mergeCell ref="N9:V9"/>
    <mergeCell ref="B9:M9"/>
    <mergeCell ref="A1:A3"/>
    <mergeCell ref="B1:L1"/>
    <mergeCell ref="M1:P1"/>
    <mergeCell ref="B2:L3"/>
    <mergeCell ref="M2:P2"/>
    <mergeCell ref="M3:P3"/>
  </mergeCells>
  <pageMargins left="0.7" right="0.7" top="0.75" bottom="0.75" header="0.3" footer="0.3"/>
  <pageSetup scale="41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CA00D-11CE-4D3C-A01D-7FAD8F640E8F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279" t="s">
        <v>54</v>
      </c>
      <c r="L11" s="27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6"/>
      <c r="K15" s="287" t="s">
        <v>8</v>
      </c>
      <c r="L15" s="288"/>
      <c r="M15" s="288"/>
      <c r="N15" s="288"/>
      <c r="O15" s="288"/>
      <c r="P15" s="288"/>
      <c r="Q15" s="28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K36:O36"/>
    <mergeCell ref="J54:K54"/>
    <mergeCell ref="B55:F55"/>
    <mergeCell ref="B15:J15"/>
    <mergeCell ref="K15:Q15"/>
    <mergeCell ref="A3:C3"/>
    <mergeCell ref="E9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36E-BF5C-4295-83C7-FB9800DF7539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279" t="s">
        <v>55</v>
      </c>
      <c r="L11" s="279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6"/>
      <c r="K15" s="287" t="s">
        <v>8</v>
      </c>
      <c r="L15" s="288"/>
      <c r="M15" s="288"/>
      <c r="N15" s="288"/>
      <c r="O15" s="288"/>
      <c r="P15" s="288"/>
      <c r="Q15" s="28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E9D6-C7F3-4BF6-BEC3-E0B1569A9D0F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279" t="s">
        <v>56</v>
      </c>
      <c r="L11" s="279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6"/>
      <c r="K15" s="287" t="s">
        <v>8</v>
      </c>
      <c r="L15" s="288"/>
      <c r="M15" s="288"/>
      <c r="N15" s="288"/>
      <c r="O15" s="288"/>
      <c r="P15" s="288"/>
      <c r="Q15" s="289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60AB5-B616-47E4-9DD8-53FE48CC199E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279" t="s">
        <v>57</v>
      </c>
      <c r="L11" s="279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6"/>
      <c r="M15" s="287" t="s">
        <v>8</v>
      </c>
      <c r="N15" s="288"/>
      <c r="O15" s="288"/>
      <c r="P15" s="288"/>
      <c r="Q15" s="288"/>
      <c r="R15" s="288"/>
      <c r="S15" s="288"/>
      <c r="T15" s="288"/>
      <c r="U15" s="28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256">
        <v>117.01666666666668</v>
      </c>
      <c r="V47" s="256">
        <v>163.08458333333334</v>
      </c>
      <c r="W47" s="256">
        <v>198.30500000000001</v>
      </c>
      <c r="X47" s="256">
        <v>171.61083333333335</v>
      </c>
      <c r="Y47" s="256">
        <v>157.44291666666669</v>
      </c>
      <c r="Z47" s="256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256">
        <v>137.05999999999997</v>
      </c>
      <c r="V48" s="256">
        <v>190.92150000000001</v>
      </c>
      <c r="W48" s="256">
        <v>231.96600000000004</v>
      </c>
      <c r="X48" s="256">
        <v>200.61299999999994</v>
      </c>
      <c r="Y48" s="256">
        <v>183.99150000000003</v>
      </c>
      <c r="Z48" s="256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257">
        <f>U48-U47</f>
        <v>20.043333333333294</v>
      </c>
      <c r="V49" s="257">
        <f t="shared" ref="V49:Z49" si="23">V48-V47</f>
        <v>27.836916666666667</v>
      </c>
      <c r="W49" s="257">
        <f t="shared" si="23"/>
        <v>33.66100000000003</v>
      </c>
      <c r="X49" s="257">
        <f t="shared" si="23"/>
        <v>29.002166666666596</v>
      </c>
      <c r="Y49" s="257">
        <f t="shared" si="23"/>
        <v>26.54858333333334</v>
      </c>
      <c r="Z49" s="257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6821-2AD5-4E9C-96F3-48A29391A11B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"/>
      <c r="Z3" s="2"/>
      <c r="AA3" s="2"/>
      <c r="AB3" s="2"/>
      <c r="AC3" s="2"/>
      <c r="AD3" s="2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3" t="s">
        <v>1</v>
      </c>
      <c r="B9" s="253"/>
      <c r="C9" s="253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3"/>
      <c r="B10" s="253"/>
      <c r="C10" s="2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3" t="s">
        <v>4</v>
      </c>
      <c r="B11" s="253"/>
      <c r="C11" s="253"/>
      <c r="D11" s="1"/>
      <c r="E11" s="254">
        <v>2</v>
      </c>
      <c r="F11" s="1"/>
      <c r="G11" s="1"/>
      <c r="H11" s="1"/>
      <c r="I11" s="1"/>
      <c r="J11" s="1"/>
      <c r="K11" s="279" t="s">
        <v>59</v>
      </c>
      <c r="L11" s="279"/>
      <c r="M11" s="255"/>
      <c r="N11" s="2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3"/>
      <c r="B12" s="253"/>
      <c r="C12" s="253"/>
      <c r="D12" s="1"/>
      <c r="E12" s="5"/>
      <c r="F12" s="1"/>
      <c r="G12" s="1"/>
      <c r="H12" s="1"/>
      <c r="I12" s="1"/>
      <c r="J12" s="1"/>
      <c r="K12" s="255"/>
      <c r="L12" s="255"/>
      <c r="M12" s="255"/>
      <c r="N12" s="2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3"/>
      <c r="B13" s="253"/>
      <c r="C13" s="253"/>
      <c r="D13" s="253"/>
      <c r="E13" s="253"/>
      <c r="F13" s="253"/>
      <c r="G13" s="253"/>
      <c r="H13" s="253"/>
      <c r="I13" s="253"/>
      <c r="J13" s="253"/>
      <c r="K13" s="253"/>
      <c r="L13" s="255"/>
      <c r="M13" s="255"/>
      <c r="N13" s="255"/>
      <c r="O13" s="255"/>
      <c r="P13" s="255"/>
      <c r="Q13" s="255"/>
      <c r="R13" s="255"/>
      <c r="S13" s="255"/>
      <c r="T13" s="255"/>
      <c r="U13" s="255"/>
      <c r="V13" s="255"/>
      <c r="W13" s="1"/>
      <c r="X13" s="1"/>
      <c r="Y13" s="1"/>
    </row>
    <row r="14" spans="1:30" s="3" customFormat="1" ht="27" thickBot="1" x14ac:dyDescent="0.3">
      <c r="A14" s="2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6"/>
      <c r="M15" s="287" t="s">
        <v>8</v>
      </c>
      <c r="N15" s="288"/>
      <c r="O15" s="288"/>
      <c r="P15" s="288"/>
      <c r="Q15" s="288"/>
      <c r="R15" s="288"/>
      <c r="S15" s="288"/>
      <c r="T15" s="288"/>
      <c r="U15" s="28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43CF-DED9-4134-B02B-2ACDF106111E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"/>
      <c r="Z3" s="2"/>
      <c r="AA3" s="2"/>
      <c r="AB3" s="2"/>
      <c r="AC3" s="2"/>
      <c r="AD3" s="2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58" t="s">
        <v>1</v>
      </c>
      <c r="B9" s="258"/>
      <c r="C9" s="258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58"/>
      <c r="B10" s="258"/>
      <c r="C10" s="2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58" t="s">
        <v>4</v>
      </c>
      <c r="B11" s="258"/>
      <c r="C11" s="258"/>
      <c r="D11" s="1"/>
      <c r="E11" s="259">
        <v>2</v>
      </c>
      <c r="F11" s="1"/>
      <c r="G11" s="1"/>
      <c r="H11" s="1"/>
      <c r="I11" s="1"/>
      <c r="J11" s="1"/>
      <c r="K11" s="279" t="s">
        <v>60</v>
      </c>
      <c r="L11" s="279"/>
      <c r="M11" s="260"/>
      <c r="N11" s="2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58"/>
      <c r="B12" s="258"/>
      <c r="C12" s="258"/>
      <c r="D12" s="1"/>
      <c r="E12" s="5"/>
      <c r="F12" s="1"/>
      <c r="G12" s="1"/>
      <c r="H12" s="1"/>
      <c r="I12" s="1"/>
      <c r="J12" s="1"/>
      <c r="K12" s="260"/>
      <c r="L12" s="260"/>
      <c r="M12" s="260"/>
      <c r="N12" s="2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60"/>
      <c r="M13" s="260"/>
      <c r="N13" s="260"/>
      <c r="O13" s="260"/>
      <c r="P13" s="260"/>
      <c r="Q13" s="260"/>
      <c r="R13" s="260"/>
      <c r="S13" s="260"/>
      <c r="T13" s="260"/>
      <c r="U13" s="260"/>
      <c r="V13" s="260"/>
      <c r="W13" s="1"/>
      <c r="X13" s="1"/>
      <c r="Y13" s="1"/>
    </row>
    <row r="14" spans="1:30" s="3" customFormat="1" ht="27" thickBot="1" x14ac:dyDescent="0.3">
      <c r="A14" s="2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6"/>
      <c r="M15" s="287" t="s">
        <v>8</v>
      </c>
      <c r="N15" s="288"/>
      <c r="O15" s="288"/>
      <c r="P15" s="288"/>
      <c r="Q15" s="288"/>
      <c r="R15" s="288"/>
      <c r="S15" s="288"/>
      <c r="T15" s="288"/>
      <c r="U15" s="28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25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25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4E93-EE6A-4C02-B856-C978B1A19C04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"/>
      <c r="Z3" s="2"/>
      <c r="AA3" s="2"/>
      <c r="AB3" s="2"/>
      <c r="AC3" s="2"/>
      <c r="AD3" s="26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3" t="s">
        <v>1</v>
      </c>
      <c r="B9" s="263"/>
      <c r="C9" s="263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3"/>
      <c r="B10" s="263"/>
      <c r="C10" s="2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3" t="s">
        <v>4</v>
      </c>
      <c r="B11" s="263"/>
      <c r="C11" s="263"/>
      <c r="D11" s="1"/>
      <c r="E11" s="261">
        <v>2</v>
      </c>
      <c r="F11" s="1"/>
      <c r="G11" s="1"/>
      <c r="H11" s="1"/>
      <c r="I11" s="1"/>
      <c r="J11" s="1"/>
      <c r="K11" s="279" t="s">
        <v>61</v>
      </c>
      <c r="L11" s="279"/>
      <c r="M11" s="262"/>
      <c r="N11" s="2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3"/>
      <c r="B12" s="263"/>
      <c r="C12" s="263"/>
      <c r="D12" s="1"/>
      <c r="E12" s="5"/>
      <c r="F12" s="1"/>
      <c r="G12" s="1"/>
      <c r="H12" s="1"/>
      <c r="I12" s="1"/>
      <c r="J12" s="1"/>
      <c r="K12" s="262"/>
      <c r="L12" s="262"/>
      <c r="M12" s="262"/>
      <c r="N12" s="2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3"/>
      <c r="B13" s="263"/>
      <c r="C13" s="263"/>
      <c r="D13" s="263"/>
      <c r="E13" s="263"/>
      <c r="F13" s="263"/>
      <c r="G13" s="263"/>
      <c r="H13" s="263"/>
      <c r="I13" s="263"/>
      <c r="J13" s="263"/>
      <c r="K13" s="263"/>
      <c r="L13" s="262"/>
      <c r="M13" s="262"/>
      <c r="N13" s="262"/>
      <c r="O13" s="262"/>
      <c r="P13" s="262"/>
      <c r="Q13" s="262"/>
      <c r="R13" s="262"/>
      <c r="S13" s="262"/>
      <c r="T13" s="262"/>
      <c r="U13" s="262"/>
      <c r="V13" s="262"/>
      <c r="W13" s="1"/>
      <c r="X13" s="1"/>
      <c r="Y13" s="1"/>
    </row>
    <row r="14" spans="1:30" s="3" customFormat="1" ht="27" thickBot="1" x14ac:dyDescent="0.3">
      <c r="A14" s="2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6"/>
      <c r="M15" s="287" t="s">
        <v>8</v>
      </c>
      <c r="N15" s="288"/>
      <c r="O15" s="288"/>
      <c r="P15" s="288"/>
      <c r="Q15" s="288"/>
      <c r="R15" s="288"/>
      <c r="S15" s="288"/>
      <c r="T15" s="288"/>
      <c r="U15" s="289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2" t="s">
        <v>8</v>
      </c>
      <c r="C36" s="280"/>
      <c r="D36" s="280"/>
      <c r="E36" s="280"/>
      <c r="F36" s="280"/>
      <c r="G36" s="280"/>
      <c r="H36" s="99"/>
      <c r="I36" s="53" t="s">
        <v>26</v>
      </c>
      <c r="J36" s="107"/>
      <c r="K36" s="271" t="s">
        <v>8</v>
      </c>
      <c r="L36" s="271"/>
      <c r="M36" s="271"/>
      <c r="N36" s="271"/>
      <c r="O36" s="272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8AEF-11CE-4E5F-B425-11FB8DF65325}">
  <dimension ref="A1:AF239"/>
  <sheetViews>
    <sheetView topLeftCell="A35" zoomScale="30" zoomScaleNormal="30" workbookViewId="0">
      <selection activeCell="B48" sqref="B48:H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277" t="s">
        <v>0</v>
      </c>
      <c r="B3" s="277"/>
      <c r="C3" s="277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278" t="s">
        <v>2</v>
      </c>
      <c r="F9" s="278"/>
      <c r="G9" s="27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278"/>
      <c r="S9" s="27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2</v>
      </c>
      <c r="F11" s="1"/>
      <c r="G11" s="1"/>
      <c r="H11" s="1"/>
      <c r="I11" s="1"/>
      <c r="J11" s="1"/>
      <c r="K11" s="279" t="s">
        <v>63</v>
      </c>
      <c r="L11" s="279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284" t="s">
        <v>25</v>
      </c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287" t="s">
        <v>8</v>
      </c>
      <c r="O15" s="288"/>
      <c r="P15" s="288"/>
      <c r="Q15" s="288"/>
      <c r="R15" s="288"/>
      <c r="S15" s="288"/>
      <c r="T15" s="288"/>
      <c r="U15" s="288"/>
      <c r="V15" s="289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>
        <v>39.900302469135816</v>
      </c>
      <c r="O22" s="23">
        <v>42.858148148148139</v>
      </c>
      <c r="P22" s="23">
        <v>43.607234567901223</v>
      </c>
      <c r="Q22" s="23">
        <v>36.714222222222219</v>
      </c>
      <c r="R22" s="23">
        <v>36.761320987654308</v>
      </c>
      <c r="S22" s="23">
        <v>41.376783950617273</v>
      </c>
      <c r="T22" s="23">
        <v>41.793629629629628</v>
      </c>
      <c r="U22" s="23">
        <v>55.874000000000024</v>
      </c>
      <c r="V22" s="24">
        <v>23.80440740740741</v>
      </c>
      <c r="W22" s="25">
        <f t="shared" si="0"/>
        <v>815.39721604938291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39.900302469135816</v>
      </c>
      <c r="O24" s="23">
        <v>42.858148148148139</v>
      </c>
      <c r="P24" s="23">
        <v>43.607234567901223</v>
      </c>
      <c r="Q24" s="23">
        <v>36.714222222222219</v>
      </c>
      <c r="R24" s="23">
        <v>36.761320987654308</v>
      </c>
      <c r="S24" s="23">
        <v>41.376783950617273</v>
      </c>
      <c r="T24" s="23">
        <v>41.793629629629628</v>
      </c>
      <c r="U24" s="23">
        <v>55.874000000000024</v>
      </c>
      <c r="V24" s="24">
        <v>23.80440740740741</v>
      </c>
      <c r="W24" s="25">
        <f t="shared" si="0"/>
        <v>815.39721604938291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199.50000000000003</v>
      </c>
      <c r="O25" s="27">
        <f t="shared" ref="O25:Q25" si="2">SUM(O18:O24)</f>
        <v>214.71799999999996</v>
      </c>
      <c r="P25" s="27">
        <f t="shared" si="2"/>
        <v>217.602</v>
      </c>
      <c r="Q25" s="27">
        <f t="shared" si="2"/>
        <v>182.92400000000001</v>
      </c>
      <c r="R25" s="27">
        <f>SUM(R18:R24)</f>
        <v>182.92399999999998</v>
      </c>
      <c r="S25" s="27">
        <f t="shared" ref="S25:V25" si="3">SUM(S18:S24)</f>
        <v>205.39049999999997</v>
      </c>
      <c r="T25" s="27">
        <f t="shared" si="3"/>
        <v>208.25700000000001</v>
      </c>
      <c r="U25" s="27">
        <f t="shared" si="3"/>
        <v>277.09500000000003</v>
      </c>
      <c r="V25" s="28">
        <f t="shared" si="3"/>
        <v>117.81</v>
      </c>
      <c r="W25" s="25">
        <f t="shared" si="0"/>
        <v>4055.1419999999994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47.144042968749986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570</v>
      </c>
      <c r="O27" s="34">
        <v>626</v>
      </c>
      <c r="P27" s="34">
        <v>628</v>
      </c>
      <c r="Q27" s="34">
        <v>556</v>
      </c>
      <c r="R27" s="34">
        <v>556</v>
      </c>
      <c r="S27" s="34">
        <v>631</v>
      </c>
      <c r="T27" s="34">
        <v>633</v>
      </c>
      <c r="U27" s="34">
        <v>870</v>
      </c>
      <c r="V27" s="35">
        <v>374</v>
      </c>
      <c r="W27" s="36">
        <f>SUM(B27:V27)</f>
        <v>12288</v>
      </c>
      <c r="X27" s="2">
        <f>((W25*1000)/W27)/7</f>
        <v>47.144042968749993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39.900302469135816</v>
      </c>
      <c r="O28" s="38">
        <f t="shared" si="4"/>
        <v>42.858148148148139</v>
      </c>
      <c r="P28" s="38">
        <f t="shared" si="4"/>
        <v>43.607234567901223</v>
      </c>
      <c r="Q28" s="38">
        <f t="shared" si="4"/>
        <v>36.714222222222219</v>
      </c>
      <c r="R28" s="38">
        <f t="shared" si="4"/>
        <v>36.761320987654308</v>
      </c>
      <c r="S28" s="38">
        <f t="shared" si="4"/>
        <v>41.376783950617273</v>
      </c>
      <c r="T28" s="38">
        <f t="shared" si="4"/>
        <v>41.793629629629628</v>
      </c>
      <c r="U28" s="38">
        <f t="shared" si="4"/>
        <v>55.874000000000024</v>
      </c>
      <c r="V28" s="39">
        <f t="shared" si="4"/>
        <v>23.80440740740741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199.5</v>
      </c>
      <c r="O29" s="42">
        <f>((O27*O26)*7)/1000</f>
        <v>214.71799999999999</v>
      </c>
      <c r="P29" s="42">
        <f t="shared" ref="P29:V29" si="9">((P27*P26)*7)/1000</f>
        <v>217.602</v>
      </c>
      <c r="Q29" s="42">
        <f t="shared" si="9"/>
        <v>182.92400000000001</v>
      </c>
      <c r="R29" s="43">
        <f t="shared" si="9"/>
        <v>182.92400000000001</v>
      </c>
      <c r="S29" s="43">
        <f t="shared" si="9"/>
        <v>205.3905</v>
      </c>
      <c r="T29" s="43">
        <f t="shared" si="9"/>
        <v>208.25700000000001</v>
      </c>
      <c r="U29" s="43">
        <f t="shared" si="9"/>
        <v>277.09500000000003</v>
      </c>
      <c r="V29" s="44">
        <f t="shared" si="9"/>
        <v>117.81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50</v>
      </c>
      <c r="O30" s="47">
        <f t="shared" ref="O30:V30" si="14">+(O25/O27)/7*1000</f>
        <v>48.999999999999986</v>
      </c>
      <c r="P30" s="47">
        <f t="shared" si="14"/>
        <v>49.5</v>
      </c>
      <c r="Q30" s="47">
        <f t="shared" si="14"/>
        <v>47</v>
      </c>
      <c r="R30" s="47">
        <f t="shared" si="14"/>
        <v>46.999999999999993</v>
      </c>
      <c r="S30" s="47">
        <f t="shared" si="14"/>
        <v>46.499999999999993</v>
      </c>
      <c r="T30" s="47">
        <f t="shared" si="14"/>
        <v>47</v>
      </c>
      <c r="U30" s="47">
        <f t="shared" si="14"/>
        <v>45.5</v>
      </c>
      <c r="V30" s="48">
        <f t="shared" si="14"/>
        <v>45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270" t="s">
        <v>25</v>
      </c>
      <c r="C36" s="271"/>
      <c r="D36" s="271"/>
      <c r="E36" s="271"/>
      <c r="F36" s="271"/>
      <c r="G36" s="271"/>
      <c r="H36" s="272"/>
      <c r="I36" s="99"/>
      <c r="J36" s="53" t="s">
        <v>26</v>
      </c>
      <c r="K36" s="107"/>
      <c r="L36" s="271" t="s">
        <v>25</v>
      </c>
      <c r="M36" s="271"/>
      <c r="N36" s="271"/>
      <c r="O36" s="271"/>
      <c r="P36" s="272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5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>SUM(B40:H40)</f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5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>SUM(B41:H41)</f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>SUM(B42:H42)</f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5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>SUM(B43:H43)</f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5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>SUM(B44:H44)</f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>SUM(B45:H45)</f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5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91.367500000000007</v>
      </c>
      <c r="C46" s="27">
        <f t="shared" si="16"/>
        <v>197.75</v>
      </c>
      <c r="D46" s="27">
        <f t="shared" si="16"/>
        <v>289.13499999999999</v>
      </c>
      <c r="E46" s="27">
        <f t="shared" si="16"/>
        <v>187.11</v>
      </c>
      <c r="F46" s="27">
        <f t="shared" si="16"/>
        <v>185.3775</v>
      </c>
      <c r="G46" s="27">
        <f t="shared" ref="G46" si="17">SUM(G39:G45)</f>
        <v>226.57249999999996</v>
      </c>
      <c r="H46" s="27">
        <f t="shared" si="16"/>
        <v>218.66249999999999</v>
      </c>
      <c r="I46" s="101">
        <f>SUM(B46:H46)</f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5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53.5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8">((B48*B47)*7/1000-B39-B40)/3</f>
        <v>18.855833333333333</v>
      </c>
      <c r="C49" s="38">
        <f t="shared" si="18"/>
        <v>40.65</v>
      </c>
      <c r="D49" s="38">
        <f t="shared" si="18"/>
        <v>58.37833333333333</v>
      </c>
      <c r="E49" s="38">
        <f t="shared" si="18"/>
        <v>37.303333333333342</v>
      </c>
      <c r="F49" s="38">
        <f t="shared" si="18"/>
        <v>36.725833333333334</v>
      </c>
      <c r="G49" s="38">
        <f t="shared" ref="G49" si="19">((G48*G47)*7/1000-G39-G40)/3</f>
        <v>44.924166666666657</v>
      </c>
      <c r="H49" s="38">
        <f t="shared" si="18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0">((L48*L47)*7/1000-L39-L40)/3</f>
        <v>14.307999999999998</v>
      </c>
      <c r="M49" s="38">
        <f t="shared" si="20"/>
        <v>7.3616666666666672</v>
      </c>
      <c r="N49" s="38">
        <f t="shared" si="20"/>
        <v>19.916</v>
      </c>
      <c r="O49" s="38">
        <f t="shared" si="20"/>
        <v>5.1533333333333333</v>
      </c>
      <c r="P49" s="38">
        <f t="shared" si="20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91.367500000000007</v>
      </c>
      <c r="C50" s="42">
        <f t="shared" si="21"/>
        <v>197.75</v>
      </c>
      <c r="D50" s="42">
        <f t="shared" si="21"/>
        <v>289.13499999999999</v>
      </c>
      <c r="E50" s="42">
        <f t="shared" si="21"/>
        <v>187.11</v>
      </c>
      <c r="F50" s="42">
        <f t="shared" si="21"/>
        <v>185.3775</v>
      </c>
      <c r="G50" s="42">
        <f t="shared" ref="G50" si="22">((G48*G47)*7)/1000</f>
        <v>226.57249999999999</v>
      </c>
      <c r="H50" s="42">
        <f t="shared" si="21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3">+(B46/B48)/7*1000</f>
        <v>57.5</v>
      </c>
      <c r="C51" s="47">
        <f t="shared" si="23"/>
        <v>56.5</v>
      </c>
      <c r="D51" s="47">
        <f t="shared" si="23"/>
        <v>55</v>
      </c>
      <c r="E51" s="47">
        <f t="shared" si="23"/>
        <v>54</v>
      </c>
      <c r="F51" s="47">
        <f t="shared" si="23"/>
        <v>53.5</v>
      </c>
      <c r="G51" s="47">
        <f t="shared" ref="G51" si="24">+(G46/G48)/7*1000</f>
        <v>53.499999999999993</v>
      </c>
      <c r="H51" s="47">
        <f t="shared" si="23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273"/>
      <c r="K54" s="273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270" t="s">
        <v>8</v>
      </c>
      <c r="C55" s="271"/>
      <c r="D55" s="271"/>
      <c r="E55" s="271"/>
      <c r="F55" s="272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5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5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5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5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35.9</v>
      </c>
      <c r="C64" s="79">
        <v>53.2</v>
      </c>
      <c r="D64" s="79">
        <v>40.200000000000003</v>
      </c>
      <c r="E64" s="79">
        <v>38.1</v>
      </c>
      <c r="F64" s="79"/>
      <c r="G64" s="101">
        <f t="shared" si="25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181.5</v>
      </c>
      <c r="C65" s="27">
        <f t="shared" ref="C65:F65" si="26">SUM(C58:C64)</f>
        <v>269</v>
      </c>
      <c r="D65" s="27">
        <f t="shared" si="26"/>
        <v>203.2</v>
      </c>
      <c r="E65" s="27">
        <f t="shared" si="26"/>
        <v>192.29999999999998</v>
      </c>
      <c r="F65" s="27">
        <f t="shared" si="26"/>
        <v>0</v>
      </c>
      <c r="G65" s="101">
        <f t="shared" si="25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557</v>
      </c>
      <c r="D67" s="65">
        <v>421</v>
      </c>
      <c r="E67" s="65">
        <v>398</v>
      </c>
      <c r="F67" s="65"/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7">((B67*B66)*7/1000-B58-B59)/3</f>
        <v>35.936</v>
      </c>
      <c r="C68" s="38">
        <f t="shared" si="27"/>
        <v>53.210333333333345</v>
      </c>
      <c r="D68" s="38">
        <f t="shared" si="27"/>
        <v>40.247666666666667</v>
      </c>
      <c r="E68" s="38">
        <f t="shared" si="27"/>
        <v>38.078000000000003</v>
      </c>
      <c r="F68" s="38">
        <f t="shared" si="27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181.608</v>
      </c>
      <c r="C69" s="42">
        <f>((C67*C66)*7)/1000</f>
        <v>269.03100000000001</v>
      </c>
      <c r="D69" s="42">
        <f>((D67*D66)*7)/1000</f>
        <v>203.34299999999999</v>
      </c>
      <c r="E69" s="42">
        <f>((E67*E66)*7)/1000</f>
        <v>192.23400000000001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68.958966565349542</v>
      </c>
      <c r="C70" s="47">
        <f>+(C65/C67)/7*1000</f>
        <v>68.992049243395741</v>
      </c>
      <c r="D70" s="47">
        <f>+(D65/D67)/7*1000</f>
        <v>68.951476077366806</v>
      </c>
      <c r="E70" s="47">
        <f>+(E65/E67)/7*1000</f>
        <v>69.023689877961232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N15:V15"/>
    <mergeCell ref="L36:P36"/>
    <mergeCell ref="J54:K54"/>
    <mergeCell ref="B55:F55"/>
    <mergeCell ref="A3:C3"/>
    <mergeCell ref="E9:G9"/>
    <mergeCell ref="B15:M15"/>
    <mergeCell ref="B36:H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2021-06-12T17:21:11Z</cp:lastPrinted>
  <dcterms:created xsi:type="dcterms:W3CDTF">2021-03-04T08:17:33Z</dcterms:created>
  <dcterms:modified xsi:type="dcterms:W3CDTF">2021-06-12T17:21:18Z</dcterms:modified>
</cp:coreProperties>
</file>