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7"/>
  <workbookPr defaultThemeVersion="166925"/>
  <mc:AlternateContent xmlns:mc="http://schemas.openxmlformats.org/markup-compatibility/2006">
    <mc:Choice Requires="x15">
      <x15ac:absPath xmlns:x15ac="http://schemas.microsoft.com/office/spreadsheetml/2010/11/ac" url="C:\Users\Jbarbosa\Documents\AVIAGEN\ALABAMA\MODULO 3\"/>
    </mc:Choice>
  </mc:AlternateContent>
  <xr:revisionPtr revIDLastSave="0" documentId="13_ncr:1_{26AB2DB8-5F7A-49E1-AA74-AF1EFC197E49}" xr6:coauthVersionLast="36" xr6:coauthVersionMax="36" xr10:uidLastSave="{00000000-0000-0000-0000-000000000000}"/>
  <bookViews>
    <workbookView xWindow="0" yWindow="0" windowWidth="20490" windowHeight="7545" tabRatio="742" firstSheet="7" activeTab="18" xr2:uid="{00000000-000D-0000-FFFF-FFFF00000000}"/>
  </bookViews>
  <sheets>
    <sheet name="SEM 1" sheetId="1" r:id="rId1"/>
    <sheet name="SEM 2" sheetId="3" r:id="rId2"/>
    <sheet name="SEM 3" sheetId="4" r:id="rId3"/>
    <sheet name="SEM 4" sheetId="6" r:id="rId4"/>
    <sheet name="SEM 5" sheetId="7" r:id="rId5"/>
    <sheet name="SEM 6" sheetId="8" r:id="rId6"/>
    <sheet name="SEM 7" sheetId="10" r:id="rId7"/>
    <sheet name="SEM 8" sheetId="11" r:id="rId8"/>
    <sheet name="SEM 9" sheetId="12" r:id="rId9"/>
    <sheet name="SEM 10" sheetId="13" r:id="rId10"/>
    <sheet name="SEM 11" sheetId="14" r:id="rId11"/>
    <sheet name="SEM 12" sheetId="15" r:id="rId12"/>
    <sheet name="SEM 13" sheetId="16" r:id="rId13"/>
    <sheet name="SEM 14" sheetId="17" r:id="rId14"/>
    <sheet name="SEM 15" sheetId="18" r:id="rId15"/>
    <sheet name="SEM 16" sheetId="19" r:id="rId16"/>
    <sheet name="SEM 17" sheetId="21" r:id="rId17"/>
    <sheet name="SEM 18" sheetId="22" r:id="rId18"/>
    <sheet name="IMPRIMIR" sheetId="2" r:id="rId19"/>
  </sheets>
  <definedNames>
    <definedName name="_xlnm.Print_Area" localSheetId="18">IMPRIMIR!$A$1:$Y$47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9" i="22" l="1"/>
  <c r="H49" i="22"/>
  <c r="G49" i="22"/>
  <c r="F49" i="22"/>
  <c r="E49" i="22"/>
  <c r="D49" i="22"/>
  <c r="C49" i="22"/>
  <c r="B49" i="22"/>
  <c r="U28" i="22"/>
  <c r="T28" i="22"/>
  <c r="S28" i="22"/>
  <c r="R28" i="22"/>
  <c r="Q28" i="22"/>
  <c r="P28" i="22"/>
  <c r="O28" i="22"/>
  <c r="N28" i="22"/>
  <c r="M28" i="22"/>
  <c r="L28" i="22"/>
  <c r="K28" i="22"/>
  <c r="J28" i="22"/>
  <c r="I28" i="22"/>
  <c r="H28" i="22"/>
  <c r="G28" i="22"/>
  <c r="F28" i="22"/>
  <c r="E28" i="22"/>
  <c r="D28" i="22"/>
  <c r="C28" i="22"/>
  <c r="B28" i="22"/>
  <c r="F68" i="22" l="1"/>
  <c r="E68" i="22"/>
  <c r="D68" i="22"/>
  <c r="C68" i="22"/>
  <c r="B68" i="22"/>
  <c r="Q49" i="22"/>
  <c r="P49" i="22"/>
  <c r="O49" i="22"/>
  <c r="N49" i="22"/>
  <c r="M49" i="22"/>
  <c r="F70" i="22"/>
  <c r="F69" i="22"/>
  <c r="E69" i="22"/>
  <c r="D69" i="22"/>
  <c r="C69" i="22"/>
  <c r="B69" i="22"/>
  <c r="G67" i="22"/>
  <c r="F65" i="22"/>
  <c r="E65" i="22"/>
  <c r="E70" i="22" s="1"/>
  <c r="D65" i="22"/>
  <c r="D70" i="22" s="1"/>
  <c r="C65" i="22"/>
  <c r="C70" i="22" s="1"/>
  <c r="B65" i="22"/>
  <c r="B70" i="22" s="1"/>
  <c r="G64" i="22"/>
  <c r="G63" i="22"/>
  <c r="G62" i="22"/>
  <c r="G61" i="22"/>
  <c r="G60" i="22"/>
  <c r="G59" i="22"/>
  <c r="G58" i="22"/>
  <c r="P51" i="22"/>
  <c r="I51" i="22"/>
  <c r="H51" i="22"/>
  <c r="Q50" i="22"/>
  <c r="P50" i="22"/>
  <c r="O50" i="22"/>
  <c r="N50" i="22"/>
  <c r="M50" i="22"/>
  <c r="I50" i="22"/>
  <c r="H50" i="22"/>
  <c r="G50" i="22"/>
  <c r="F50" i="22"/>
  <c r="E50" i="22"/>
  <c r="D50" i="22"/>
  <c r="C50" i="22"/>
  <c r="B50" i="22"/>
  <c r="R48" i="22"/>
  <c r="J48" i="22"/>
  <c r="Q46" i="22"/>
  <c r="Q51" i="22" s="1"/>
  <c r="P46" i="22"/>
  <c r="O46" i="22"/>
  <c r="O51" i="22" s="1"/>
  <c r="N46" i="22"/>
  <c r="N51" i="22" s="1"/>
  <c r="M46" i="22"/>
  <c r="M51" i="22" s="1"/>
  <c r="I46" i="22"/>
  <c r="H46" i="22"/>
  <c r="G46" i="22"/>
  <c r="G51" i="22" s="1"/>
  <c r="F46" i="22"/>
  <c r="F51" i="22" s="1"/>
  <c r="E46" i="22"/>
  <c r="E51" i="22" s="1"/>
  <c r="D46" i="22"/>
  <c r="D51" i="22" s="1"/>
  <c r="C46" i="22"/>
  <c r="C51" i="22" s="1"/>
  <c r="B46" i="22"/>
  <c r="R45" i="22"/>
  <c r="J45" i="22"/>
  <c r="R44" i="22"/>
  <c r="J44" i="22"/>
  <c r="R43" i="22"/>
  <c r="J43" i="22"/>
  <c r="R42" i="22"/>
  <c r="J42" i="22"/>
  <c r="R41" i="22"/>
  <c r="J41" i="22"/>
  <c r="R40" i="22"/>
  <c r="J40" i="22"/>
  <c r="R39" i="22"/>
  <c r="J39" i="22"/>
  <c r="U29" i="22"/>
  <c r="T29" i="22"/>
  <c r="S29" i="22"/>
  <c r="R29" i="22"/>
  <c r="Q29" i="22"/>
  <c r="P29" i="22"/>
  <c r="O29" i="22"/>
  <c r="N29" i="22"/>
  <c r="M29" i="22"/>
  <c r="L29" i="22"/>
  <c r="K29" i="22"/>
  <c r="J29" i="22"/>
  <c r="I29" i="22"/>
  <c r="H29" i="22"/>
  <c r="G29" i="22"/>
  <c r="F29" i="22"/>
  <c r="E29" i="22"/>
  <c r="D29" i="22"/>
  <c r="C29" i="22"/>
  <c r="B29" i="22"/>
  <c r="V27" i="22"/>
  <c r="U25" i="22"/>
  <c r="U30" i="22" s="1"/>
  <c r="T25" i="22"/>
  <c r="T30" i="22" s="1"/>
  <c r="S25" i="22"/>
  <c r="S30" i="22" s="1"/>
  <c r="R25" i="22"/>
  <c r="R30" i="22" s="1"/>
  <c r="Q25" i="22"/>
  <c r="Q30" i="22" s="1"/>
  <c r="P25" i="22"/>
  <c r="P30" i="22" s="1"/>
  <c r="O25" i="22"/>
  <c r="O30" i="22" s="1"/>
  <c r="N25" i="22"/>
  <c r="N30" i="22" s="1"/>
  <c r="M25" i="22"/>
  <c r="M30" i="22" s="1"/>
  <c r="L25" i="22"/>
  <c r="L30" i="22" s="1"/>
  <c r="K25" i="22"/>
  <c r="K30" i="22" s="1"/>
  <c r="J25" i="22"/>
  <c r="J30" i="22" s="1"/>
  <c r="I25" i="22"/>
  <c r="I30" i="22" s="1"/>
  <c r="H25" i="22"/>
  <c r="H30" i="22" s="1"/>
  <c r="G25" i="22"/>
  <c r="G30" i="22" s="1"/>
  <c r="F25" i="22"/>
  <c r="E25" i="22"/>
  <c r="E30" i="22" s="1"/>
  <c r="D25" i="22"/>
  <c r="D30" i="22" s="1"/>
  <c r="C25" i="22"/>
  <c r="C30" i="22" s="1"/>
  <c r="B25" i="22"/>
  <c r="B30" i="22" s="1"/>
  <c r="V24" i="22"/>
  <c r="V23" i="22"/>
  <c r="V22" i="22"/>
  <c r="V21" i="22"/>
  <c r="V20" i="22"/>
  <c r="V19" i="22"/>
  <c r="V18" i="22"/>
  <c r="J46" i="22" l="1"/>
  <c r="J49" i="22" s="1"/>
  <c r="V25" i="22"/>
  <c r="W27" i="22" s="1"/>
  <c r="F30" i="22"/>
  <c r="B51" i="22"/>
  <c r="R46" i="22"/>
  <c r="G65" i="22"/>
  <c r="J47" i="22" l="1"/>
  <c r="V26" i="22"/>
  <c r="G66" i="22"/>
  <c r="G68" i="22"/>
  <c r="R49" i="22"/>
  <c r="R47" i="22"/>
  <c r="I49" i="21" l="1"/>
  <c r="H49" i="21"/>
  <c r="G49" i="21"/>
  <c r="F49" i="21"/>
  <c r="E49" i="21"/>
  <c r="D49" i="21"/>
  <c r="C49" i="21"/>
  <c r="B49" i="21"/>
  <c r="U28" i="21"/>
  <c r="T28" i="21"/>
  <c r="S28" i="21"/>
  <c r="R28" i="21"/>
  <c r="Q28" i="21"/>
  <c r="P28" i="21"/>
  <c r="O28" i="21"/>
  <c r="N28" i="21"/>
  <c r="M28" i="21"/>
  <c r="L28" i="21"/>
  <c r="K28" i="21"/>
  <c r="J28" i="21"/>
  <c r="I28" i="21"/>
  <c r="H28" i="21"/>
  <c r="G28" i="21"/>
  <c r="F28" i="21"/>
  <c r="E28" i="21"/>
  <c r="D28" i="21"/>
  <c r="C28" i="21"/>
  <c r="B28" i="21"/>
  <c r="F68" i="21" l="1"/>
  <c r="E68" i="21"/>
  <c r="D68" i="21"/>
  <c r="C68" i="21"/>
  <c r="B68" i="21"/>
  <c r="Q49" i="21"/>
  <c r="P49" i="21"/>
  <c r="O49" i="21"/>
  <c r="N49" i="21"/>
  <c r="M49" i="21"/>
  <c r="F69" i="21"/>
  <c r="E69" i="21"/>
  <c r="D69" i="21"/>
  <c r="C69" i="21"/>
  <c r="B69" i="21"/>
  <c r="G67" i="21"/>
  <c r="F65" i="21"/>
  <c r="F70" i="21" s="1"/>
  <c r="E65" i="21"/>
  <c r="E70" i="21" s="1"/>
  <c r="D65" i="21"/>
  <c r="D70" i="21" s="1"/>
  <c r="C65" i="21"/>
  <c r="C70" i="21" s="1"/>
  <c r="B65" i="21"/>
  <c r="G64" i="21"/>
  <c r="G63" i="21"/>
  <c r="G62" i="21"/>
  <c r="G61" i="21"/>
  <c r="G60" i="21"/>
  <c r="G59" i="21"/>
  <c r="G58" i="21"/>
  <c r="I51" i="21"/>
  <c r="H51" i="21"/>
  <c r="Q50" i="21"/>
  <c r="P50" i="21"/>
  <c r="O50" i="21"/>
  <c r="N50" i="21"/>
  <c r="M50" i="21"/>
  <c r="I50" i="21"/>
  <c r="H50" i="21"/>
  <c r="G50" i="21"/>
  <c r="F50" i="21"/>
  <c r="E50" i="21"/>
  <c r="D50" i="21"/>
  <c r="C50" i="21"/>
  <c r="B50" i="21"/>
  <c r="R48" i="21"/>
  <c r="J48" i="21"/>
  <c r="Q46" i="21"/>
  <c r="P46" i="21"/>
  <c r="P51" i="21" s="1"/>
  <c r="O46" i="21"/>
  <c r="O51" i="21" s="1"/>
  <c r="N46" i="21"/>
  <c r="N51" i="21" s="1"/>
  <c r="M46" i="21"/>
  <c r="M51" i="21" s="1"/>
  <c r="I46" i="21"/>
  <c r="H46" i="21"/>
  <c r="G46" i="21"/>
  <c r="G51" i="21" s="1"/>
  <c r="F46" i="21"/>
  <c r="F51" i="21" s="1"/>
  <c r="E46" i="21"/>
  <c r="E51" i="21" s="1"/>
  <c r="D46" i="21"/>
  <c r="D51" i="21" s="1"/>
  <c r="C46" i="21"/>
  <c r="C51" i="21" s="1"/>
  <c r="B46" i="21"/>
  <c r="R45" i="21"/>
  <c r="J45" i="21"/>
  <c r="R44" i="21"/>
  <c r="J44" i="21"/>
  <c r="R43" i="21"/>
  <c r="J43" i="21"/>
  <c r="R42" i="21"/>
  <c r="J42" i="21"/>
  <c r="R41" i="21"/>
  <c r="J41" i="21"/>
  <c r="R40" i="21"/>
  <c r="J40" i="21"/>
  <c r="R39" i="21"/>
  <c r="J39" i="21"/>
  <c r="U29" i="21"/>
  <c r="T29" i="21"/>
  <c r="S29" i="21"/>
  <c r="R29" i="21"/>
  <c r="Q29" i="21"/>
  <c r="P29" i="21"/>
  <c r="O29" i="21"/>
  <c r="N29" i="21"/>
  <c r="M29" i="21"/>
  <c r="L29" i="21"/>
  <c r="K29" i="21"/>
  <c r="J29" i="21"/>
  <c r="I29" i="21"/>
  <c r="H29" i="21"/>
  <c r="G29" i="21"/>
  <c r="F29" i="21"/>
  <c r="E29" i="21"/>
  <c r="D29" i="21"/>
  <c r="C29" i="21"/>
  <c r="B29" i="21"/>
  <c r="V27" i="21"/>
  <c r="U25" i="21"/>
  <c r="U30" i="21" s="1"/>
  <c r="T25" i="21"/>
  <c r="T30" i="21" s="1"/>
  <c r="S25" i="21"/>
  <c r="S30" i="21" s="1"/>
  <c r="R25" i="21"/>
  <c r="R30" i="21" s="1"/>
  <c r="Q25" i="21"/>
  <c r="Q30" i="21" s="1"/>
  <c r="P25" i="21"/>
  <c r="P30" i="21" s="1"/>
  <c r="O25" i="21"/>
  <c r="O30" i="21" s="1"/>
  <c r="N25" i="21"/>
  <c r="N30" i="21" s="1"/>
  <c r="M25" i="21"/>
  <c r="M30" i="21" s="1"/>
  <c r="L25" i="21"/>
  <c r="L30" i="21" s="1"/>
  <c r="K25" i="21"/>
  <c r="K30" i="21" s="1"/>
  <c r="J25" i="21"/>
  <c r="J30" i="21" s="1"/>
  <c r="I25" i="21"/>
  <c r="I30" i="21" s="1"/>
  <c r="H25" i="21"/>
  <c r="H30" i="21" s="1"/>
  <c r="G25" i="21"/>
  <c r="G30" i="21" s="1"/>
  <c r="F25" i="21"/>
  <c r="F30" i="21" s="1"/>
  <c r="E25" i="21"/>
  <c r="E30" i="21" s="1"/>
  <c r="D25" i="21"/>
  <c r="D30" i="21" s="1"/>
  <c r="C25" i="21"/>
  <c r="C30" i="21" s="1"/>
  <c r="B25" i="21"/>
  <c r="V24" i="21"/>
  <c r="V23" i="21"/>
  <c r="V22" i="21"/>
  <c r="V21" i="21"/>
  <c r="V20" i="21"/>
  <c r="V19" i="21"/>
  <c r="V18" i="21"/>
  <c r="G65" i="21" l="1"/>
  <c r="G68" i="21" s="1"/>
  <c r="R46" i="21"/>
  <c r="R49" i="21" s="1"/>
  <c r="J46" i="21"/>
  <c r="B51" i="21"/>
  <c r="V25" i="21"/>
  <c r="V26" i="21" s="1"/>
  <c r="J47" i="21"/>
  <c r="J49" i="21"/>
  <c r="Q51" i="21"/>
  <c r="B70" i="21"/>
  <c r="B30" i="21"/>
  <c r="F69" i="19"/>
  <c r="E69" i="19"/>
  <c r="D69" i="19"/>
  <c r="C69" i="19"/>
  <c r="B69" i="19"/>
  <c r="F68" i="19"/>
  <c r="E68" i="19"/>
  <c r="D68" i="19"/>
  <c r="C68" i="19"/>
  <c r="B68" i="19"/>
  <c r="G67" i="19"/>
  <c r="F65" i="19"/>
  <c r="F70" i="19" s="1"/>
  <c r="E65" i="19"/>
  <c r="E70" i="19" s="1"/>
  <c r="D65" i="19"/>
  <c r="D70" i="19" s="1"/>
  <c r="C65" i="19"/>
  <c r="C70" i="19" s="1"/>
  <c r="B65" i="19"/>
  <c r="G64" i="19"/>
  <c r="G63" i="19"/>
  <c r="G62" i="19"/>
  <c r="G61" i="19"/>
  <c r="G60" i="19"/>
  <c r="G59" i="19"/>
  <c r="G58" i="19"/>
  <c r="Q51" i="19"/>
  <c r="Q50" i="19"/>
  <c r="P50" i="19"/>
  <c r="O50" i="19"/>
  <c r="N50" i="19"/>
  <c r="M50" i="19"/>
  <c r="I50" i="19"/>
  <c r="H50" i="19"/>
  <c r="G50" i="19"/>
  <c r="F50" i="19"/>
  <c r="E50" i="19"/>
  <c r="D50" i="19"/>
  <c r="C50" i="19"/>
  <c r="B50" i="19"/>
  <c r="Q49" i="19"/>
  <c r="P49" i="19"/>
  <c r="O49" i="19"/>
  <c r="N49" i="19"/>
  <c r="M49" i="19"/>
  <c r="I49" i="19"/>
  <c r="H49" i="19"/>
  <c r="G49" i="19"/>
  <c r="F49" i="19"/>
  <c r="E49" i="19"/>
  <c r="D49" i="19"/>
  <c r="C49" i="19"/>
  <c r="B49" i="19"/>
  <c r="R48" i="19"/>
  <c r="J48" i="19"/>
  <c r="Q46" i="19"/>
  <c r="P46" i="19"/>
  <c r="P51" i="19" s="1"/>
  <c r="O46" i="19"/>
  <c r="O51" i="19" s="1"/>
  <c r="N46" i="19"/>
  <c r="N51" i="19" s="1"/>
  <c r="M46" i="19"/>
  <c r="M51" i="19" s="1"/>
  <c r="I46" i="19"/>
  <c r="I51" i="19" s="1"/>
  <c r="H46" i="19"/>
  <c r="H51" i="19" s="1"/>
  <c r="G46" i="19"/>
  <c r="G51" i="19" s="1"/>
  <c r="F46" i="19"/>
  <c r="F51" i="19" s="1"/>
  <c r="E46" i="19"/>
  <c r="E51" i="19" s="1"/>
  <c r="D46" i="19"/>
  <c r="D51" i="19" s="1"/>
  <c r="C46" i="19"/>
  <c r="C51" i="19" s="1"/>
  <c r="B46" i="19"/>
  <c r="R45" i="19"/>
  <c r="J45" i="19"/>
  <c r="R44" i="19"/>
  <c r="J44" i="19"/>
  <c r="R43" i="19"/>
  <c r="J43" i="19"/>
  <c r="R42" i="19"/>
  <c r="J42" i="19"/>
  <c r="R41" i="19"/>
  <c r="J41" i="19"/>
  <c r="R40" i="19"/>
  <c r="J40" i="19"/>
  <c r="R39" i="19"/>
  <c r="J39" i="19"/>
  <c r="U29" i="19"/>
  <c r="T29" i="19"/>
  <c r="S29" i="19"/>
  <c r="R29" i="19"/>
  <c r="Q29" i="19"/>
  <c r="P29" i="19"/>
  <c r="O29" i="19"/>
  <c r="N29" i="19"/>
  <c r="M29" i="19"/>
  <c r="L29" i="19"/>
  <c r="K29" i="19"/>
  <c r="J29" i="19"/>
  <c r="I29" i="19"/>
  <c r="H29" i="19"/>
  <c r="G29" i="19"/>
  <c r="F29" i="19"/>
  <c r="E29" i="19"/>
  <c r="D29" i="19"/>
  <c r="C29" i="19"/>
  <c r="B29" i="19"/>
  <c r="U28" i="19"/>
  <c r="T28" i="19"/>
  <c r="S28" i="19"/>
  <c r="R28" i="19"/>
  <c r="Q28" i="19"/>
  <c r="P28" i="19"/>
  <c r="O28" i="19"/>
  <c r="N28" i="19"/>
  <c r="M28" i="19"/>
  <c r="L28" i="19"/>
  <c r="K28" i="19"/>
  <c r="J28" i="19"/>
  <c r="I28" i="19"/>
  <c r="H28" i="19"/>
  <c r="G28" i="19"/>
  <c r="F28" i="19"/>
  <c r="E28" i="19"/>
  <c r="D28" i="19"/>
  <c r="C28" i="19"/>
  <c r="B28" i="19"/>
  <c r="V27" i="19"/>
  <c r="U25" i="19"/>
  <c r="U30" i="19" s="1"/>
  <c r="T25" i="19"/>
  <c r="T30" i="19" s="1"/>
  <c r="S25" i="19"/>
  <c r="S30" i="19" s="1"/>
  <c r="R25" i="19"/>
  <c r="R30" i="19" s="1"/>
  <c r="Q25" i="19"/>
  <c r="Q30" i="19" s="1"/>
  <c r="P25" i="19"/>
  <c r="P30" i="19" s="1"/>
  <c r="O25" i="19"/>
  <c r="O30" i="19" s="1"/>
  <c r="N25" i="19"/>
  <c r="N30" i="19" s="1"/>
  <c r="M25" i="19"/>
  <c r="M30" i="19" s="1"/>
  <c r="L25" i="19"/>
  <c r="L30" i="19" s="1"/>
  <c r="K25" i="19"/>
  <c r="K30" i="19" s="1"/>
  <c r="J25" i="19"/>
  <c r="J30" i="19" s="1"/>
  <c r="I25" i="19"/>
  <c r="I30" i="19" s="1"/>
  <c r="H25" i="19"/>
  <c r="H30" i="19" s="1"/>
  <c r="G25" i="19"/>
  <c r="G30" i="19" s="1"/>
  <c r="F25" i="19"/>
  <c r="F30" i="19" s="1"/>
  <c r="E25" i="19"/>
  <c r="E30" i="19" s="1"/>
  <c r="D25" i="19"/>
  <c r="D30" i="19" s="1"/>
  <c r="C25" i="19"/>
  <c r="C30" i="19" s="1"/>
  <c r="B25" i="19"/>
  <c r="B30" i="19" s="1"/>
  <c r="V24" i="19"/>
  <c r="V23" i="19"/>
  <c r="V22" i="19"/>
  <c r="V21" i="19"/>
  <c r="V20" i="19"/>
  <c r="V19" i="19"/>
  <c r="V18" i="19"/>
  <c r="G66" i="21" l="1"/>
  <c r="R47" i="21"/>
  <c r="W27" i="21"/>
  <c r="G65" i="19"/>
  <c r="G66" i="19" s="1"/>
  <c r="B70" i="19"/>
  <c r="J46" i="19"/>
  <c r="J47" i="19" s="1"/>
  <c r="V25" i="19"/>
  <c r="B51" i="19"/>
  <c r="R46" i="19"/>
  <c r="F70" i="18"/>
  <c r="F69" i="18"/>
  <c r="E69" i="18"/>
  <c r="D69" i="18"/>
  <c r="C69" i="18"/>
  <c r="B69" i="18"/>
  <c r="F68" i="18"/>
  <c r="E68" i="18"/>
  <c r="D68" i="18"/>
  <c r="C68" i="18"/>
  <c r="B68" i="18"/>
  <c r="G67" i="18"/>
  <c r="F65" i="18"/>
  <c r="E65" i="18"/>
  <c r="E70" i="18" s="1"/>
  <c r="D65" i="18"/>
  <c r="D70" i="18" s="1"/>
  <c r="C65" i="18"/>
  <c r="C70" i="18" s="1"/>
  <c r="B65" i="18"/>
  <c r="B70" i="18" s="1"/>
  <c r="G64" i="18"/>
  <c r="G63" i="18"/>
  <c r="G62" i="18"/>
  <c r="G61" i="18"/>
  <c r="G60" i="18"/>
  <c r="G59" i="18"/>
  <c r="G58" i="18"/>
  <c r="E51" i="18"/>
  <c r="Q50" i="18"/>
  <c r="P50" i="18"/>
  <c r="O50" i="18"/>
  <c r="N50" i="18"/>
  <c r="M50" i="18"/>
  <c r="I50" i="18"/>
  <c r="H50" i="18"/>
  <c r="G50" i="18"/>
  <c r="F50" i="18"/>
  <c r="E50" i="18"/>
  <c r="D50" i="18"/>
  <c r="C50" i="18"/>
  <c r="B50" i="18"/>
  <c r="Q49" i="18"/>
  <c r="P49" i="18"/>
  <c r="O49" i="18"/>
  <c r="N49" i="18"/>
  <c r="M49" i="18"/>
  <c r="I49" i="18"/>
  <c r="H49" i="18"/>
  <c r="G49" i="18"/>
  <c r="F49" i="18"/>
  <c r="E49" i="18"/>
  <c r="D49" i="18"/>
  <c r="C49" i="18"/>
  <c r="B49" i="18"/>
  <c r="R48" i="18"/>
  <c r="J48" i="18"/>
  <c r="Q46" i="18"/>
  <c r="Q51" i="18" s="1"/>
  <c r="P46" i="18"/>
  <c r="P51" i="18" s="1"/>
  <c r="O46" i="18"/>
  <c r="O51" i="18" s="1"/>
  <c r="N46" i="18"/>
  <c r="N51" i="18" s="1"/>
  <c r="M46" i="18"/>
  <c r="M51" i="18" s="1"/>
  <c r="I46" i="18"/>
  <c r="I51" i="18" s="1"/>
  <c r="H46" i="18"/>
  <c r="H51" i="18" s="1"/>
  <c r="G46" i="18"/>
  <c r="G51" i="18" s="1"/>
  <c r="F46" i="18"/>
  <c r="F51" i="18" s="1"/>
  <c r="E46" i="18"/>
  <c r="D46" i="18"/>
  <c r="D51" i="18" s="1"/>
  <c r="C46" i="18"/>
  <c r="C51" i="18" s="1"/>
  <c r="B46" i="18"/>
  <c r="B51" i="18" s="1"/>
  <c r="R45" i="18"/>
  <c r="J45" i="18"/>
  <c r="R44" i="18"/>
  <c r="J44" i="18"/>
  <c r="R43" i="18"/>
  <c r="J43" i="18"/>
  <c r="R42" i="18"/>
  <c r="J42" i="18"/>
  <c r="R41" i="18"/>
  <c r="J41" i="18"/>
  <c r="R40" i="18"/>
  <c r="J40" i="18"/>
  <c r="R39" i="18"/>
  <c r="J39" i="18"/>
  <c r="W29" i="18"/>
  <c r="V29" i="18"/>
  <c r="U29" i="18"/>
  <c r="T29" i="18"/>
  <c r="S29" i="18"/>
  <c r="R29" i="18"/>
  <c r="Q29" i="18"/>
  <c r="P29" i="18"/>
  <c r="O29" i="18"/>
  <c r="N29" i="18"/>
  <c r="M29" i="18"/>
  <c r="L29" i="18"/>
  <c r="K29" i="18"/>
  <c r="J29" i="18"/>
  <c r="I29" i="18"/>
  <c r="H29" i="18"/>
  <c r="G29" i="18"/>
  <c r="F29" i="18"/>
  <c r="E29" i="18"/>
  <c r="D29" i="18"/>
  <c r="C29" i="18"/>
  <c r="B29" i="18"/>
  <c r="W28" i="18"/>
  <c r="V28" i="18"/>
  <c r="U28" i="18"/>
  <c r="T28" i="18"/>
  <c r="S28" i="18"/>
  <c r="R28" i="18"/>
  <c r="Q28" i="18"/>
  <c r="P28" i="18"/>
  <c r="O28" i="18"/>
  <c r="N28" i="18"/>
  <c r="M28" i="18"/>
  <c r="L28" i="18"/>
  <c r="K28" i="18"/>
  <c r="J28" i="18"/>
  <c r="I28" i="18"/>
  <c r="H28" i="18"/>
  <c r="G28" i="18"/>
  <c r="F28" i="18"/>
  <c r="E28" i="18"/>
  <c r="D28" i="18"/>
  <c r="C28" i="18"/>
  <c r="B28" i="18"/>
  <c r="X27" i="18"/>
  <c r="W25" i="18"/>
  <c r="W30" i="18" s="1"/>
  <c r="V25" i="18"/>
  <c r="V30" i="18" s="1"/>
  <c r="U25" i="18"/>
  <c r="U30" i="18" s="1"/>
  <c r="T25" i="18"/>
  <c r="T30" i="18" s="1"/>
  <c r="S25" i="18"/>
  <c r="S30" i="18" s="1"/>
  <c r="R25" i="18"/>
  <c r="R30" i="18" s="1"/>
  <c r="Q25" i="18"/>
  <c r="Q30" i="18" s="1"/>
  <c r="P25" i="18"/>
  <c r="P30" i="18" s="1"/>
  <c r="O25" i="18"/>
  <c r="O30" i="18" s="1"/>
  <c r="N25" i="18"/>
  <c r="N30" i="18" s="1"/>
  <c r="M25" i="18"/>
  <c r="M30" i="18" s="1"/>
  <c r="L25" i="18"/>
  <c r="L30" i="18" s="1"/>
  <c r="K25" i="18"/>
  <c r="K30" i="18" s="1"/>
  <c r="J25" i="18"/>
  <c r="J30" i="18" s="1"/>
  <c r="I25" i="18"/>
  <c r="I30" i="18" s="1"/>
  <c r="H25" i="18"/>
  <c r="H30" i="18" s="1"/>
  <c r="G25" i="18"/>
  <c r="G30" i="18" s="1"/>
  <c r="F25" i="18"/>
  <c r="F30" i="18" s="1"/>
  <c r="E25" i="18"/>
  <c r="E30" i="18" s="1"/>
  <c r="D25" i="18"/>
  <c r="D30" i="18" s="1"/>
  <c r="C25" i="18"/>
  <c r="C30" i="18" s="1"/>
  <c r="B25" i="18"/>
  <c r="B30" i="18" s="1"/>
  <c r="X24" i="18"/>
  <c r="X23" i="18"/>
  <c r="X22" i="18"/>
  <c r="X21" i="18"/>
  <c r="X20" i="18"/>
  <c r="X19" i="18"/>
  <c r="X18" i="18"/>
  <c r="J49" i="19" l="1"/>
  <c r="G68" i="19"/>
  <c r="R49" i="19"/>
  <c r="R47" i="19"/>
  <c r="W27" i="19"/>
  <c r="V26" i="19"/>
  <c r="G65" i="18"/>
  <c r="G68" i="18" s="1"/>
  <c r="J46" i="18"/>
  <c r="J47" i="18" s="1"/>
  <c r="X25" i="18"/>
  <c r="R46" i="18"/>
  <c r="U19" i="2"/>
  <c r="F70" i="17"/>
  <c r="F69" i="17"/>
  <c r="E69" i="17"/>
  <c r="D69" i="17"/>
  <c r="C69" i="17"/>
  <c r="B69" i="17"/>
  <c r="F68" i="17"/>
  <c r="E68" i="17"/>
  <c r="D68" i="17"/>
  <c r="C68" i="17"/>
  <c r="B68" i="17"/>
  <c r="G67" i="17"/>
  <c r="F65" i="17"/>
  <c r="E65" i="17"/>
  <c r="E70" i="17" s="1"/>
  <c r="D65" i="17"/>
  <c r="D70" i="17" s="1"/>
  <c r="C65" i="17"/>
  <c r="B65" i="17"/>
  <c r="B70" i="17" s="1"/>
  <c r="G64" i="17"/>
  <c r="G63" i="17"/>
  <c r="G62" i="17"/>
  <c r="G61" i="17"/>
  <c r="G60" i="17"/>
  <c r="G59" i="17"/>
  <c r="G58" i="17"/>
  <c r="Q50" i="17"/>
  <c r="P50" i="17"/>
  <c r="O50" i="17"/>
  <c r="N50" i="17"/>
  <c r="M50" i="17"/>
  <c r="I50" i="17"/>
  <c r="H50" i="17"/>
  <c r="G50" i="17"/>
  <c r="F50" i="17"/>
  <c r="E50" i="17"/>
  <c r="D50" i="17"/>
  <c r="C50" i="17"/>
  <c r="B50" i="17"/>
  <c r="Q49" i="17"/>
  <c r="P49" i="17"/>
  <c r="O49" i="17"/>
  <c r="N49" i="17"/>
  <c r="M49" i="17"/>
  <c r="I49" i="17"/>
  <c r="H49" i="17"/>
  <c r="G49" i="17"/>
  <c r="F49" i="17"/>
  <c r="E49" i="17"/>
  <c r="D49" i="17"/>
  <c r="C49" i="17"/>
  <c r="B49" i="17"/>
  <c r="R48" i="17"/>
  <c r="J48" i="17"/>
  <c r="Q46" i="17"/>
  <c r="Q51" i="17" s="1"/>
  <c r="P46" i="17"/>
  <c r="P51" i="17" s="1"/>
  <c r="O46" i="17"/>
  <c r="O51" i="17" s="1"/>
  <c r="N46" i="17"/>
  <c r="N51" i="17" s="1"/>
  <c r="M46" i="17"/>
  <c r="M51" i="17" s="1"/>
  <c r="I46" i="17"/>
  <c r="I51" i="17" s="1"/>
  <c r="H46" i="17"/>
  <c r="H51" i="17" s="1"/>
  <c r="G46" i="17"/>
  <c r="G51" i="17" s="1"/>
  <c r="F46" i="17"/>
  <c r="F51" i="17" s="1"/>
  <c r="E46" i="17"/>
  <c r="E51" i="17" s="1"/>
  <c r="D46" i="17"/>
  <c r="D51" i="17" s="1"/>
  <c r="C46" i="17"/>
  <c r="C51" i="17" s="1"/>
  <c r="B46" i="17"/>
  <c r="R45" i="17"/>
  <c r="J45" i="17"/>
  <c r="R44" i="17"/>
  <c r="J44" i="17"/>
  <c r="R43" i="17"/>
  <c r="J43" i="17"/>
  <c r="R42" i="17"/>
  <c r="J42" i="17"/>
  <c r="R41" i="17"/>
  <c r="J41" i="17"/>
  <c r="R40" i="17"/>
  <c r="J40" i="17"/>
  <c r="R39" i="17"/>
  <c r="J39" i="17"/>
  <c r="W29" i="17"/>
  <c r="V29" i="17"/>
  <c r="U29" i="17"/>
  <c r="T29" i="17"/>
  <c r="S29" i="17"/>
  <c r="R29" i="17"/>
  <c r="Q29" i="17"/>
  <c r="P29" i="17"/>
  <c r="O29" i="17"/>
  <c r="N29" i="17"/>
  <c r="M29" i="17"/>
  <c r="L29" i="17"/>
  <c r="K29" i="17"/>
  <c r="J29" i="17"/>
  <c r="I29" i="17"/>
  <c r="H29" i="17"/>
  <c r="G29" i="17"/>
  <c r="F29" i="17"/>
  <c r="E29" i="17"/>
  <c r="D29" i="17"/>
  <c r="C29" i="17"/>
  <c r="B29" i="17"/>
  <c r="W28" i="17"/>
  <c r="V28" i="17"/>
  <c r="U28" i="17"/>
  <c r="T28" i="17"/>
  <c r="S28" i="17"/>
  <c r="R28" i="17"/>
  <c r="Q28" i="17"/>
  <c r="P28" i="17"/>
  <c r="O28" i="17"/>
  <c r="N28" i="17"/>
  <c r="M28" i="17"/>
  <c r="L28" i="17"/>
  <c r="K28" i="17"/>
  <c r="J28" i="17"/>
  <c r="I28" i="17"/>
  <c r="H28" i="17"/>
  <c r="G28" i="17"/>
  <c r="F28" i="17"/>
  <c r="E28" i="17"/>
  <c r="D28" i="17"/>
  <c r="C28" i="17"/>
  <c r="B28" i="17"/>
  <c r="X27" i="17"/>
  <c r="W25" i="17"/>
  <c r="W30" i="17" s="1"/>
  <c r="V25" i="17"/>
  <c r="V30" i="17" s="1"/>
  <c r="U25" i="17"/>
  <c r="U30" i="17" s="1"/>
  <c r="T25" i="17"/>
  <c r="T30" i="17" s="1"/>
  <c r="S25" i="17"/>
  <c r="S30" i="17" s="1"/>
  <c r="R25" i="17"/>
  <c r="R30" i="17" s="1"/>
  <c r="Q25" i="17"/>
  <c r="Q30" i="17" s="1"/>
  <c r="P25" i="17"/>
  <c r="P30" i="17" s="1"/>
  <c r="O25" i="17"/>
  <c r="O30" i="17" s="1"/>
  <c r="N25" i="17"/>
  <c r="N30" i="17" s="1"/>
  <c r="M25" i="17"/>
  <c r="M30" i="17" s="1"/>
  <c r="L25" i="17"/>
  <c r="L30" i="17" s="1"/>
  <c r="K25" i="17"/>
  <c r="K30" i="17" s="1"/>
  <c r="J25" i="17"/>
  <c r="J30" i="17" s="1"/>
  <c r="I25" i="17"/>
  <c r="I30" i="17" s="1"/>
  <c r="H25" i="17"/>
  <c r="G25" i="17"/>
  <c r="G30" i="17" s="1"/>
  <c r="F25" i="17"/>
  <c r="F30" i="17" s="1"/>
  <c r="E25" i="17"/>
  <c r="E30" i="17" s="1"/>
  <c r="D25" i="17"/>
  <c r="D30" i="17" s="1"/>
  <c r="C25" i="17"/>
  <c r="C30" i="17" s="1"/>
  <c r="B25" i="17"/>
  <c r="B30" i="17" s="1"/>
  <c r="X24" i="17"/>
  <c r="X23" i="17"/>
  <c r="X22" i="17"/>
  <c r="X21" i="17"/>
  <c r="X20" i="17"/>
  <c r="X19" i="17"/>
  <c r="X18" i="17"/>
  <c r="G66" i="18" l="1"/>
  <c r="J49" i="18"/>
  <c r="Y27" i="18"/>
  <c r="X26" i="18"/>
  <c r="R49" i="18"/>
  <c r="R47" i="18"/>
  <c r="G65" i="17"/>
  <c r="G68" i="17" s="1"/>
  <c r="J46" i="17"/>
  <c r="J47" i="17" s="1"/>
  <c r="X25" i="17"/>
  <c r="Y27" i="17" s="1"/>
  <c r="H30" i="17"/>
  <c r="R46" i="17"/>
  <c r="B51" i="17"/>
  <c r="C70" i="17"/>
  <c r="W28" i="16"/>
  <c r="V28" i="16"/>
  <c r="U28" i="16"/>
  <c r="T28" i="16"/>
  <c r="S28" i="16"/>
  <c r="R28" i="16"/>
  <c r="Q28" i="16"/>
  <c r="P28" i="16"/>
  <c r="O28" i="16"/>
  <c r="N28" i="16"/>
  <c r="M28" i="16"/>
  <c r="L28" i="16"/>
  <c r="K28" i="16"/>
  <c r="J28" i="16"/>
  <c r="I28" i="16"/>
  <c r="H28" i="16"/>
  <c r="G28" i="16"/>
  <c r="F28" i="16"/>
  <c r="E28" i="16"/>
  <c r="D28" i="16"/>
  <c r="C28" i="16"/>
  <c r="G66" i="17" l="1"/>
  <c r="J49" i="17"/>
  <c r="X26" i="17"/>
  <c r="R49" i="17"/>
  <c r="R47" i="17"/>
  <c r="F69" i="16"/>
  <c r="E69" i="16"/>
  <c r="D69" i="16"/>
  <c r="C69" i="16"/>
  <c r="B69" i="16"/>
  <c r="F68" i="16"/>
  <c r="E68" i="16"/>
  <c r="D68" i="16"/>
  <c r="C68" i="16"/>
  <c r="B68" i="16"/>
  <c r="G67" i="16"/>
  <c r="F65" i="16"/>
  <c r="F70" i="16" s="1"/>
  <c r="E65" i="16"/>
  <c r="E70" i="16" s="1"/>
  <c r="D65" i="16"/>
  <c r="D70" i="16" s="1"/>
  <c r="C65" i="16"/>
  <c r="C70" i="16" s="1"/>
  <c r="B65" i="16"/>
  <c r="B70" i="16" s="1"/>
  <c r="G64" i="16"/>
  <c r="G63" i="16"/>
  <c r="G62" i="16"/>
  <c r="G61" i="16"/>
  <c r="G60" i="16"/>
  <c r="G59" i="16"/>
  <c r="G58" i="16"/>
  <c r="Q50" i="16"/>
  <c r="P50" i="16"/>
  <c r="O50" i="16"/>
  <c r="N50" i="16"/>
  <c r="M50" i="16"/>
  <c r="I50" i="16"/>
  <c r="H50" i="16"/>
  <c r="G50" i="16"/>
  <c r="F50" i="16"/>
  <c r="E50" i="16"/>
  <c r="D50" i="16"/>
  <c r="C50" i="16"/>
  <c r="B50" i="16"/>
  <c r="Q49" i="16"/>
  <c r="P49" i="16"/>
  <c r="O49" i="16"/>
  <c r="N49" i="16"/>
  <c r="M49" i="16"/>
  <c r="I49" i="16"/>
  <c r="H49" i="16"/>
  <c r="G49" i="16"/>
  <c r="F49" i="16"/>
  <c r="E49" i="16"/>
  <c r="D49" i="16"/>
  <c r="C49" i="16"/>
  <c r="B49" i="16"/>
  <c r="R48" i="16"/>
  <c r="J48" i="16"/>
  <c r="Q46" i="16"/>
  <c r="Q51" i="16" s="1"/>
  <c r="P46" i="16"/>
  <c r="P51" i="16" s="1"/>
  <c r="O46" i="16"/>
  <c r="O51" i="16" s="1"/>
  <c r="N46" i="16"/>
  <c r="N51" i="16" s="1"/>
  <c r="M46" i="16"/>
  <c r="I46" i="16"/>
  <c r="I51" i="16" s="1"/>
  <c r="H46" i="16"/>
  <c r="H51" i="16" s="1"/>
  <c r="G46" i="16"/>
  <c r="G51" i="16" s="1"/>
  <c r="F46" i="16"/>
  <c r="F51" i="16" s="1"/>
  <c r="E46" i="16"/>
  <c r="E51" i="16" s="1"/>
  <c r="D46" i="16"/>
  <c r="D51" i="16" s="1"/>
  <c r="C46" i="16"/>
  <c r="C51" i="16" s="1"/>
  <c r="B46" i="16"/>
  <c r="R45" i="16"/>
  <c r="J45" i="16"/>
  <c r="R44" i="16"/>
  <c r="J44" i="16"/>
  <c r="R43" i="16"/>
  <c r="J43" i="16"/>
  <c r="R42" i="16"/>
  <c r="J42" i="16"/>
  <c r="R41" i="16"/>
  <c r="J41" i="16"/>
  <c r="R40" i="16"/>
  <c r="J40" i="16"/>
  <c r="R39" i="16"/>
  <c r="J39" i="16"/>
  <c r="W29" i="16"/>
  <c r="V29" i="16"/>
  <c r="U29" i="16"/>
  <c r="T29" i="16"/>
  <c r="S29" i="16"/>
  <c r="R29" i="16"/>
  <c r="Q29" i="16"/>
  <c r="P29" i="16"/>
  <c r="O29" i="16"/>
  <c r="N29" i="16"/>
  <c r="M29" i="16"/>
  <c r="L29" i="16"/>
  <c r="K29" i="16"/>
  <c r="J29" i="16"/>
  <c r="I29" i="16"/>
  <c r="H29" i="16"/>
  <c r="G29" i="16"/>
  <c r="F29" i="16"/>
  <c r="E29" i="16"/>
  <c r="D29" i="16"/>
  <c r="C29" i="16"/>
  <c r="B29" i="16"/>
  <c r="B28" i="16"/>
  <c r="X27" i="16"/>
  <c r="W25" i="16"/>
  <c r="W30" i="16" s="1"/>
  <c r="V25" i="16"/>
  <c r="V30" i="16" s="1"/>
  <c r="U25" i="16"/>
  <c r="U30" i="16" s="1"/>
  <c r="T25" i="16"/>
  <c r="T30" i="16" s="1"/>
  <c r="S25" i="16"/>
  <c r="S30" i="16" s="1"/>
  <c r="R25" i="16"/>
  <c r="R30" i="16" s="1"/>
  <c r="Q25" i="16"/>
  <c r="Q30" i="16" s="1"/>
  <c r="P25" i="16"/>
  <c r="P30" i="16" s="1"/>
  <c r="O25" i="16"/>
  <c r="O30" i="16" s="1"/>
  <c r="N25" i="16"/>
  <c r="N30" i="16" s="1"/>
  <c r="M25" i="16"/>
  <c r="M30" i="16" s="1"/>
  <c r="L25" i="16"/>
  <c r="L30" i="16" s="1"/>
  <c r="K25" i="16"/>
  <c r="K30" i="16" s="1"/>
  <c r="J25" i="16"/>
  <c r="J30" i="16" s="1"/>
  <c r="I25" i="16"/>
  <c r="I30" i="16" s="1"/>
  <c r="H25" i="16"/>
  <c r="H30" i="16" s="1"/>
  <c r="G25" i="16"/>
  <c r="G30" i="16" s="1"/>
  <c r="F25" i="16"/>
  <c r="F30" i="16" s="1"/>
  <c r="E25" i="16"/>
  <c r="E30" i="16" s="1"/>
  <c r="D25" i="16"/>
  <c r="D30" i="16" s="1"/>
  <c r="C25" i="16"/>
  <c r="C30" i="16" s="1"/>
  <c r="B25" i="16"/>
  <c r="B30" i="16" s="1"/>
  <c r="X24" i="16"/>
  <c r="X23" i="16"/>
  <c r="X22" i="16"/>
  <c r="X21" i="16"/>
  <c r="X20" i="16"/>
  <c r="X19" i="16"/>
  <c r="X18" i="16"/>
  <c r="R46" i="16" l="1"/>
  <c r="J46" i="16"/>
  <c r="J49" i="16" s="1"/>
  <c r="R49" i="16"/>
  <c r="R47" i="16"/>
  <c r="X25" i="16"/>
  <c r="B51" i="16"/>
  <c r="M51" i="16"/>
  <c r="G65" i="16"/>
  <c r="W29" i="15"/>
  <c r="V29" i="15"/>
  <c r="W28" i="15"/>
  <c r="V28" i="15"/>
  <c r="W25" i="15"/>
  <c r="W30" i="15" s="1"/>
  <c r="V25" i="15"/>
  <c r="V30" i="15" s="1"/>
  <c r="J47" i="16" l="1"/>
  <c r="G66" i="16"/>
  <c r="G68" i="16"/>
  <c r="X26" i="16"/>
  <c r="Y27" i="16"/>
  <c r="X28" i="15"/>
  <c r="U28" i="15"/>
  <c r="T28" i="15"/>
  <c r="S28" i="15"/>
  <c r="R28" i="15"/>
  <c r="Q28" i="15"/>
  <c r="P28" i="15"/>
  <c r="O28" i="15"/>
  <c r="N28" i="15"/>
  <c r="M28" i="15"/>
  <c r="L28" i="15"/>
  <c r="K28" i="15"/>
  <c r="J28" i="15"/>
  <c r="I28" i="15"/>
  <c r="H28" i="15"/>
  <c r="G28" i="15"/>
  <c r="F28" i="15"/>
  <c r="E28" i="15"/>
  <c r="D28" i="15"/>
  <c r="C28" i="15"/>
  <c r="G32" i="2" l="1"/>
  <c r="G46" i="15"/>
  <c r="G51" i="15" s="1"/>
  <c r="G49" i="15"/>
  <c r="G50" i="15"/>
  <c r="F69" i="15"/>
  <c r="E69" i="15"/>
  <c r="D69" i="15"/>
  <c r="C69" i="15"/>
  <c r="B69" i="15"/>
  <c r="F68" i="15"/>
  <c r="E68" i="15"/>
  <c r="D68" i="15"/>
  <c r="C68" i="15"/>
  <c r="B68" i="15"/>
  <c r="G67" i="15"/>
  <c r="F65" i="15"/>
  <c r="F70" i="15" s="1"/>
  <c r="E65" i="15"/>
  <c r="E70" i="15" s="1"/>
  <c r="D65" i="15"/>
  <c r="D70" i="15" s="1"/>
  <c r="C65" i="15"/>
  <c r="B65" i="15"/>
  <c r="B70" i="15" s="1"/>
  <c r="G64" i="15"/>
  <c r="G63" i="15"/>
  <c r="G62" i="15"/>
  <c r="G61" i="15"/>
  <c r="G60" i="15"/>
  <c r="G59" i="15"/>
  <c r="G58" i="15"/>
  <c r="Q50" i="15"/>
  <c r="P50" i="15"/>
  <c r="O50" i="15"/>
  <c r="N50" i="15"/>
  <c r="M50" i="15"/>
  <c r="I50" i="15"/>
  <c r="H50" i="15"/>
  <c r="F50" i="15"/>
  <c r="E50" i="15"/>
  <c r="D50" i="15"/>
  <c r="C50" i="15"/>
  <c r="B50" i="15"/>
  <c r="Q49" i="15"/>
  <c r="P49" i="15"/>
  <c r="O49" i="15"/>
  <c r="N49" i="15"/>
  <c r="M49" i="15"/>
  <c r="I49" i="15"/>
  <c r="H49" i="15"/>
  <c r="F49" i="15"/>
  <c r="E49" i="15"/>
  <c r="D49" i="15"/>
  <c r="C49" i="15"/>
  <c r="B49" i="15"/>
  <c r="R48" i="15"/>
  <c r="J48" i="15"/>
  <c r="Q46" i="15"/>
  <c r="Q51" i="15" s="1"/>
  <c r="P46" i="15"/>
  <c r="P51" i="15" s="1"/>
  <c r="O46" i="15"/>
  <c r="O51" i="15" s="1"/>
  <c r="N46" i="15"/>
  <c r="N51" i="15" s="1"/>
  <c r="M46" i="15"/>
  <c r="I46" i="15"/>
  <c r="I51" i="15" s="1"/>
  <c r="H46" i="15"/>
  <c r="H51" i="15" s="1"/>
  <c r="F46" i="15"/>
  <c r="F51" i="15" s="1"/>
  <c r="E46" i="15"/>
  <c r="E51" i="15" s="1"/>
  <c r="D46" i="15"/>
  <c r="D51" i="15" s="1"/>
  <c r="C46" i="15"/>
  <c r="C51" i="15" s="1"/>
  <c r="B46" i="15"/>
  <c r="B51" i="15" s="1"/>
  <c r="R45" i="15"/>
  <c r="J45" i="15"/>
  <c r="R44" i="15"/>
  <c r="J44" i="15"/>
  <c r="R43" i="15"/>
  <c r="J43" i="15"/>
  <c r="R42" i="15"/>
  <c r="J42" i="15"/>
  <c r="R41" i="15"/>
  <c r="J41" i="15"/>
  <c r="R40" i="15"/>
  <c r="J40" i="15"/>
  <c r="R39" i="15"/>
  <c r="J39" i="15"/>
  <c r="X29" i="15"/>
  <c r="U29" i="15"/>
  <c r="T29" i="15"/>
  <c r="S29" i="15"/>
  <c r="R29" i="15"/>
  <c r="Q29" i="15"/>
  <c r="P29" i="15"/>
  <c r="O29" i="15"/>
  <c r="N29" i="15"/>
  <c r="M29" i="15"/>
  <c r="L29" i="15"/>
  <c r="K29" i="15"/>
  <c r="J29" i="15"/>
  <c r="I29" i="15"/>
  <c r="H29" i="15"/>
  <c r="G29" i="15"/>
  <c r="F29" i="15"/>
  <c r="E29" i="15"/>
  <c r="D29" i="15"/>
  <c r="C29" i="15"/>
  <c r="B29" i="15"/>
  <c r="B28" i="15"/>
  <c r="Y27" i="15"/>
  <c r="X25" i="15"/>
  <c r="X30" i="15" s="1"/>
  <c r="U25" i="15"/>
  <c r="U30" i="15" s="1"/>
  <c r="T25" i="15"/>
  <c r="T30" i="15" s="1"/>
  <c r="S25" i="15"/>
  <c r="S30" i="15" s="1"/>
  <c r="R25" i="15"/>
  <c r="R30" i="15" s="1"/>
  <c r="Q25" i="15"/>
  <c r="Q30" i="15" s="1"/>
  <c r="P25" i="15"/>
  <c r="P30" i="15" s="1"/>
  <c r="O25" i="15"/>
  <c r="O30" i="15" s="1"/>
  <c r="N25" i="15"/>
  <c r="N30" i="15" s="1"/>
  <c r="M25" i="15"/>
  <c r="M30" i="15" s="1"/>
  <c r="L25" i="15"/>
  <c r="L30" i="15" s="1"/>
  <c r="K25" i="15"/>
  <c r="K30" i="15" s="1"/>
  <c r="J25" i="15"/>
  <c r="J30" i="15" s="1"/>
  <c r="I25" i="15"/>
  <c r="I30" i="15" s="1"/>
  <c r="H25" i="15"/>
  <c r="H30" i="15" s="1"/>
  <c r="G25" i="15"/>
  <c r="G30" i="15" s="1"/>
  <c r="F25" i="15"/>
  <c r="F30" i="15" s="1"/>
  <c r="E25" i="15"/>
  <c r="E30" i="15" s="1"/>
  <c r="D25" i="15"/>
  <c r="D30" i="15" s="1"/>
  <c r="C25" i="15"/>
  <c r="C30" i="15" s="1"/>
  <c r="B25" i="15"/>
  <c r="B30" i="15" s="1"/>
  <c r="Y24" i="15"/>
  <c r="Y23" i="15"/>
  <c r="Y22" i="15"/>
  <c r="Y21" i="15"/>
  <c r="Y20" i="15"/>
  <c r="Y19" i="15"/>
  <c r="Y18" i="15"/>
  <c r="G65" i="15" l="1"/>
  <c r="G68" i="15" s="1"/>
  <c r="R46" i="15"/>
  <c r="R47" i="15" s="1"/>
  <c r="J46" i="15"/>
  <c r="M51" i="15"/>
  <c r="C70" i="15"/>
  <c r="Y25" i="15"/>
  <c r="W28" i="14"/>
  <c r="V28" i="14"/>
  <c r="U28" i="14"/>
  <c r="T28" i="14"/>
  <c r="S28" i="14"/>
  <c r="R28" i="14"/>
  <c r="Q28" i="14"/>
  <c r="P28" i="14"/>
  <c r="O28" i="14"/>
  <c r="N28" i="14"/>
  <c r="M28" i="14"/>
  <c r="L28" i="14"/>
  <c r="K28" i="14"/>
  <c r="J28" i="14"/>
  <c r="I28" i="14"/>
  <c r="H28" i="14"/>
  <c r="G28" i="14"/>
  <c r="F28" i="14"/>
  <c r="E28" i="14"/>
  <c r="D28" i="14"/>
  <c r="C28" i="14"/>
  <c r="G66" i="15" l="1"/>
  <c r="R49" i="15"/>
  <c r="Y26" i="15"/>
  <c r="Z27" i="15"/>
  <c r="J49" i="15"/>
  <c r="J47" i="15"/>
  <c r="F69" i="14"/>
  <c r="E69" i="14"/>
  <c r="D69" i="14"/>
  <c r="C69" i="14"/>
  <c r="B69" i="14"/>
  <c r="F68" i="14"/>
  <c r="E68" i="14"/>
  <c r="D68" i="14"/>
  <c r="C68" i="14"/>
  <c r="B68" i="14"/>
  <c r="G67" i="14"/>
  <c r="F65" i="14"/>
  <c r="F70" i="14" s="1"/>
  <c r="E65" i="14"/>
  <c r="E70" i="14" s="1"/>
  <c r="D65" i="14"/>
  <c r="D70" i="14" s="1"/>
  <c r="C65" i="14"/>
  <c r="C70" i="14" s="1"/>
  <c r="B65" i="14"/>
  <c r="B70" i="14" s="1"/>
  <c r="G64" i="14"/>
  <c r="G63" i="14"/>
  <c r="G62" i="14"/>
  <c r="G61" i="14"/>
  <c r="G60" i="14"/>
  <c r="G59" i="14"/>
  <c r="G58" i="14"/>
  <c r="P50" i="14"/>
  <c r="O50" i="14"/>
  <c r="N50" i="14"/>
  <c r="M50" i="14"/>
  <c r="L50" i="14"/>
  <c r="H50" i="14"/>
  <c r="G50" i="14"/>
  <c r="F50" i="14"/>
  <c r="E50" i="14"/>
  <c r="D50" i="14"/>
  <c r="C50" i="14"/>
  <c r="B50" i="14"/>
  <c r="P49" i="14"/>
  <c r="O49" i="14"/>
  <c r="N49" i="14"/>
  <c r="M49" i="14"/>
  <c r="L49" i="14"/>
  <c r="H49" i="14"/>
  <c r="G49" i="14"/>
  <c r="F49" i="14"/>
  <c r="E49" i="14"/>
  <c r="D49" i="14"/>
  <c r="C49" i="14"/>
  <c r="B49" i="14"/>
  <c r="Q48" i="14"/>
  <c r="I48" i="14"/>
  <c r="P46" i="14"/>
  <c r="P51" i="14" s="1"/>
  <c r="O46" i="14"/>
  <c r="O51" i="14" s="1"/>
  <c r="N46" i="14"/>
  <c r="N51" i="14" s="1"/>
  <c r="M46" i="14"/>
  <c r="M51" i="14" s="1"/>
  <c r="L46" i="14"/>
  <c r="Q46" i="14" s="1"/>
  <c r="H46" i="14"/>
  <c r="H51" i="14" s="1"/>
  <c r="G46" i="14"/>
  <c r="G51" i="14" s="1"/>
  <c r="F46" i="14"/>
  <c r="F51" i="14" s="1"/>
  <c r="E46" i="14"/>
  <c r="E51" i="14" s="1"/>
  <c r="D46" i="14"/>
  <c r="D51" i="14" s="1"/>
  <c r="C46" i="14"/>
  <c r="C51" i="14" s="1"/>
  <c r="B46" i="14"/>
  <c r="B51" i="14" s="1"/>
  <c r="Q45" i="14"/>
  <c r="I45" i="14"/>
  <c r="Q44" i="14"/>
  <c r="I44" i="14"/>
  <c r="Q43" i="14"/>
  <c r="I43" i="14"/>
  <c r="Q42" i="14"/>
  <c r="I42" i="14"/>
  <c r="Q41" i="14"/>
  <c r="I41" i="14"/>
  <c r="Q40" i="14"/>
  <c r="I40" i="14"/>
  <c r="Q39" i="14"/>
  <c r="I39" i="14"/>
  <c r="W29" i="14"/>
  <c r="V29" i="14"/>
  <c r="U29" i="14"/>
  <c r="T29" i="14"/>
  <c r="S29" i="14"/>
  <c r="R29" i="14"/>
  <c r="Q29" i="14"/>
  <c r="P29" i="14"/>
  <c r="O29" i="14"/>
  <c r="N29" i="14"/>
  <c r="M29" i="14"/>
  <c r="L29" i="14"/>
  <c r="K29" i="14"/>
  <c r="J29" i="14"/>
  <c r="I29" i="14"/>
  <c r="H29" i="14"/>
  <c r="G29" i="14"/>
  <c r="F29" i="14"/>
  <c r="E29" i="14"/>
  <c r="D29" i="14"/>
  <c r="C29" i="14"/>
  <c r="B29" i="14"/>
  <c r="B28" i="14"/>
  <c r="X27" i="14"/>
  <c r="W25" i="14"/>
  <c r="W30" i="14" s="1"/>
  <c r="V25" i="14"/>
  <c r="V30" i="14" s="1"/>
  <c r="U25" i="14"/>
  <c r="U30" i="14" s="1"/>
  <c r="T25" i="14"/>
  <c r="T30" i="14" s="1"/>
  <c r="S25" i="14"/>
  <c r="S30" i="14" s="1"/>
  <c r="R25" i="14"/>
  <c r="R30" i="14" s="1"/>
  <c r="Q25" i="14"/>
  <c r="Q30" i="14" s="1"/>
  <c r="P25" i="14"/>
  <c r="P30" i="14" s="1"/>
  <c r="O25" i="14"/>
  <c r="O30" i="14" s="1"/>
  <c r="N25" i="14"/>
  <c r="N30" i="14" s="1"/>
  <c r="M25" i="14"/>
  <c r="M30" i="14" s="1"/>
  <c r="L25" i="14"/>
  <c r="L30" i="14" s="1"/>
  <c r="K25" i="14"/>
  <c r="K30" i="14" s="1"/>
  <c r="J25" i="14"/>
  <c r="J30" i="14" s="1"/>
  <c r="I25" i="14"/>
  <c r="I30" i="14" s="1"/>
  <c r="H25" i="14"/>
  <c r="H30" i="14" s="1"/>
  <c r="G25" i="14"/>
  <c r="G30" i="14" s="1"/>
  <c r="F25" i="14"/>
  <c r="F30" i="14" s="1"/>
  <c r="E25" i="14"/>
  <c r="E30" i="14" s="1"/>
  <c r="D25" i="14"/>
  <c r="D30" i="14" s="1"/>
  <c r="C25" i="14"/>
  <c r="C30" i="14" s="1"/>
  <c r="B25" i="14"/>
  <c r="B30" i="14" s="1"/>
  <c r="X24" i="14"/>
  <c r="X23" i="14"/>
  <c r="X22" i="14"/>
  <c r="X21" i="14"/>
  <c r="X20" i="14"/>
  <c r="X19" i="14"/>
  <c r="X18" i="14"/>
  <c r="L51" i="14" l="1"/>
  <c r="Q47" i="14"/>
  <c r="Q49" i="14"/>
  <c r="X25" i="14"/>
  <c r="G65" i="14"/>
  <c r="I46" i="14"/>
  <c r="X26" i="14" l="1"/>
  <c r="Y27" i="14"/>
  <c r="G66" i="14"/>
  <c r="G68" i="14"/>
  <c r="I47" i="14"/>
  <c r="I49" i="14"/>
  <c r="F69" i="13" l="1"/>
  <c r="E69" i="13"/>
  <c r="D69" i="13"/>
  <c r="C69" i="13"/>
  <c r="B69" i="13"/>
  <c r="F68" i="13"/>
  <c r="E68" i="13"/>
  <c r="D68" i="13"/>
  <c r="C68" i="13"/>
  <c r="B68" i="13"/>
  <c r="G67" i="13"/>
  <c r="F65" i="13"/>
  <c r="F70" i="13" s="1"/>
  <c r="E65" i="13"/>
  <c r="E70" i="13" s="1"/>
  <c r="D65" i="13"/>
  <c r="D70" i="13" s="1"/>
  <c r="C65" i="13"/>
  <c r="C70" i="13" s="1"/>
  <c r="B65" i="13"/>
  <c r="B70" i="13" s="1"/>
  <c r="G64" i="13"/>
  <c r="G63" i="13"/>
  <c r="G62" i="13"/>
  <c r="G61" i="13"/>
  <c r="G60" i="13"/>
  <c r="G59" i="13"/>
  <c r="G58" i="13"/>
  <c r="P51" i="13"/>
  <c r="P50" i="13"/>
  <c r="O50" i="13"/>
  <c r="N50" i="13"/>
  <c r="M50" i="13"/>
  <c r="L50" i="13"/>
  <c r="H50" i="13"/>
  <c r="G50" i="13"/>
  <c r="F50" i="13"/>
  <c r="E50" i="13"/>
  <c r="D50" i="13"/>
  <c r="C50" i="13"/>
  <c r="B50" i="13"/>
  <c r="P49" i="13"/>
  <c r="O49" i="13"/>
  <c r="N49" i="13"/>
  <c r="M49" i="13"/>
  <c r="L49" i="13"/>
  <c r="H49" i="13"/>
  <c r="G49" i="13"/>
  <c r="F49" i="13"/>
  <c r="E49" i="13"/>
  <c r="D49" i="13"/>
  <c r="C49" i="13"/>
  <c r="B49" i="13"/>
  <c r="Q48" i="13"/>
  <c r="I48" i="13"/>
  <c r="P46" i="13"/>
  <c r="O46" i="13"/>
  <c r="O51" i="13" s="1"/>
  <c r="N46" i="13"/>
  <c r="N51" i="13" s="1"/>
  <c r="M46" i="13"/>
  <c r="M51" i="13" s="1"/>
  <c r="L46" i="13"/>
  <c r="L51" i="13" s="1"/>
  <c r="H46" i="13"/>
  <c r="H51" i="13" s="1"/>
  <c r="G46" i="13"/>
  <c r="G51" i="13" s="1"/>
  <c r="F46" i="13"/>
  <c r="F51" i="13" s="1"/>
  <c r="E46" i="13"/>
  <c r="E51" i="13" s="1"/>
  <c r="D46" i="13"/>
  <c r="D51" i="13" s="1"/>
  <c r="C46" i="13"/>
  <c r="C51" i="13" s="1"/>
  <c r="B46" i="13"/>
  <c r="B51" i="13" s="1"/>
  <c r="Q45" i="13"/>
  <c r="I45" i="13"/>
  <c r="Q44" i="13"/>
  <c r="I44" i="13"/>
  <c r="Q43" i="13"/>
  <c r="I43" i="13"/>
  <c r="Q42" i="13"/>
  <c r="I42" i="13"/>
  <c r="Q41" i="13"/>
  <c r="I41" i="13"/>
  <c r="Q40" i="13"/>
  <c r="I40" i="13"/>
  <c r="Q39" i="13"/>
  <c r="I39" i="13"/>
  <c r="W29" i="13"/>
  <c r="V29" i="13"/>
  <c r="U29" i="13"/>
  <c r="T29" i="13"/>
  <c r="S29" i="13"/>
  <c r="R29" i="13"/>
  <c r="Q29" i="13"/>
  <c r="P29" i="13"/>
  <c r="O29" i="13"/>
  <c r="N29" i="13"/>
  <c r="M29" i="13"/>
  <c r="L29" i="13"/>
  <c r="K29" i="13"/>
  <c r="J29" i="13"/>
  <c r="I29" i="13"/>
  <c r="H29" i="13"/>
  <c r="G29" i="13"/>
  <c r="F29" i="13"/>
  <c r="E29" i="13"/>
  <c r="D29" i="13"/>
  <c r="C29" i="13"/>
  <c r="B29" i="13"/>
  <c r="W28" i="13"/>
  <c r="V28" i="13"/>
  <c r="U28" i="13"/>
  <c r="T28" i="13"/>
  <c r="S28" i="13"/>
  <c r="R28" i="13"/>
  <c r="Q28" i="13"/>
  <c r="P28" i="13"/>
  <c r="O28" i="13"/>
  <c r="N28" i="13"/>
  <c r="M28" i="13"/>
  <c r="L28" i="13"/>
  <c r="K28" i="13"/>
  <c r="J28" i="13"/>
  <c r="I28" i="13"/>
  <c r="H28" i="13"/>
  <c r="G28" i="13"/>
  <c r="F28" i="13"/>
  <c r="E28" i="13"/>
  <c r="D28" i="13"/>
  <c r="C28" i="13"/>
  <c r="B28" i="13"/>
  <c r="X27" i="13"/>
  <c r="W25" i="13"/>
  <c r="W30" i="13" s="1"/>
  <c r="V25" i="13"/>
  <c r="V30" i="13" s="1"/>
  <c r="U25" i="13"/>
  <c r="U30" i="13" s="1"/>
  <c r="T25" i="13"/>
  <c r="T30" i="13" s="1"/>
  <c r="S25" i="13"/>
  <c r="S30" i="13" s="1"/>
  <c r="R25" i="13"/>
  <c r="R30" i="13" s="1"/>
  <c r="Q25" i="13"/>
  <c r="Q30" i="13" s="1"/>
  <c r="P25" i="13"/>
  <c r="P30" i="13" s="1"/>
  <c r="O25" i="13"/>
  <c r="O30" i="13" s="1"/>
  <c r="N25" i="13"/>
  <c r="N30" i="13" s="1"/>
  <c r="M25" i="13"/>
  <c r="M30" i="13" s="1"/>
  <c r="L25" i="13"/>
  <c r="L30" i="13" s="1"/>
  <c r="K25" i="13"/>
  <c r="K30" i="13" s="1"/>
  <c r="J25" i="13"/>
  <c r="J30" i="13" s="1"/>
  <c r="I25" i="13"/>
  <c r="I30" i="13" s="1"/>
  <c r="H25" i="13"/>
  <c r="H30" i="13" s="1"/>
  <c r="G25" i="13"/>
  <c r="G30" i="13" s="1"/>
  <c r="F25" i="13"/>
  <c r="F30" i="13" s="1"/>
  <c r="E25" i="13"/>
  <c r="E30" i="13" s="1"/>
  <c r="D25" i="13"/>
  <c r="D30" i="13" s="1"/>
  <c r="C25" i="13"/>
  <c r="B25" i="13"/>
  <c r="B30" i="13" s="1"/>
  <c r="X24" i="13"/>
  <c r="X23" i="13"/>
  <c r="X22" i="13"/>
  <c r="X21" i="13"/>
  <c r="X20" i="13"/>
  <c r="X19" i="13"/>
  <c r="X18" i="13"/>
  <c r="Q46" i="13" l="1"/>
  <c r="Q49" i="13" s="1"/>
  <c r="X25" i="13"/>
  <c r="Y27" i="13" s="1"/>
  <c r="X26" i="13"/>
  <c r="G65" i="13"/>
  <c r="C30" i="13"/>
  <c r="I46" i="13"/>
  <c r="H49" i="12"/>
  <c r="G49" i="12"/>
  <c r="F49" i="12"/>
  <c r="E49" i="12"/>
  <c r="D49" i="12"/>
  <c r="C49" i="12"/>
  <c r="B49" i="12"/>
  <c r="Q47" i="13" l="1"/>
  <c r="I47" i="13"/>
  <c r="I49" i="13"/>
  <c r="G66" i="13"/>
  <c r="G68" i="13"/>
  <c r="W28" i="12"/>
  <c r="V28" i="12"/>
  <c r="U28" i="12"/>
  <c r="T28" i="12"/>
  <c r="S28" i="12"/>
  <c r="R28" i="12"/>
  <c r="Q28" i="12"/>
  <c r="P28" i="12"/>
  <c r="O28" i="12"/>
  <c r="N28" i="12"/>
  <c r="M28" i="12"/>
  <c r="L28" i="12"/>
  <c r="K28" i="12"/>
  <c r="J28" i="12"/>
  <c r="I28" i="12"/>
  <c r="H28" i="12"/>
  <c r="G28" i="12"/>
  <c r="F28" i="12"/>
  <c r="E28" i="12"/>
  <c r="D28" i="12"/>
  <c r="C28" i="12"/>
  <c r="F69" i="12"/>
  <c r="E69" i="12"/>
  <c r="D69" i="12"/>
  <c r="C69" i="12"/>
  <c r="B69" i="12"/>
  <c r="F68" i="12"/>
  <c r="E68" i="12"/>
  <c r="D68" i="12"/>
  <c r="C68" i="12"/>
  <c r="B68" i="12"/>
  <c r="G67" i="12"/>
  <c r="F65" i="12"/>
  <c r="F70" i="12" s="1"/>
  <c r="E65" i="12"/>
  <c r="E70" i="12" s="1"/>
  <c r="D65" i="12"/>
  <c r="D70" i="12" s="1"/>
  <c r="C65" i="12"/>
  <c r="C70" i="12" s="1"/>
  <c r="B65" i="12"/>
  <c r="B70" i="12" s="1"/>
  <c r="G64" i="12"/>
  <c r="G63" i="12"/>
  <c r="G62" i="12"/>
  <c r="G61" i="12"/>
  <c r="G60" i="12"/>
  <c r="G59" i="12"/>
  <c r="G58" i="12"/>
  <c r="P50" i="12"/>
  <c r="O50" i="12"/>
  <c r="N50" i="12"/>
  <c r="M50" i="12"/>
  <c r="L50" i="12"/>
  <c r="H50" i="12"/>
  <c r="G50" i="12"/>
  <c r="F50" i="12"/>
  <c r="E50" i="12"/>
  <c r="D50" i="12"/>
  <c r="C50" i="12"/>
  <c r="B50" i="12"/>
  <c r="P49" i="12"/>
  <c r="O49" i="12"/>
  <c r="N49" i="12"/>
  <c r="M49" i="12"/>
  <c r="L49" i="12"/>
  <c r="Q48" i="12"/>
  <c r="I48" i="12"/>
  <c r="P46" i="12"/>
  <c r="P51" i="12" s="1"/>
  <c r="O46" i="12"/>
  <c r="O51" i="12" s="1"/>
  <c r="N46" i="12"/>
  <c r="N51" i="12" s="1"/>
  <c r="M46" i="12"/>
  <c r="L46" i="12"/>
  <c r="L51" i="12" s="1"/>
  <c r="H46" i="12"/>
  <c r="H51" i="12" s="1"/>
  <c r="G46" i="12"/>
  <c r="G51" i="12" s="1"/>
  <c r="F46" i="12"/>
  <c r="F51" i="12" s="1"/>
  <c r="E46" i="12"/>
  <c r="D46" i="12"/>
  <c r="D51" i="12" s="1"/>
  <c r="C46" i="12"/>
  <c r="C51" i="12" s="1"/>
  <c r="B46" i="12"/>
  <c r="B51" i="12" s="1"/>
  <c r="Q45" i="12"/>
  <c r="I45" i="12"/>
  <c r="Q44" i="12"/>
  <c r="I44" i="12"/>
  <c r="Q43" i="12"/>
  <c r="I43" i="12"/>
  <c r="Q42" i="12"/>
  <c r="I42" i="12"/>
  <c r="Q41" i="12"/>
  <c r="I41" i="12"/>
  <c r="Q40" i="12"/>
  <c r="I40" i="12"/>
  <c r="Q39" i="12"/>
  <c r="I39" i="12"/>
  <c r="W29" i="12"/>
  <c r="V29" i="12"/>
  <c r="U29" i="12"/>
  <c r="T29" i="12"/>
  <c r="S29" i="12"/>
  <c r="R29" i="12"/>
  <c r="Q29" i="12"/>
  <c r="P29" i="12"/>
  <c r="O29" i="12"/>
  <c r="N29" i="12"/>
  <c r="M29" i="12"/>
  <c r="L29" i="12"/>
  <c r="K29" i="12"/>
  <c r="J29" i="12"/>
  <c r="I29" i="12"/>
  <c r="H29" i="12"/>
  <c r="G29" i="12"/>
  <c r="F29" i="12"/>
  <c r="E29" i="12"/>
  <c r="D29" i="12"/>
  <c r="C29" i="12"/>
  <c r="B29" i="12"/>
  <c r="B28" i="12"/>
  <c r="X27" i="12"/>
  <c r="W25" i="12"/>
  <c r="W30" i="12" s="1"/>
  <c r="V25" i="12"/>
  <c r="V30" i="12" s="1"/>
  <c r="U25" i="12"/>
  <c r="U30" i="12" s="1"/>
  <c r="T25" i="12"/>
  <c r="T30" i="12" s="1"/>
  <c r="S25" i="12"/>
  <c r="S30" i="12" s="1"/>
  <c r="R25" i="12"/>
  <c r="R30" i="12" s="1"/>
  <c r="Q25" i="12"/>
  <c r="Q30" i="12" s="1"/>
  <c r="P25" i="12"/>
  <c r="P30" i="12" s="1"/>
  <c r="O25" i="12"/>
  <c r="O30" i="12" s="1"/>
  <c r="N25" i="12"/>
  <c r="N30" i="12" s="1"/>
  <c r="M25" i="12"/>
  <c r="M30" i="12" s="1"/>
  <c r="L25" i="12"/>
  <c r="L30" i="12" s="1"/>
  <c r="K25" i="12"/>
  <c r="K30" i="12" s="1"/>
  <c r="J25" i="12"/>
  <c r="J30" i="12" s="1"/>
  <c r="I25" i="12"/>
  <c r="I30" i="12" s="1"/>
  <c r="H25" i="12"/>
  <c r="H30" i="12" s="1"/>
  <c r="G25" i="12"/>
  <c r="G30" i="12" s="1"/>
  <c r="F25" i="12"/>
  <c r="F30" i="12" s="1"/>
  <c r="E25" i="12"/>
  <c r="E30" i="12" s="1"/>
  <c r="D25" i="12"/>
  <c r="D30" i="12" s="1"/>
  <c r="C25" i="12"/>
  <c r="C30" i="12" s="1"/>
  <c r="B25" i="12"/>
  <c r="B30" i="12" s="1"/>
  <c r="X24" i="12"/>
  <c r="X23" i="12"/>
  <c r="X22" i="12"/>
  <c r="X21" i="12"/>
  <c r="X20" i="12"/>
  <c r="X19" i="12"/>
  <c r="X18" i="12"/>
  <c r="Q46" i="12" l="1"/>
  <c r="Q47" i="12" s="1"/>
  <c r="I46" i="12"/>
  <c r="I47" i="12" s="1"/>
  <c r="X25" i="12"/>
  <c r="M51" i="12"/>
  <c r="G65" i="12"/>
  <c r="E51" i="12"/>
  <c r="O19" i="2"/>
  <c r="P25" i="11"/>
  <c r="P30" i="11" s="1"/>
  <c r="P28" i="11"/>
  <c r="P29" i="11"/>
  <c r="Q49" i="12" l="1"/>
  <c r="I49" i="12"/>
  <c r="G66" i="12"/>
  <c r="G68" i="12"/>
  <c r="X26" i="12"/>
  <c r="Y27" i="12"/>
  <c r="C19" i="2"/>
  <c r="C25" i="11" l="1"/>
  <c r="C30" i="11" s="1"/>
  <c r="C28" i="11"/>
  <c r="C29" i="11"/>
  <c r="N28" i="11" l="1"/>
  <c r="M28" i="11"/>
  <c r="L28" i="11"/>
  <c r="K28" i="11"/>
  <c r="H49" i="11"/>
  <c r="G49" i="11"/>
  <c r="F49" i="11"/>
  <c r="E49" i="11"/>
  <c r="D49" i="11"/>
  <c r="C49" i="11"/>
  <c r="B49" i="11"/>
  <c r="F68" i="11" l="1"/>
  <c r="E68" i="11"/>
  <c r="D68" i="11"/>
  <c r="C68" i="11"/>
  <c r="B68" i="11"/>
  <c r="P49" i="11"/>
  <c r="O49" i="11"/>
  <c r="N49" i="11"/>
  <c r="M49" i="11"/>
  <c r="L49" i="11"/>
  <c r="W28" i="11"/>
  <c r="V28" i="11"/>
  <c r="U28" i="11"/>
  <c r="T28" i="11"/>
  <c r="S28" i="11"/>
  <c r="R28" i="11"/>
  <c r="Q28" i="11"/>
  <c r="O28" i="11"/>
  <c r="J28" i="11"/>
  <c r="I28" i="11"/>
  <c r="H28" i="11"/>
  <c r="G28" i="11"/>
  <c r="F28" i="11"/>
  <c r="E28" i="11"/>
  <c r="D28" i="11"/>
  <c r="F70" i="11"/>
  <c r="F69" i="11"/>
  <c r="E69" i="11"/>
  <c r="D69" i="11"/>
  <c r="C69" i="11"/>
  <c r="B69" i="11"/>
  <c r="G67" i="11"/>
  <c r="F65" i="11"/>
  <c r="E65" i="11"/>
  <c r="E70" i="11" s="1"/>
  <c r="D65" i="11"/>
  <c r="D70" i="11" s="1"/>
  <c r="C65" i="11"/>
  <c r="C70" i="11" s="1"/>
  <c r="B65" i="11"/>
  <c r="B70" i="11" s="1"/>
  <c r="G64" i="11"/>
  <c r="G63" i="11"/>
  <c r="G62" i="11"/>
  <c r="G61" i="11"/>
  <c r="G60" i="11"/>
  <c r="G59" i="11"/>
  <c r="G58" i="11"/>
  <c r="P50" i="11"/>
  <c r="O50" i="11"/>
  <c r="N50" i="11"/>
  <c r="M50" i="11"/>
  <c r="L50" i="11"/>
  <c r="H50" i="11"/>
  <c r="G50" i="11"/>
  <c r="F50" i="11"/>
  <c r="E50" i="11"/>
  <c r="D50" i="11"/>
  <c r="C50" i="11"/>
  <c r="B50" i="11"/>
  <c r="Q48" i="11"/>
  <c r="I48" i="11"/>
  <c r="P46" i="11"/>
  <c r="P51" i="11" s="1"/>
  <c r="O46" i="11"/>
  <c r="O51" i="11" s="1"/>
  <c r="N46" i="11"/>
  <c r="N51" i="11" s="1"/>
  <c r="M46" i="11"/>
  <c r="M51" i="11" s="1"/>
  <c r="L46" i="11"/>
  <c r="L51" i="11" s="1"/>
  <c r="H46" i="11"/>
  <c r="H51" i="11" s="1"/>
  <c r="G46" i="11"/>
  <c r="G51" i="11" s="1"/>
  <c r="F46" i="11"/>
  <c r="F51" i="11" s="1"/>
  <c r="E46" i="11"/>
  <c r="E51" i="11" s="1"/>
  <c r="D46" i="11"/>
  <c r="D51" i="11" s="1"/>
  <c r="C46" i="11"/>
  <c r="C51" i="11" s="1"/>
  <c r="B46" i="11"/>
  <c r="B51" i="11" s="1"/>
  <c r="Q45" i="11"/>
  <c r="I45" i="11"/>
  <c r="Q44" i="11"/>
  <c r="I44" i="11"/>
  <c r="Q43" i="11"/>
  <c r="I43" i="11"/>
  <c r="Q42" i="11"/>
  <c r="I42" i="11"/>
  <c r="Q41" i="11"/>
  <c r="I41" i="11"/>
  <c r="Q40" i="11"/>
  <c r="I40" i="11"/>
  <c r="Q39" i="11"/>
  <c r="I39" i="11"/>
  <c r="W29" i="11"/>
  <c r="V29" i="11"/>
  <c r="U29" i="11"/>
  <c r="T29" i="11"/>
  <c r="S29" i="11"/>
  <c r="R29" i="11"/>
  <c r="Q29" i="11"/>
  <c r="O29" i="11"/>
  <c r="N29" i="11"/>
  <c r="M29" i="11"/>
  <c r="L29" i="11"/>
  <c r="K29" i="11"/>
  <c r="J29" i="11"/>
  <c r="I29" i="11"/>
  <c r="H29" i="11"/>
  <c r="G29" i="11"/>
  <c r="F29" i="11"/>
  <c r="E29" i="11"/>
  <c r="D29" i="11"/>
  <c r="B29" i="11"/>
  <c r="B28" i="11"/>
  <c r="X27" i="11"/>
  <c r="W25" i="11"/>
  <c r="W30" i="11" s="1"/>
  <c r="V25" i="11"/>
  <c r="V30" i="11" s="1"/>
  <c r="U25" i="11"/>
  <c r="U30" i="11" s="1"/>
  <c r="T25" i="11"/>
  <c r="T30" i="11" s="1"/>
  <c r="S25" i="11"/>
  <c r="S30" i="11" s="1"/>
  <c r="R25" i="11"/>
  <c r="R30" i="11" s="1"/>
  <c r="Q25" i="11"/>
  <c r="Q30" i="11" s="1"/>
  <c r="O25" i="11"/>
  <c r="O30" i="11" s="1"/>
  <c r="N25" i="11"/>
  <c r="N30" i="11" s="1"/>
  <c r="M25" i="11"/>
  <c r="M30" i="11" s="1"/>
  <c r="L25" i="11"/>
  <c r="L30" i="11" s="1"/>
  <c r="K25" i="11"/>
  <c r="K30" i="11" s="1"/>
  <c r="J25" i="11"/>
  <c r="J30" i="11" s="1"/>
  <c r="I25" i="11"/>
  <c r="I30" i="11" s="1"/>
  <c r="H25" i="11"/>
  <c r="H30" i="11" s="1"/>
  <c r="G25" i="11"/>
  <c r="G30" i="11" s="1"/>
  <c r="F25" i="11"/>
  <c r="F30" i="11" s="1"/>
  <c r="E25" i="11"/>
  <c r="E30" i="11" s="1"/>
  <c r="D25" i="11"/>
  <c r="D30" i="11" s="1"/>
  <c r="B25" i="11"/>
  <c r="X24" i="11"/>
  <c r="X23" i="11"/>
  <c r="X22" i="11"/>
  <c r="X21" i="11"/>
  <c r="X20" i="11"/>
  <c r="X19" i="11"/>
  <c r="X18" i="11"/>
  <c r="G65" i="11" l="1"/>
  <c r="G66" i="11" s="1"/>
  <c r="X25" i="11"/>
  <c r="Y27" i="11" s="1"/>
  <c r="Q46" i="11"/>
  <c r="B30" i="11"/>
  <c r="I46" i="11"/>
  <c r="G68" i="11" l="1"/>
  <c r="X26" i="11"/>
  <c r="I49" i="11"/>
  <c r="I47" i="11"/>
  <c r="Q49" i="11"/>
  <c r="Q47" i="11"/>
  <c r="L19" i="2" l="1"/>
  <c r="M19" i="2"/>
  <c r="N19" i="2"/>
  <c r="K19" i="2"/>
  <c r="F68" i="10" l="1"/>
  <c r="E68" i="10"/>
  <c r="D68" i="10"/>
  <c r="C68" i="10"/>
  <c r="B68" i="10"/>
  <c r="P49" i="10"/>
  <c r="O49" i="10"/>
  <c r="N49" i="10"/>
  <c r="M49" i="10"/>
  <c r="L49" i="10"/>
  <c r="F70" i="10"/>
  <c r="F69" i="10"/>
  <c r="E69" i="10"/>
  <c r="D69" i="10"/>
  <c r="C69" i="10"/>
  <c r="B69" i="10"/>
  <c r="G67" i="10"/>
  <c r="F65" i="10"/>
  <c r="E65" i="10"/>
  <c r="E70" i="10" s="1"/>
  <c r="D65" i="10"/>
  <c r="D70" i="10" s="1"/>
  <c r="C65" i="10"/>
  <c r="C70" i="10" s="1"/>
  <c r="B65" i="10"/>
  <c r="G64" i="10"/>
  <c r="G63" i="10"/>
  <c r="G62" i="10"/>
  <c r="G61" i="10"/>
  <c r="G60" i="10"/>
  <c r="G59" i="10"/>
  <c r="G58" i="10"/>
  <c r="P50" i="10"/>
  <c r="O50" i="10"/>
  <c r="N50" i="10"/>
  <c r="M50" i="10"/>
  <c r="L50" i="10"/>
  <c r="H50" i="10"/>
  <c r="G50" i="10"/>
  <c r="F50" i="10"/>
  <c r="E50" i="10"/>
  <c r="D50" i="10"/>
  <c r="C50" i="10"/>
  <c r="B50" i="10"/>
  <c r="H49" i="10"/>
  <c r="G49" i="10"/>
  <c r="F49" i="10"/>
  <c r="E49" i="10"/>
  <c r="D49" i="10"/>
  <c r="C49" i="10"/>
  <c r="B49" i="10"/>
  <c r="Q48" i="10"/>
  <c r="I48" i="10"/>
  <c r="O46" i="10"/>
  <c r="O51" i="10" s="1"/>
  <c r="N46" i="10"/>
  <c r="N51" i="10" s="1"/>
  <c r="M46" i="10"/>
  <c r="M51" i="10" s="1"/>
  <c r="L46" i="10"/>
  <c r="H46" i="10"/>
  <c r="H51" i="10" s="1"/>
  <c r="G46" i="10"/>
  <c r="G51" i="10" s="1"/>
  <c r="F46" i="10"/>
  <c r="F51" i="10" s="1"/>
  <c r="E46" i="10"/>
  <c r="E51" i="10" s="1"/>
  <c r="D46" i="10"/>
  <c r="D51" i="10" s="1"/>
  <c r="C46" i="10"/>
  <c r="C51" i="10" s="1"/>
  <c r="B46" i="10"/>
  <c r="B51" i="10" s="1"/>
  <c r="Q45" i="10"/>
  <c r="I45" i="10"/>
  <c r="Q44" i="10"/>
  <c r="I44" i="10"/>
  <c r="Q43" i="10"/>
  <c r="I43" i="10"/>
  <c r="Q42" i="10"/>
  <c r="I42" i="10"/>
  <c r="Q41" i="10"/>
  <c r="I41" i="10"/>
  <c r="I40" i="10"/>
  <c r="Q39" i="10"/>
  <c r="I39" i="10"/>
  <c r="U29" i="10"/>
  <c r="T29" i="10"/>
  <c r="S29" i="10"/>
  <c r="R29" i="10"/>
  <c r="Q29" i="10"/>
  <c r="P29" i="10"/>
  <c r="O29" i="10"/>
  <c r="N29" i="10"/>
  <c r="M29" i="10"/>
  <c r="L29" i="10"/>
  <c r="K29" i="10"/>
  <c r="J29" i="10"/>
  <c r="I29" i="10"/>
  <c r="H29" i="10"/>
  <c r="G29" i="10"/>
  <c r="F29" i="10"/>
  <c r="E29" i="10"/>
  <c r="D29" i="10"/>
  <c r="C29" i="10"/>
  <c r="B29" i="10"/>
  <c r="U28" i="10"/>
  <c r="T28" i="10"/>
  <c r="S28" i="10"/>
  <c r="R28" i="10"/>
  <c r="Q28" i="10"/>
  <c r="P28" i="10"/>
  <c r="O28" i="10"/>
  <c r="N28" i="10"/>
  <c r="M28" i="10"/>
  <c r="L28" i="10"/>
  <c r="K28" i="10"/>
  <c r="J28" i="10"/>
  <c r="I28" i="10"/>
  <c r="H28" i="10"/>
  <c r="G28" i="10"/>
  <c r="F28" i="10"/>
  <c r="E28" i="10"/>
  <c r="D28" i="10"/>
  <c r="C28" i="10"/>
  <c r="B28" i="10"/>
  <c r="V27" i="10"/>
  <c r="U25" i="10"/>
  <c r="U30" i="10" s="1"/>
  <c r="T25" i="10"/>
  <c r="T30" i="10" s="1"/>
  <c r="S25" i="10"/>
  <c r="S30" i="10" s="1"/>
  <c r="R25" i="10"/>
  <c r="R30" i="10" s="1"/>
  <c r="Q25" i="10"/>
  <c r="Q30" i="10" s="1"/>
  <c r="P25" i="10"/>
  <c r="P30" i="10" s="1"/>
  <c r="O25" i="10"/>
  <c r="O30" i="10" s="1"/>
  <c r="N25" i="10"/>
  <c r="N30" i="10" s="1"/>
  <c r="M25" i="10"/>
  <c r="M30" i="10" s="1"/>
  <c r="L25" i="10"/>
  <c r="L30" i="10" s="1"/>
  <c r="K25" i="10"/>
  <c r="K30" i="10" s="1"/>
  <c r="J25" i="10"/>
  <c r="J30" i="10" s="1"/>
  <c r="I25" i="10"/>
  <c r="I30" i="10" s="1"/>
  <c r="H25" i="10"/>
  <c r="H30" i="10" s="1"/>
  <c r="G25" i="10"/>
  <c r="G30" i="10" s="1"/>
  <c r="F25" i="10"/>
  <c r="F30" i="10" s="1"/>
  <c r="E25" i="10"/>
  <c r="E30" i="10" s="1"/>
  <c r="D25" i="10"/>
  <c r="D30" i="10" s="1"/>
  <c r="C25" i="10"/>
  <c r="C30" i="10" s="1"/>
  <c r="B25" i="10"/>
  <c r="B30" i="10" s="1"/>
  <c r="V24" i="10"/>
  <c r="V23" i="10"/>
  <c r="V22" i="10"/>
  <c r="V21" i="10"/>
  <c r="V20" i="10"/>
  <c r="V19" i="10"/>
  <c r="V18" i="10"/>
  <c r="G65" i="10" l="1"/>
  <c r="G66" i="10" s="1"/>
  <c r="I46" i="10"/>
  <c r="I47" i="10" s="1"/>
  <c r="G68" i="10"/>
  <c r="B70" i="10"/>
  <c r="V25" i="10"/>
  <c r="L51" i="10"/>
  <c r="P46" i="10"/>
  <c r="P51" i="10" s="1"/>
  <c r="Q40" i="10"/>
  <c r="O49" i="8"/>
  <c r="N49" i="8"/>
  <c r="M49" i="8"/>
  <c r="L49" i="8"/>
  <c r="H49" i="8"/>
  <c r="G49" i="8"/>
  <c r="F49" i="8"/>
  <c r="E49" i="8"/>
  <c r="D49" i="8"/>
  <c r="C49" i="8"/>
  <c r="B49" i="8"/>
  <c r="G67" i="8"/>
  <c r="G67" i="7"/>
  <c r="F68" i="8"/>
  <c r="E68" i="8"/>
  <c r="D68" i="8"/>
  <c r="C68" i="8"/>
  <c r="B68" i="8"/>
  <c r="U28" i="8"/>
  <c r="T28" i="8"/>
  <c r="S28" i="8"/>
  <c r="R28" i="8"/>
  <c r="Q28" i="8"/>
  <c r="P28" i="8"/>
  <c r="O28" i="8"/>
  <c r="N28" i="8"/>
  <c r="M28" i="8"/>
  <c r="L28" i="8"/>
  <c r="K28" i="8"/>
  <c r="J28" i="8"/>
  <c r="I28" i="8"/>
  <c r="H28" i="8"/>
  <c r="G28" i="8"/>
  <c r="F28" i="8"/>
  <c r="E28" i="8"/>
  <c r="D28" i="8"/>
  <c r="C28" i="8"/>
  <c r="B28" i="8"/>
  <c r="F69" i="8"/>
  <c r="E69" i="8"/>
  <c r="D69" i="8"/>
  <c r="C69" i="8"/>
  <c r="B69" i="8"/>
  <c r="G64" i="8"/>
  <c r="G63" i="8"/>
  <c r="G62" i="8"/>
  <c r="F65" i="8"/>
  <c r="F70" i="8" s="1"/>
  <c r="E65" i="8"/>
  <c r="E70" i="8" s="1"/>
  <c r="G61" i="8"/>
  <c r="C65" i="8"/>
  <c r="C70" i="8" s="1"/>
  <c r="B65" i="8"/>
  <c r="G60" i="8"/>
  <c r="G59" i="8"/>
  <c r="G58" i="8"/>
  <c r="P50" i="8"/>
  <c r="O50" i="8"/>
  <c r="N50" i="8"/>
  <c r="M50" i="8"/>
  <c r="L50" i="8"/>
  <c r="H50" i="8"/>
  <c r="G50" i="8"/>
  <c r="F50" i="8"/>
  <c r="E50" i="8"/>
  <c r="D50" i="8"/>
  <c r="C50" i="8"/>
  <c r="B50" i="8"/>
  <c r="Q48" i="8"/>
  <c r="I48" i="8"/>
  <c r="H46" i="8"/>
  <c r="H51" i="8" s="1"/>
  <c r="G46" i="8"/>
  <c r="G51" i="8" s="1"/>
  <c r="F46" i="8"/>
  <c r="F51" i="8" s="1"/>
  <c r="E46" i="8"/>
  <c r="E51" i="8" s="1"/>
  <c r="D46" i="8"/>
  <c r="D51" i="8" s="1"/>
  <c r="C46" i="8"/>
  <c r="C51" i="8" s="1"/>
  <c r="B46" i="8"/>
  <c r="P45" i="8"/>
  <c r="Q45" i="8"/>
  <c r="I45" i="8"/>
  <c r="P44" i="8"/>
  <c r="Q44" i="8" s="1"/>
  <c r="I44" i="8"/>
  <c r="P43" i="8"/>
  <c r="Q43" i="8" s="1"/>
  <c r="I43" i="8"/>
  <c r="P42" i="8"/>
  <c r="Q42" i="8" s="1"/>
  <c r="I42" i="8"/>
  <c r="P41" i="8"/>
  <c r="Q41" i="8" s="1"/>
  <c r="O46" i="8"/>
  <c r="O51" i="8" s="1"/>
  <c r="I41" i="8"/>
  <c r="P40" i="8"/>
  <c r="N46" i="8"/>
  <c r="N51" i="8" s="1"/>
  <c r="M46" i="8"/>
  <c r="M51" i="8" s="1"/>
  <c r="L46" i="8"/>
  <c r="I40" i="8"/>
  <c r="P39" i="8"/>
  <c r="Q39" i="8" s="1"/>
  <c r="I39" i="8"/>
  <c r="U29" i="8"/>
  <c r="T29" i="8"/>
  <c r="S29" i="8"/>
  <c r="R29" i="8"/>
  <c r="Q29" i="8"/>
  <c r="P29" i="8"/>
  <c r="O29" i="8"/>
  <c r="N29" i="8"/>
  <c r="M29" i="8"/>
  <c r="L29" i="8"/>
  <c r="K29" i="8"/>
  <c r="J29" i="8"/>
  <c r="I29" i="8"/>
  <c r="H29" i="8"/>
  <c r="G29" i="8"/>
  <c r="F29" i="8"/>
  <c r="E29" i="8"/>
  <c r="D29" i="8"/>
  <c r="C29" i="8"/>
  <c r="B29" i="8"/>
  <c r="V27" i="8"/>
  <c r="U25" i="8"/>
  <c r="U30" i="8" s="1"/>
  <c r="T25" i="8"/>
  <c r="T30" i="8" s="1"/>
  <c r="S25" i="8"/>
  <c r="S30" i="8" s="1"/>
  <c r="R25" i="8"/>
  <c r="R30" i="8" s="1"/>
  <c r="Q25" i="8"/>
  <c r="Q30" i="8" s="1"/>
  <c r="P25" i="8"/>
  <c r="P30" i="8" s="1"/>
  <c r="O25" i="8"/>
  <c r="O30" i="8" s="1"/>
  <c r="N25" i="8"/>
  <c r="N30" i="8" s="1"/>
  <c r="M25" i="8"/>
  <c r="M30" i="8" s="1"/>
  <c r="L25" i="8"/>
  <c r="L30" i="8" s="1"/>
  <c r="K25" i="8"/>
  <c r="K30" i="8" s="1"/>
  <c r="J25" i="8"/>
  <c r="J30" i="8" s="1"/>
  <c r="I25" i="8"/>
  <c r="I30" i="8" s="1"/>
  <c r="H25" i="8"/>
  <c r="H30" i="8" s="1"/>
  <c r="G25" i="8"/>
  <c r="G30" i="8" s="1"/>
  <c r="F25" i="8"/>
  <c r="F30" i="8" s="1"/>
  <c r="E25" i="8"/>
  <c r="E30" i="8" s="1"/>
  <c r="D25" i="8"/>
  <c r="D30" i="8" s="1"/>
  <c r="C25" i="8"/>
  <c r="C30" i="8" s="1"/>
  <c r="B25" i="8"/>
  <c r="B30" i="8" s="1"/>
  <c r="V24" i="8"/>
  <c r="V23" i="8"/>
  <c r="V22" i="8"/>
  <c r="V21" i="8"/>
  <c r="V20" i="8"/>
  <c r="V19" i="8"/>
  <c r="V18" i="8"/>
  <c r="Q46" i="10" l="1"/>
  <c r="Q49" i="10" s="1"/>
  <c r="P49" i="8"/>
  <c r="I49" i="10"/>
  <c r="W27" i="10"/>
  <c r="V26" i="10"/>
  <c r="I46" i="8"/>
  <c r="I49" i="8" s="1"/>
  <c r="L51" i="8"/>
  <c r="B70" i="8"/>
  <c r="V25" i="8"/>
  <c r="Q40" i="8"/>
  <c r="P46" i="8"/>
  <c r="P51" i="8" s="1"/>
  <c r="B51" i="8"/>
  <c r="D65" i="8"/>
  <c r="D70" i="8" s="1"/>
  <c r="S19" i="2"/>
  <c r="T19" i="2"/>
  <c r="V12" i="2"/>
  <c r="V13" i="2"/>
  <c r="V14" i="2"/>
  <c r="V15" i="2"/>
  <c r="V16" i="2"/>
  <c r="V17" i="2"/>
  <c r="V18" i="2"/>
  <c r="Q47" i="10" l="1"/>
  <c r="I47" i="8"/>
  <c r="Q46" i="8"/>
  <c r="G65" i="8"/>
  <c r="W27" i="8"/>
  <c r="V26" i="8"/>
  <c r="H49" i="7"/>
  <c r="G49" i="7"/>
  <c r="F49" i="7"/>
  <c r="E49" i="7"/>
  <c r="D49" i="7"/>
  <c r="C49" i="7"/>
  <c r="B49" i="7"/>
  <c r="U28" i="7"/>
  <c r="T28" i="7"/>
  <c r="S28" i="7"/>
  <c r="R28" i="7"/>
  <c r="Q28" i="7"/>
  <c r="P28" i="7"/>
  <c r="O28" i="7"/>
  <c r="N28" i="7"/>
  <c r="M28" i="7"/>
  <c r="L28" i="7"/>
  <c r="K28" i="7"/>
  <c r="J28" i="7"/>
  <c r="I28" i="7"/>
  <c r="H28" i="7"/>
  <c r="G28" i="7"/>
  <c r="F28" i="7"/>
  <c r="E28" i="7"/>
  <c r="D28" i="7"/>
  <c r="C28" i="7"/>
  <c r="B28" i="7"/>
  <c r="G66" i="8" l="1"/>
  <c r="G68" i="8"/>
  <c r="Q49" i="8"/>
  <c r="Q47" i="8"/>
  <c r="R25" i="7"/>
  <c r="R30" i="7" s="1"/>
  <c r="S25" i="7"/>
  <c r="S30" i="7" s="1"/>
  <c r="R29" i="7"/>
  <c r="S29" i="7"/>
  <c r="F69" i="7" l="1"/>
  <c r="E69" i="7"/>
  <c r="D69" i="7"/>
  <c r="C69" i="7"/>
  <c r="B69" i="7"/>
  <c r="F68" i="7"/>
  <c r="E68" i="7"/>
  <c r="D68" i="7"/>
  <c r="C68" i="7"/>
  <c r="B68" i="7"/>
  <c r="F64" i="7"/>
  <c r="E64" i="7"/>
  <c r="D64" i="7"/>
  <c r="C64" i="7"/>
  <c r="B64" i="7"/>
  <c r="F63" i="7"/>
  <c r="E63" i="7"/>
  <c r="D63" i="7"/>
  <c r="C63" i="7"/>
  <c r="B63" i="7"/>
  <c r="F62" i="7"/>
  <c r="E62" i="7"/>
  <c r="D62" i="7"/>
  <c r="C62" i="7"/>
  <c r="B62" i="7"/>
  <c r="F61" i="7"/>
  <c r="E61" i="7"/>
  <c r="D61" i="7"/>
  <c r="C61" i="7"/>
  <c r="B61" i="7"/>
  <c r="P50" i="7"/>
  <c r="O50" i="7"/>
  <c r="N50" i="7"/>
  <c r="M50" i="7"/>
  <c r="L50" i="7"/>
  <c r="H50" i="7"/>
  <c r="G50" i="7"/>
  <c r="F50" i="7"/>
  <c r="E50" i="7"/>
  <c r="D50" i="7"/>
  <c r="C50" i="7"/>
  <c r="B50" i="7"/>
  <c r="P49" i="7"/>
  <c r="O49" i="7"/>
  <c r="N49" i="7"/>
  <c r="M49" i="7"/>
  <c r="L49" i="7"/>
  <c r="Q48" i="7"/>
  <c r="I48" i="7"/>
  <c r="H46" i="7"/>
  <c r="H51" i="7" s="1"/>
  <c r="G46" i="7"/>
  <c r="G51" i="7" s="1"/>
  <c r="F46" i="7"/>
  <c r="F51" i="7" s="1"/>
  <c r="E46" i="7"/>
  <c r="E51" i="7" s="1"/>
  <c r="D46" i="7"/>
  <c r="D51" i="7" s="1"/>
  <c r="C46" i="7"/>
  <c r="C51" i="7" s="1"/>
  <c r="B46" i="7"/>
  <c r="P45" i="7"/>
  <c r="O45" i="7"/>
  <c r="N45" i="7"/>
  <c r="M45" i="7"/>
  <c r="L45" i="7"/>
  <c r="I45" i="7"/>
  <c r="P44" i="7"/>
  <c r="O44" i="7"/>
  <c r="N44" i="7"/>
  <c r="M44" i="7"/>
  <c r="L44" i="7"/>
  <c r="I44" i="7"/>
  <c r="P43" i="7"/>
  <c r="O43" i="7"/>
  <c r="N43" i="7"/>
  <c r="M43" i="7"/>
  <c r="L43" i="7"/>
  <c r="I43" i="7"/>
  <c r="P42" i="7"/>
  <c r="O42" i="7"/>
  <c r="N42" i="7"/>
  <c r="M42" i="7"/>
  <c r="L42" i="7"/>
  <c r="I42" i="7"/>
  <c r="P41" i="7"/>
  <c r="O41" i="7"/>
  <c r="N41" i="7"/>
  <c r="M41" i="7"/>
  <c r="L41" i="7"/>
  <c r="I41" i="7"/>
  <c r="P40" i="7"/>
  <c r="N40" i="7"/>
  <c r="M40" i="7"/>
  <c r="L40" i="7"/>
  <c r="I40" i="7"/>
  <c r="P39" i="7"/>
  <c r="I39" i="7"/>
  <c r="U29" i="7"/>
  <c r="T29" i="7"/>
  <c r="Q29" i="7"/>
  <c r="P29" i="7"/>
  <c r="O29" i="7"/>
  <c r="N29" i="7"/>
  <c r="M29" i="7"/>
  <c r="L29" i="7"/>
  <c r="K29" i="7"/>
  <c r="J29" i="7"/>
  <c r="I29" i="7"/>
  <c r="H29" i="7"/>
  <c r="G29" i="7"/>
  <c r="F29" i="7"/>
  <c r="E29" i="7"/>
  <c r="D29" i="7"/>
  <c r="C29" i="7"/>
  <c r="B29" i="7"/>
  <c r="V27" i="7"/>
  <c r="U25" i="7"/>
  <c r="U30" i="7" s="1"/>
  <c r="T25" i="7"/>
  <c r="T30" i="7" s="1"/>
  <c r="Q25" i="7"/>
  <c r="Q30" i="7" s="1"/>
  <c r="P25" i="7"/>
  <c r="P30" i="7" s="1"/>
  <c r="O25" i="7"/>
  <c r="O30" i="7" s="1"/>
  <c r="N25" i="7"/>
  <c r="N30" i="7" s="1"/>
  <c r="M25" i="7"/>
  <c r="M30" i="7" s="1"/>
  <c r="L25" i="7"/>
  <c r="L30" i="7" s="1"/>
  <c r="K25" i="7"/>
  <c r="K30" i="7" s="1"/>
  <c r="J25" i="7"/>
  <c r="J30" i="7" s="1"/>
  <c r="I25" i="7"/>
  <c r="I30" i="7" s="1"/>
  <c r="H25" i="7"/>
  <c r="H30" i="7" s="1"/>
  <c r="G25" i="7"/>
  <c r="G30" i="7" s="1"/>
  <c r="F25" i="7"/>
  <c r="F30" i="7" s="1"/>
  <c r="E25" i="7"/>
  <c r="E30" i="7" s="1"/>
  <c r="D25" i="7"/>
  <c r="C25" i="7"/>
  <c r="C30" i="7" s="1"/>
  <c r="B25" i="7"/>
  <c r="B30" i="7" s="1"/>
  <c r="V24" i="7"/>
  <c r="V23" i="7"/>
  <c r="V22" i="7"/>
  <c r="V21" i="7"/>
  <c r="V20" i="7"/>
  <c r="V19" i="7"/>
  <c r="V18" i="7"/>
  <c r="G59" i="7" l="1"/>
  <c r="G61" i="7"/>
  <c r="G63" i="7"/>
  <c r="G58" i="7"/>
  <c r="Q44" i="7"/>
  <c r="Q45" i="7"/>
  <c r="O46" i="7"/>
  <c r="O51" i="7" s="1"/>
  <c r="Q42" i="7"/>
  <c r="Q40" i="7"/>
  <c r="P46" i="7"/>
  <c r="P51" i="7" s="1"/>
  <c r="Q41" i="7"/>
  <c r="Q43" i="7"/>
  <c r="N46" i="7"/>
  <c r="N51" i="7" s="1"/>
  <c r="G64" i="7"/>
  <c r="G62" i="7"/>
  <c r="E65" i="7"/>
  <c r="E70" i="7" s="1"/>
  <c r="G60" i="7"/>
  <c r="B65" i="7"/>
  <c r="B70" i="7" s="1"/>
  <c r="D65" i="7"/>
  <c r="D70" i="7" s="1"/>
  <c r="F65" i="7"/>
  <c r="F70" i="7" s="1"/>
  <c r="I46" i="7"/>
  <c r="I47" i="7" s="1"/>
  <c r="V25" i="7"/>
  <c r="V26" i="7" s="1"/>
  <c r="D30" i="7"/>
  <c r="M46" i="7"/>
  <c r="M51" i="7" s="1"/>
  <c r="C65" i="7"/>
  <c r="C70" i="7" s="1"/>
  <c r="B51" i="7"/>
  <c r="I19" i="2"/>
  <c r="H25" i="6"/>
  <c r="H30" i="6" s="1"/>
  <c r="I25" i="6"/>
  <c r="I30" i="6" s="1"/>
  <c r="J25" i="6"/>
  <c r="H28" i="6"/>
  <c r="I28" i="6"/>
  <c r="J28" i="6"/>
  <c r="H29" i="6"/>
  <c r="I29" i="6"/>
  <c r="J29" i="6"/>
  <c r="I49" i="7" l="1"/>
  <c r="W27" i="7"/>
  <c r="G65" i="7"/>
  <c r="G46" i="6"/>
  <c r="G51" i="6" s="1"/>
  <c r="G49" i="6"/>
  <c r="G50" i="6"/>
  <c r="G66" i="7" l="1"/>
  <c r="G68" i="7"/>
  <c r="M39" i="6"/>
  <c r="N39" i="6"/>
  <c r="O39" i="6"/>
  <c r="P39" i="6"/>
  <c r="L40" i="6"/>
  <c r="M40" i="6"/>
  <c r="N40" i="6"/>
  <c r="O40" i="6"/>
  <c r="P40" i="6"/>
  <c r="C58" i="6"/>
  <c r="D58" i="6"/>
  <c r="E58" i="6"/>
  <c r="F58" i="6"/>
  <c r="C59" i="6"/>
  <c r="D59" i="6"/>
  <c r="E59" i="6"/>
  <c r="F59" i="6"/>
  <c r="B59" i="6"/>
  <c r="F69" i="6"/>
  <c r="E69" i="6"/>
  <c r="D69" i="6"/>
  <c r="C69" i="6"/>
  <c r="B69" i="6"/>
  <c r="F68" i="6"/>
  <c r="E68" i="6"/>
  <c r="D68" i="6"/>
  <c r="C68" i="6"/>
  <c r="B68" i="6"/>
  <c r="G67" i="6"/>
  <c r="F64" i="6"/>
  <c r="E64" i="6"/>
  <c r="D64" i="6"/>
  <c r="C64" i="6"/>
  <c r="B64" i="6"/>
  <c r="F63" i="6"/>
  <c r="E63" i="6"/>
  <c r="D63" i="6"/>
  <c r="C63" i="6"/>
  <c r="B63" i="6"/>
  <c r="F62" i="6"/>
  <c r="E62" i="6"/>
  <c r="D62" i="6"/>
  <c r="C62" i="6"/>
  <c r="B62" i="6"/>
  <c r="F61" i="6"/>
  <c r="E61" i="6"/>
  <c r="D61" i="6"/>
  <c r="C61" i="6"/>
  <c r="B61" i="6"/>
  <c r="F60" i="6"/>
  <c r="E60" i="6"/>
  <c r="D60" i="6"/>
  <c r="C60" i="6"/>
  <c r="B60" i="6"/>
  <c r="P50" i="6"/>
  <c r="O50" i="6"/>
  <c r="N50" i="6"/>
  <c r="M50" i="6"/>
  <c r="L50" i="6"/>
  <c r="H50" i="6"/>
  <c r="F50" i="6"/>
  <c r="E50" i="6"/>
  <c r="D50" i="6"/>
  <c r="C50" i="6"/>
  <c r="B50" i="6"/>
  <c r="P49" i="6"/>
  <c r="O49" i="6"/>
  <c r="N49" i="6"/>
  <c r="M49" i="6"/>
  <c r="L49" i="6"/>
  <c r="H49" i="6"/>
  <c r="F49" i="6"/>
  <c r="E49" i="6"/>
  <c r="D49" i="6"/>
  <c r="C49" i="6"/>
  <c r="B49" i="6"/>
  <c r="Q48" i="6"/>
  <c r="I48" i="6"/>
  <c r="H46" i="6"/>
  <c r="H51" i="6" s="1"/>
  <c r="F46" i="6"/>
  <c r="F51" i="6" s="1"/>
  <c r="E46" i="6"/>
  <c r="E51" i="6" s="1"/>
  <c r="D46" i="6"/>
  <c r="D51" i="6" s="1"/>
  <c r="C46" i="6"/>
  <c r="C51" i="6" s="1"/>
  <c r="B46" i="6"/>
  <c r="B51" i="6" s="1"/>
  <c r="P45" i="6"/>
  <c r="O45" i="6"/>
  <c r="N45" i="6"/>
  <c r="M45" i="6"/>
  <c r="L45" i="6"/>
  <c r="I45" i="6"/>
  <c r="P44" i="6"/>
  <c r="O44" i="6"/>
  <c r="N44" i="6"/>
  <c r="M44" i="6"/>
  <c r="L44" i="6"/>
  <c r="I44" i="6"/>
  <c r="P43" i="6"/>
  <c r="O43" i="6"/>
  <c r="N43" i="6"/>
  <c r="M43" i="6"/>
  <c r="L43" i="6"/>
  <c r="I43" i="6"/>
  <c r="P42" i="6"/>
  <c r="O42" i="6"/>
  <c r="N42" i="6"/>
  <c r="M42" i="6"/>
  <c r="L42" i="6"/>
  <c r="I42" i="6"/>
  <c r="P41" i="6"/>
  <c r="O41" i="6"/>
  <c r="N41" i="6"/>
  <c r="M41" i="6"/>
  <c r="L41" i="6"/>
  <c r="I41" i="6"/>
  <c r="I40" i="6"/>
  <c r="I39" i="6"/>
  <c r="S29" i="6"/>
  <c r="R29" i="6"/>
  <c r="Q29" i="6"/>
  <c r="P29" i="6"/>
  <c r="O29" i="6"/>
  <c r="N29" i="6"/>
  <c r="M29" i="6"/>
  <c r="L29" i="6"/>
  <c r="K29" i="6"/>
  <c r="G29" i="6"/>
  <c r="F29" i="6"/>
  <c r="E29" i="6"/>
  <c r="D29" i="6"/>
  <c r="C29" i="6"/>
  <c r="B29" i="6"/>
  <c r="S28" i="6"/>
  <c r="R28" i="6"/>
  <c r="Q28" i="6"/>
  <c r="P28" i="6"/>
  <c r="O28" i="6"/>
  <c r="N28" i="6"/>
  <c r="M28" i="6"/>
  <c r="L28" i="6"/>
  <c r="K28" i="6"/>
  <c r="G28" i="6"/>
  <c r="F28" i="6"/>
  <c r="E28" i="6"/>
  <c r="D28" i="6"/>
  <c r="C28" i="6"/>
  <c r="B28" i="6"/>
  <c r="T27" i="6"/>
  <c r="S25" i="6"/>
  <c r="S30" i="6" s="1"/>
  <c r="R25" i="6"/>
  <c r="R30" i="6" s="1"/>
  <c r="Q25" i="6"/>
  <c r="Q30" i="6" s="1"/>
  <c r="P25" i="6"/>
  <c r="P30" i="6" s="1"/>
  <c r="O25" i="6"/>
  <c r="O30" i="6" s="1"/>
  <c r="N25" i="6"/>
  <c r="N30" i="6" s="1"/>
  <c r="M25" i="6"/>
  <c r="M30" i="6" s="1"/>
  <c r="L25" i="6"/>
  <c r="L30" i="6" s="1"/>
  <c r="K25" i="6"/>
  <c r="K30" i="6" s="1"/>
  <c r="J30" i="6"/>
  <c r="G25" i="6"/>
  <c r="G30" i="6" s="1"/>
  <c r="F25" i="6"/>
  <c r="F30" i="6" s="1"/>
  <c r="E25" i="6"/>
  <c r="E30" i="6" s="1"/>
  <c r="D25" i="6"/>
  <c r="D30" i="6" s="1"/>
  <c r="C25" i="6"/>
  <c r="C30" i="6" s="1"/>
  <c r="B25" i="6"/>
  <c r="T24" i="6"/>
  <c r="T23" i="6"/>
  <c r="T22" i="6"/>
  <c r="T21" i="6"/>
  <c r="T20" i="6"/>
  <c r="T19" i="6"/>
  <c r="T18" i="6"/>
  <c r="Q39" i="6" l="1"/>
  <c r="Q43" i="6"/>
  <c r="Q40" i="6"/>
  <c r="G62" i="6"/>
  <c r="G59" i="6"/>
  <c r="G61" i="6"/>
  <c r="E65" i="6"/>
  <c r="E70" i="6" s="1"/>
  <c r="G58" i="6"/>
  <c r="I46" i="6"/>
  <c r="I49" i="6" s="1"/>
  <c r="G64" i="6"/>
  <c r="G63" i="6"/>
  <c r="C65" i="6"/>
  <c r="C70" i="6" s="1"/>
  <c r="F65" i="6"/>
  <c r="F70" i="6" s="1"/>
  <c r="G60" i="6"/>
  <c r="D65" i="6"/>
  <c r="D70" i="6" s="1"/>
  <c r="Q42" i="6"/>
  <c r="Q41" i="6"/>
  <c r="Q45" i="6"/>
  <c r="Q44" i="6"/>
  <c r="N46" i="6"/>
  <c r="N51" i="6" s="1"/>
  <c r="P46" i="6"/>
  <c r="P51" i="6" s="1"/>
  <c r="O46" i="6"/>
  <c r="O51" i="6" s="1"/>
  <c r="T25" i="6"/>
  <c r="T26" i="6" s="1"/>
  <c r="B30" i="6"/>
  <c r="B65" i="6"/>
  <c r="L46" i="6"/>
  <c r="M46" i="6"/>
  <c r="M51" i="6" s="1"/>
  <c r="F49" i="4"/>
  <c r="E49" i="4"/>
  <c r="D49" i="4"/>
  <c r="C49" i="4"/>
  <c r="B49" i="4"/>
  <c r="I47" i="6" l="1"/>
  <c r="U27" i="6"/>
  <c r="G65" i="6"/>
  <c r="B70" i="6"/>
  <c r="L51" i="6"/>
  <c r="Q46" i="6"/>
  <c r="G49" i="4"/>
  <c r="Q28" i="4"/>
  <c r="P28" i="4"/>
  <c r="O28" i="4"/>
  <c r="N28" i="4"/>
  <c r="M28" i="4"/>
  <c r="L28" i="4"/>
  <c r="K28" i="4"/>
  <c r="J28" i="4"/>
  <c r="I28" i="4"/>
  <c r="H28" i="4"/>
  <c r="G28" i="4"/>
  <c r="F28" i="4"/>
  <c r="E28" i="4"/>
  <c r="D28" i="4"/>
  <c r="C28" i="4"/>
  <c r="B28" i="4"/>
  <c r="Q47" i="6" l="1"/>
  <c r="Q49" i="6"/>
  <c r="G66" i="6"/>
  <c r="G68" i="6"/>
  <c r="F69" i="4"/>
  <c r="E69" i="4"/>
  <c r="D69" i="4"/>
  <c r="C69" i="4"/>
  <c r="B69" i="4"/>
  <c r="F68" i="4"/>
  <c r="E68" i="4"/>
  <c r="D68" i="4"/>
  <c r="C68" i="4"/>
  <c r="B68" i="4"/>
  <c r="G67" i="4"/>
  <c r="F64" i="4"/>
  <c r="E64" i="4"/>
  <c r="D64" i="4"/>
  <c r="C64" i="4"/>
  <c r="B64" i="4"/>
  <c r="F63" i="4"/>
  <c r="E63" i="4"/>
  <c r="D63" i="4"/>
  <c r="C63" i="4"/>
  <c r="B63" i="4"/>
  <c r="F62" i="4"/>
  <c r="E62" i="4"/>
  <c r="D62" i="4"/>
  <c r="C62" i="4"/>
  <c r="B62" i="4"/>
  <c r="F61" i="4"/>
  <c r="E61" i="4"/>
  <c r="D61" i="4"/>
  <c r="C61" i="4"/>
  <c r="B61" i="4"/>
  <c r="F60" i="4"/>
  <c r="E60" i="4"/>
  <c r="D60" i="4"/>
  <c r="C60" i="4"/>
  <c r="B60" i="4"/>
  <c r="O50" i="4"/>
  <c r="N50" i="4"/>
  <c r="M50" i="4"/>
  <c r="L50" i="4"/>
  <c r="K50" i="4"/>
  <c r="G50" i="4"/>
  <c r="F50" i="4"/>
  <c r="E50" i="4"/>
  <c r="D50" i="4"/>
  <c r="C50" i="4"/>
  <c r="B50" i="4"/>
  <c r="O49" i="4"/>
  <c r="N49" i="4"/>
  <c r="M49" i="4"/>
  <c r="L49" i="4"/>
  <c r="K49" i="4"/>
  <c r="P48" i="4"/>
  <c r="H48" i="4"/>
  <c r="G46" i="4"/>
  <c r="G51" i="4" s="1"/>
  <c r="F46" i="4"/>
  <c r="F51" i="4" s="1"/>
  <c r="E46" i="4"/>
  <c r="E51" i="4" s="1"/>
  <c r="D46" i="4"/>
  <c r="D51" i="4" s="1"/>
  <c r="C46" i="4"/>
  <c r="C51" i="4" s="1"/>
  <c r="B46" i="4"/>
  <c r="B51" i="4" s="1"/>
  <c r="O45" i="4"/>
  <c r="N45" i="4"/>
  <c r="M45" i="4"/>
  <c r="L45" i="4"/>
  <c r="K45" i="4"/>
  <c r="H45" i="4"/>
  <c r="O44" i="4"/>
  <c r="N44" i="4"/>
  <c r="M44" i="4"/>
  <c r="L44" i="4"/>
  <c r="K44" i="4"/>
  <c r="H44" i="4"/>
  <c r="O43" i="4"/>
  <c r="N43" i="4"/>
  <c r="M43" i="4"/>
  <c r="L43" i="4"/>
  <c r="K43" i="4"/>
  <c r="H43" i="4"/>
  <c r="O42" i="4"/>
  <c r="N42" i="4"/>
  <c r="M42" i="4"/>
  <c r="L42" i="4"/>
  <c r="K42" i="4"/>
  <c r="H42" i="4"/>
  <c r="O41" i="4"/>
  <c r="N41" i="4"/>
  <c r="M41" i="4"/>
  <c r="L41" i="4"/>
  <c r="K41" i="4"/>
  <c r="H41" i="4"/>
  <c r="H40" i="4"/>
  <c r="H39" i="4"/>
  <c r="Q29" i="4"/>
  <c r="P29" i="4"/>
  <c r="O29" i="4"/>
  <c r="N29" i="4"/>
  <c r="M29" i="4"/>
  <c r="L29" i="4"/>
  <c r="K29" i="4"/>
  <c r="J29" i="4"/>
  <c r="I29" i="4"/>
  <c r="H29" i="4"/>
  <c r="G29" i="4"/>
  <c r="F29" i="4"/>
  <c r="E29" i="4"/>
  <c r="D29" i="4"/>
  <c r="C29" i="4"/>
  <c r="B29" i="4"/>
  <c r="R27" i="4"/>
  <c r="Q25" i="4"/>
  <c r="Q30" i="4" s="1"/>
  <c r="P25" i="4"/>
  <c r="P30" i="4" s="1"/>
  <c r="O25" i="4"/>
  <c r="O30" i="4" s="1"/>
  <c r="N25" i="4"/>
  <c r="N30" i="4" s="1"/>
  <c r="M25" i="4"/>
  <c r="M30" i="4" s="1"/>
  <c r="L25" i="4"/>
  <c r="L30" i="4" s="1"/>
  <c r="K25" i="4"/>
  <c r="K30" i="4" s="1"/>
  <c r="J25" i="4"/>
  <c r="J30" i="4" s="1"/>
  <c r="I25" i="4"/>
  <c r="I30" i="4" s="1"/>
  <c r="H25" i="4"/>
  <c r="H30" i="4" s="1"/>
  <c r="G25" i="4"/>
  <c r="G30" i="4" s="1"/>
  <c r="F25" i="4"/>
  <c r="F30" i="4" s="1"/>
  <c r="E25" i="4"/>
  <c r="E30" i="4" s="1"/>
  <c r="D25" i="4"/>
  <c r="D30" i="4" s="1"/>
  <c r="C25" i="4"/>
  <c r="C30" i="4" s="1"/>
  <c r="B25" i="4"/>
  <c r="R24" i="4"/>
  <c r="R23" i="4"/>
  <c r="R22" i="4"/>
  <c r="R21" i="4"/>
  <c r="R20" i="4"/>
  <c r="R19" i="4"/>
  <c r="R18" i="4"/>
  <c r="G61" i="4" l="1"/>
  <c r="P42" i="4"/>
  <c r="G60" i="4"/>
  <c r="B65" i="4"/>
  <c r="B70" i="4" s="1"/>
  <c r="C65" i="4"/>
  <c r="C70" i="4" s="1"/>
  <c r="G58" i="4"/>
  <c r="G64" i="4"/>
  <c r="G59" i="4"/>
  <c r="D65" i="4"/>
  <c r="D70" i="4" s="1"/>
  <c r="E65" i="4"/>
  <c r="E70" i="4" s="1"/>
  <c r="F65" i="4"/>
  <c r="F70" i="4" s="1"/>
  <c r="G62" i="4"/>
  <c r="G63" i="4"/>
  <c r="L46" i="4"/>
  <c r="L51" i="4" s="1"/>
  <c r="P43" i="4"/>
  <c r="M46" i="4"/>
  <c r="M51" i="4" s="1"/>
  <c r="O46" i="4"/>
  <c r="O51" i="4" s="1"/>
  <c r="N46" i="4"/>
  <c r="N51" i="4" s="1"/>
  <c r="P41" i="4"/>
  <c r="P40" i="4"/>
  <c r="P44" i="4"/>
  <c r="P39" i="4"/>
  <c r="P45" i="4"/>
  <c r="H46" i="4"/>
  <c r="H47" i="4" s="1"/>
  <c r="R25" i="4"/>
  <c r="R26" i="4" s="1"/>
  <c r="B30" i="4"/>
  <c r="K46" i="4"/>
  <c r="G49" i="3"/>
  <c r="F49" i="3"/>
  <c r="E49" i="3"/>
  <c r="D49" i="3"/>
  <c r="C49" i="3"/>
  <c r="B49" i="3"/>
  <c r="Q28" i="3"/>
  <c r="P28" i="3"/>
  <c r="O28" i="3"/>
  <c r="N28" i="3"/>
  <c r="M28" i="3"/>
  <c r="L28" i="3"/>
  <c r="K28" i="3"/>
  <c r="J28" i="3"/>
  <c r="I28" i="3"/>
  <c r="H28" i="3"/>
  <c r="G28" i="3"/>
  <c r="F28" i="3"/>
  <c r="E28" i="3"/>
  <c r="D28" i="3"/>
  <c r="C28" i="3"/>
  <c r="B28" i="3"/>
  <c r="G65" i="4" l="1"/>
  <c r="G68" i="4" s="1"/>
  <c r="H49" i="4"/>
  <c r="S27" i="4"/>
  <c r="P46" i="4"/>
  <c r="K51" i="4"/>
  <c r="R19" i="3"/>
  <c r="R20" i="3"/>
  <c r="R21" i="3"/>
  <c r="R22" i="3"/>
  <c r="R23" i="3"/>
  <c r="R24" i="3"/>
  <c r="R27" i="3"/>
  <c r="R18" i="3"/>
  <c r="G66" i="4" l="1"/>
  <c r="P49" i="4"/>
  <c r="P47" i="4"/>
  <c r="F58" i="3"/>
  <c r="F59" i="3"/>
  <c r="F60" i="3"/>
  <c r="F61" i="3"/>
  <c r="E58" i="3"/>
  <c r="E59" i="3"/>
  <c r="E60" i="3"/>
  <c r="E61" i="3"/>
  <c r="D58" i="3"/>
  <c r="D59" i="3"/>
  <c r="D60" i="3"/>
  <c r="D61" i="3"/>
  <c r="C58" i="3"/>
  <c r="C59" i="3"/>
  <c r="C60" i="3"/>
  <c r="C61" i="3"/>
  <c r="B58" i="3"/>
  <c r="B59" i="3"/>
  <c r="B60" i="3"/>
  <c r="B61" i="3"/>
  <c r="G58" i="3" l="1"/>
  <c r="O39" i="3"/>
  <c r="O40" i="3"/>
  <c r="O41" i="3"/>
  <c r="O42" i="3"/>
  <c r="N39" i="3"/>
  <c r="N40" i="3"/>
  <c r="N41" i="3"/>
  <c r="N42" i="3"/>
  <c r="M39" i="3"/>
  <c r="M40" i="3"/>
  <c r="M41" i="3"/>
  <c r="M42" i="3"/>
  <c r="L39" i="3"/>
  <c r="L40" i="3"/>
  <c r="L41" i="3"/>
  <c r="L42" i="3"/>
  <c r="L43" i="3"/>
  <c r="M43" i="3"/>
  <c r="N43" i="3"/>
  <c r="O43" i="3"/>
  <c r="L44" i="3"/>
  <c r="M44" i="3"/>
  <c r="N44" i="3"/>
  <c r="O44" i="3"/>
  <c r="L45" i="3"/>
  <c r="M45" i="3"/>
  <c r="N45" i="3"/>
  <c r="O45" i="3"/>
  <c r="K39" i="3"/>
  <c r="K40" i="3"/>
  <c r="K41" i="3"/>
  <c r="F69" i="3"/>
  <c r="E69" i="3"/>
  <c r="D69" i="3"/>
  <c r="C69" i="3"/>
  <c r="B69" i="3"/>
  <c r="F68" i="3"/>
  <c r="E68" i="3"/>
  <c r="D68" i="3"/>
  <c r="C68" i="3"/>
  <c r="B68" i="3"/>
  <c r="G67" i="3"/>
  <c r="F64" i="3"/>
  <c r="E64" i="3"/>
  <c r="D64" i="3"/>
  <c r="C64" i="3"/>
  <c r="B64" i="3"/>
  <c r="F63" i="3"/>
  <c r="E63" i="3"/>
  <c r="D63" i="3"/>
  <c r="C63" i="3"/>
  <c r="B63" i="3"/>
  <c r="F62" i="3"/>
  <c r="E62" i="3"/>
  <c r="D62" i="3"/>
  <c r="C62" i="3"/>
  <c r="B62" i="3"/>
  <c r="G60" i="3"/>
  <c r="G59" i="3"/>
  <c r="O50" i="3"/>
  <c r="N50" i="3"/>
  <c r="M50" i="3"/>
  <c r="L50" i="3"/>
  <c r="K50" i="3"/>
  <c r="G50" i="3"/>
  <c r="F50" i="3"/>
  <c r="E50" i="3"/>
  <c r="D50" i="3"/>
  <c r="C50" i="3"/>
  <c r="B50" i="3"/>
  <c r="O49" i="3"/>
  <c r="N49" i="3"/>
  <c r="M49" i="3"/>
  <c r="L49" i="3"/>
  <c r="K49" i="3"/>
  <c r="P48" i="3"/>
  <c r="H48" i="3"/>
  <c r="F46" i="3"/>
  <c r="F51" i="3" s="1"/>
  <c r="E46" i="3"/>
  <c r="E51" i="3" s="1"/>
  <c r="B46" i="3"/>
  <c r="K45" i="3"/>
  <c r="G46" i="3"/>
  <c r="G51" i="3" s="1"/>
  <c r="D46" i="3"/>
  <c r="D51" i="3" s="1"/>
  <c r="C46" i="3"/>
  <c r="C51" i="3" s="1"/>
  <c r="H45" i="3"/>
  <c r="K44" i="3"/>
  <c r="H44" i="3"/>
  <c r="K43" i="3"/>
  <c r="H43" i="3"/>
  <c r="K42" i="3"/>
  <c r="H42" i="3"/>
  <c r="H41" i="3"/>
  <c r="H40" i="3"/>
  <c r="H39" i="3"/>
  <c r="Q29" i="3"/>
  <c r="P29" i="3"/>
  <c r="O29" i="3"/>
  <c r="N29" i="3"/>
  <c r="M29" i="3"/>
  <c r="L29" i="3"/>
  <c r="K29" i="3"/>
  <c r="J29" i="3"/>
  <c r="I29" i="3"/>
  <c r="H29" i="3"/>
  <c r="G29" i="3"/>
  <c r="F29" i="3"/>
  <c r="E29" i="3"/>
  <c r="D29" i="3"/>
  <c r="C29" i="3"/>
  <c r="B29" i="3"/>
  <c r="O25" i="3"/>
  <c r="O30" i="3" s="1"/>
  <c r="J25" i="3"/>
  <c r="I25" i="3"/>
  <c r="I30" i="3" s="1"/>
  <c r="E25" i="3"/>
  <c r="E30" i="3" s="1"/>
  <c r="D25" i="3"/>
  <c r="D30" i="3" s="1"/>
  <c r="J30" i="3" l="1"/>
  <c r="G63" i="3"/>
  <c r="G64" i="3"/>
  <c r="C65" i="3"/>
  <c r="C70" i="3" s="1"/>
  <c r="D65" i="3"/>
  <c r="D70" i="3" s="1"/>
  <c r="E65" i="3"/>
  <c r="E70" i="3" s="1"/>
  <c r="F65" i="3"/>
  <c r="F70" i="3" s="1"/>
  <c r="G62" i="3"/>
  <c r="B65" i="3"/>
  <c r="B70" i="3" s="1"/>
  <c r="P42" i="3"/>
  <c r="P41" i="3"/>
  <c r="P39" i="3"/>
  <c r="P43" i="3"/>
  <c r="M46" i="3"/>
  <c r="M51" i="3" s="1"/>
  <c r="N46" i="3"/>
  <c r="N51" i="3" s="1"/>
  <c r="O46" i="3"/>
  <c r="O51" i="3" s="1"/>
  <c r="P44" i="3"/>
  <c r="P45" i="3"/>
  <c r="L25" i="3"/>
  <c r="L30" i="3" s="1"/>
  <c r="G25" i="3"/>
  <c r="G30" i="3" s="1"/>
  <c r="M25" i="3"/>
  <c r="M30" i="3" s="1"/>
  <c r="H25" i="3"/>
  <c r="H30" i="3" s="1"/>
  <c r="N25" i="3"/>
  <c r="N30" i="3" s="1"/>
  <c r="F25" i="3"/>
  <c r="F30" i="3" s="1"/>
  <c r="B25" i="3"/>
  <c r="B30" i="3" s="1"/>
  <c r="P25" i="3"/>
  <c r="P30" i="3" s="1"/>
  <c r="C25" i="3"/>
  <c r="C30" i="3" s="1"/>
  <c r="Q25" i="3"/>
  <c r="Q30" i="3" s="1"/>
  <c r="H46" i="3"/>
  <c r="K25" i="3"/>
  <c r="K30" i="3" s="1"/>
  <c r="B51" i="3"/>
  <c r="L46" i="3"/>
  <c r="L51" i="3" s="1"/>
  <c r="G61" i="3"/>
  <c r="R25" i="3" l="1"/>
  <c r="R26" i="3" s="1"/>
  <c r="G65" i="3"/>
  <c r="G66" i="3" s="1"/>
  <c r="H47" i="3"/>
  <c r="H49" i="3"/>
  <c r="G68" i="3" l="1"/>
  <c r="S27" i="3"/>
  <c r="C61" i="1" l="1"/>
  <c r="D61" i="1"/>
  <c r="E61" i="1"/>
  <c r="F61" i="1"/>
  <c r="C62" i="1"/>
  <c r="D62" i="1"/>
  <c r="E62" i="1"/>
  <c r="F62" i="1"/>
  <c r="C63" i="1"/>
  <c r="D63" i="1"/>
  <c r="E63" i="1"/>
  <c r="F63" i="1"/>
  <c r="C64" i="1"/>
  <c r="D64" i="1"/>
  <c r="E64" i="1"/>
  <c r="F64" i="1"/>
  <c r="B64" i="1"/>
  <c r="B63" i="1"/>
  <c r="B62" i="1"/>
  <c r="B61" i="1"/>
  <c r="L42" i="1"/>
  <c r="M42" i="1"/>
  <c r="N42" i="1"/>
  <c r="O42" i="1"/>
  <c r="L43" i="1"/>
  <c r="M43" i="1"/>
  <c r="N43" i="1"/>
  <c r="O43" i="1"/>
  <c r="L44" i="1"/>
  <c r="M44" i="1"/>
  <c r="N44" i="1"/>
  <c r="O44" i="1"/>
  <c r="L45" i="1"/>
  <c r="M45" i="1"/>
  <c r="N45" i="1"/>
  <c r="O45" i="1"/>
  <c r="K45" i="1"/>
  <c r="K44" i="1"/>
  <c r="K43" i="1"/>
  <c r="K42" i="1"/>
  <c r="C45" i="1"/>
  <c r="D45" i="1"/>
  <c r="E45" i="1"/>
  <c r="F45" i="1"/>
  <c r="G45" i="1"/>
  <c r="B45" i="1"/>
  <c r="U24" i="1"/>
  <c r="T24" i="1"/>
  <c r="S24" i="1"/>
  <c r="R24" i="1"/>
  <c r="Q24" i="1"/>
  <c r="P24" i="1"/>
  <c r="O24" i="1"/>
  <c r="N24" i="1"/>
  <c r="M24" i="1"/>
  <c r="L24" i="1"/>
  <c r="K24" i="1"/>
  <c r="J24" i="1"/>
  <c r="I24" i="1"/>
  <c r="H24" i="1"/>
  <c r="G24" i="1"/>
  <c r="F24" i="1"/>
  <c r="E24" i="1"/>
  <c r="D24" i="1"/>
  <c r="C24" i="1"/>
  <c r="U23" i="1"/>
  <c r="T23" i="1"/>
  <c r="S23" i="1"/>
  <c r="R23" i="1"/>
  <c r="Q23" i="1"/>
  <c r="P23" i="1"/>
  <c r="O23" i="1"/>
  <c r="N23" i="1"/>
  <c r="M23" i="1"/>
  <c r="L23" i="1"/>
  <c r="K23" i="1"/>
  <c r="J23" i="1"/>
  <c r="I23" i="1"/>
  <c r="H23" i="1"/>
  <c r="G23" i="1"/>
  <c r="F23" i="1"/>
  <c r="E23" i="1"/>
  <c r="D23" i="1"/>
  <c r="C23" i="1"/>
  <c r="U22" i="1"/>
  <c r="T22" i="1"/>
  <c r="S22" i="1"/>
  <c r="R22" i="1"/>
  <c r="Q22" i="1"/>
  <c r="P22" i="1"/>
  <c r="O22" i="1"/>
  <c r="N22" i="1"/>
  <c r="M22" i="1"/>
  <c r="L22" i="1"/>
  <c r="K22" i="1"/>
  <c r="J22" i="1"/>
  <c r="I22" i="1"/>
  <c r="H22" i="1"/>
  <c r="G22" i="1"/>
  <c r="F22" i="1"/>
  <c r="E22" i="1"/>
  <c r="D22" i="1"/>
  <c r="C22" i="1"/>
  <c r="U21" i="1"/>
  <c r="T21" i="1"/>
  <c r="S21" i="1"/>
  <c r="R21" i="1"/>
  <c r="Q21" i="1"/>
  <c r="P21" i="1"/>
  <c r="O21" i="1"/>
  <c r="N21" i="1"/>
  <c r="M21" i="1"/>
  <c r="L21" i="1"/>
  <c r="K21" i="1"/>
  <c r="J21" i="1"/>
  <c r="I21" i="1"/>
  <c r="H21" i="1"/>
  <c r="G21" i="1"/>
  <c r="F21" i="1"/>
  <c r="E21" i="1"/>
  <c r="D21" i="1"/>
  <c r="C21" i="1"/>
  <c r="B23" i="1"/>
  <c r="B22" i="1"/>
  <c r="B21" i="1"/>
  <c r="R28" i="1"/>
  <c r="S28" i="1"/>
  <c r="R29" i="1"/>
  <c r="S29" i="1"/>
  <c r="P19" i="2"/>
  <c r="Q19" i="2"/>
  <c r="R19" i="2"/>
  <c r="H48" i="1" l="1"/>
  <c r="V27" i="1"/>
  <c r="M45" i="2" l="1"/>
  <c r="D45" i="2"/>
  <c r="E45" i="2"/>
  <c r="F19" i="2"/>
  <c r="G19" i="2"/>
  <c r="H19" i="2"/>
  <c r="J19" i="2"/>
  <c r="E69" i="1"/>
  <c r="E68" i="1"/>
  <c r="N50" i="1"/>
  <c r="N49" i="1"/>
  <c r="E65" i="1" l="1"/>
  <c r="E70" i="1" s="1"/>
  <c r="N46" i="1"/>
  <c r="N51" i="1" s="1"/>
  <c r="B24" i="1" l="1"/>
  <c r="C29" i="1"/>
  <c r="B29" i="1"/>
  <c r="C28" i="1"/>
  <c r="B28" i="1"/>
  <c r="G29" i="1"/>
  <c r="F29" i="1"/>
  <c r="E29" i="1"/>
  <c r="D29" i="1"/>
  <c r="G28" i="1"/>
  <c r="F28" i="1"/>
  <c r="E28" i="1"/>
  <c r="D28" i="1"/>
  <c r="K29" i="1"/>
  <c r="J29" i="1"/>
  <c r="I29" i="1"/>
  <c r="H29" i="1"/>
  <c r="K28" i="1"/>
  <c r="J28" i="1"/>
  <c r="I28" i="1"/>
  <c r="H28" i="1"/>
  <c r="N45" i="2" l="1"/>
  <c r="L45" i="2"/>
  <c r="K45" i="2"/>
  <c r="J45" i="2"/>
  <c r="F45" i="2"/>
  <c r="C45" i="2"/>
  <c r="B45" i="2"/>
  <c r="O44" i="2"/>
  <c r="G44" i="2"/>
  <c r="O43" i="2"/>
  <c r="G43" i="2"/>
  <c r="O42" i="2"/>
  <c r="G42" i="2"/>
  <c r="O41" i="2"/>
  <c r="G41" i="2"/>
  <c r="O40" i="2"/>
  <c r="G40" i="2"/>
  <c r="O39" i="2"/>
  <c r="G39" i="2"/>
  <c r="O38" i="2"/>
  <c r="G38" i="2"/>
  <c r="F32" i="2"/>
  <c r="E32" i="2"/>
  <c r="D32" i="2"/>
  <c r="C32" i="2"/>
  <c r="B32" i="2"/>
  <c r="H31" i="2"/>
  <c r="H30" i="2"/>
  <c r="H29" i="2"/>
  <c r="H28" i="2"/>
  <c r="H27" i="2"/>
  <c r="H26" i="2"/>
  <c r="H25" i="2"/>
  <c r="E19" i="2"/>
  <c r="D19" i="2"/>
  <c r="B19" i="2"/>
  <c r="G45" i="2" l="1"/>
  <c r="V19" i="2"/>
  <c r="O45" i="2"/>
  <c r="H32" i="2"/>
  <c r="F69" i="1" l="1"/>
  <c r="D69" i="1"/>
  <c r="C69" i="1"/>
  <c r="B69" i="1"/>
  <c r="F68" i="1"/>
  <c r="D68" i="1"/>
  <c r="C68" i="1"/>
  <c r="B68" i="1"/>
  <c r="G67" i="1"/>
  <c r="G63" i="1"/>
  <c r="G62" i="1"/>
  <c r="G60" i="1"/>
  <c r="G58" i="1"/>
  <c r="O50" i="1"/>
  <c r="M50" i="1"/>
  <c r="L50" i="1"/>
  <c r="K50" i="1"/>
  <c r="G50" i="1"/>
  <c r="F50" i="1"/>
  <c r="E50" i="1"/>
  <c r="D50" i="1"/>
  <c r="C50" i="1"/>
  <c r="B50" i="1"/>
  <c r="O49" i="1"/>
  <c r="M49" i="1"/>
  <c r="L49" i="1"/>
  <c r="K49" i="1"/>
  <c r="G49" i="1"/>
  <c r="F49" i="1"/>
  <c r="E49" i="1"/>
  <c r="D49" i="1"/>
  <c r="C49" i="1"/>
  <c r="B49" i="1"/>
  <c r="P48" i="1"/>
  <c r="G46" i="1"/>
  <c r="G51" i="1" s="1"/>
  <c r="F46" i="1"/>
  <c r="F51" i="1" s="1"/>
  <c r="P45" i="1"/>
  <c r="E46" i="1"/>
  <c r="E51" i="1" s="1"/>
  <c r="C46" i="1"/>
  <c r="C51" i="1" s="1"/>
  <c r="H43" i="1"/>
  <c r="H42" i="1"/>
  <c r="H41" i="1"/>
  <c r="H40" i="1"/>
  <c r="H39" i="1"/>
  <c r="U29" i="1"/>
  <c r="T29" i="1"/>
  <c r="Q29" i="1"/>
  <c r="P29" i="1"/>
  <c r="O29" i="1"/>
  <c r="N29" i="1"/>
  <c r="M29" i="1"/>
  <c r="L29" i="1"/>
  <c r="U28" i="1"/>
  <c r="T28" i="1"/>
  <c r="Q28" i="1"/>
  <c r="P28" i="1"/>
  <c r="O28" i="1"/>
  <c r="N28" i="1"/>
  <c r="M28" i="1"/>
  <c r="L28" i="1"/>
  <c r="V24" i="1"/>
  <c r="M46" i="1" l="1"/>
  <c r="M51" i="1" s="1"/>
  <c r="G64" i="1"/>
  <c r="D46" i="1"/>
  <c r="D51" i="1" s="1"/>
  <c r="G59" i="1"/>
  <c r="O46" i="1"/>
  <c r="O51" i="1" s="1"/>
  <c r="P40" i="1"/>
  <c r="H44" i="1"/>
  <c r="C65" i="1"/>
  <c r="C70" i="1" s="1"/>
  <c r="P42" i="1"/>
  <c r="D65" i="1"/>
  <c r="D70" i="1" s="1"/>
  <c r="P44" i="1"/>
  <c r="F65" i="1"/>
  <c r="F70" i="1" s="1"/>
  <c r="P39" i="1"/>
  <c r="H45" i="1"/>
  <c r="V18" i="1"/>
  <c r="B46" i="1"/>
  <c r="L46" i="1"/>
  <c r="L51" i="1" s="1"/>
  <c r="P41" i="1"/>
  <c r="B51" i="1" l="1"/>
  <c r="H46" i="1"/>
  <c r="H49" i="1" l="1"/>
  <c r="H47" i="1"/>
  <c r="V19" i="1" l="1"/>
  <c r="V21" i="1"/>
  <c r="V22" i="1" l="1"/>
  <c r="V23" i="1"/>
  <c r="G61" i="1" l="1"/>
  <c r="B65" i="1"/>
  <c r="B70" i="1" s="1"/>
  <c r="G65" i="1" l="1"/>
  <c r="G66" i="1" s="1"/>
  <c r="G68" i="1" l="1"/>
  <c r="V20" i="1"/>
  <c r="L25" i="1"/>
  <c r="L30" i="1" s="1"/>
  <c r="U25" i="1"/>
  <c r="U30" i="1" s="1"/>
  <c r="T25" i="1"/>
  <c r="T30" i="1" s="1"/>
  <c r="I25" i="1"/>
  <c r="I30" i="1" s="1"/>
  <c r="C25" i="1"/>
  <c r="C30" i="1" s="1"/>
  <c r="O25" i="1"/>
  <c r="O30" i="1" s="1"/>
  <c r="J25" i="1"/>
  <c r="J30" i="1" s="1"/>
  <c r="K25" i="1"/>
  <c r="K30" i="1" s="1"/>
  <c r="Q25" i="1"/>
  <c r="Q30" i="1" s="1"/>
  <c r="G25" i="1"/>
  <c r="G30" i="1" s="1"/>
  <c r="S25" i="1"/>
  <c r="S30" i="1" s="1"/>
  <c r="E25" i="1"/>
  <c r="E30" i="1" s="1"/>
  <c r="D25" i="1"/>
  <c r="D30" i="1" s="1"/>
  <c r="N25" i="1"/>
  <c r="N30" i="1" s="1"/>
  <c r="P25" i="1"/>
  <c r="P30" i="1" s="1"/>
  <c r="H25" i="1"/>
  <c r="H30" i="1" s="1"/>
  <c r="F25" i="1"/>
  <c r="F30" i="1" s="1"/>
  <c r="R25" i="1"/>
  <c r="R30" i="1" s="1"/>
  <c r="M25" i="1"/>
  <c r="M30" i="1" s="1"/>
  <c r="B25" i="1"/>
  <c r="V25" i="1" l="1"/>
  <c r="W27" i="1" s="1"/>
  <c r="B30" i="1"/>
  <c r="V26" i="1" l="1"/>
  <c r="P43" i="1"/>
  <c r="K46" i="1"/>
  <c r="K51" i="1" s="1"/>
  <c r="P46" i="1" l="1"/>
  <c r="P49" i="1" l="1"/>
  <c r="P47" i="1"/>
  <c r="P40" i="3"/>
  <c r="K46" i="3"/>
  <c r="K51" i="3" s="1"/>
  <c r="P46" i="3" l="1"/>
  <c r="P47" i="3" l="1"/>
  <c r="P49" i="3"/>
  <c r="L46" i="7" l="1"/>
  <c r="L51" i="7" s="1"/>
  <c r="Q46" i="7"/>
  <c r="Q49" i="7" s="1"/>
  <c r="Q39" i="7"/>
  <c r="Q47" i="7" l="1"/>
</calcChain>
</file>

<file path=xl/sharedStrings.xml><?xml version="1.0" encoding="utf-8"?>
<sst xmlns="http://schemas.openxmlformats.org/spreadsheetml/2006/main" count="1510" uniqueCount="76">
  <si>
    <t xml:space="preserve">PROGRAMACION SEMANAL DE ALIMENTO </t>
  </si>
  <si>
    <t>UNIDAD DE PRODUCCIÓN</t>
  </si>
  <si>
    <t>ALABAMA</t>
  </si>
  <si>
    <t xml:space="preserve">LOTES </t>
  </si>
  <si>
    <t xml:space="preserve">MODULO </t>
  </si>
  <si>
    <t>SEMANA 1</t>
  </si>
  <si>
    <t>FECHA</t>
  </si>
  <si>
    <t xml:space="preserve">LINEA   9 </t>
  </si>
  <si>
    <t>CASETA B</t>
  </si>
  <si>
    <t xml:space="preserve">Rango </t>
  </si>
  <si>
    <t>TOTAL</t>
  </si>
  <si>
    <t>CORRALES</t>
  </si>
  <si>
    <t>Viernes</t>
  </si>
  <si>
    <t>Sabado</t>
  </si>
  <si>
    <t>Domingo</t>
  </si>
  <si>
    <t>Lunes</t>
  </si>
  <si>
    <t>Martes</t>
  </si>
  <si>
    <t>Miercoles</t>
  </si>
  <si>
    <t>Jueves</t>
  </si>
  <si>
    <t>PROGRAMADO</t>
  </si>
  <si>
    <t>N AVES</t>
  </si>
  <si>
    <t>Diario</t>
  </si>
  <si>
    <t>Semanal</t>
  </si>
  <si>
    <t>Prueba</t>
  </si>
  <si>
    <t>LINEA   4</t>
  </si>
  <si>
    <t>CASETA A</t>
  </si>
  <si>
    <t xml:space="preserve">LINEA   1 </t>
  </si>
  <si>
    <t>Rango</t>
  </si>
  <si>
    <t>LINEA   7</t>
  </si>
  <si>
    <t>FORMATO</t>
  </si>
  <si>
    <t>Código: FO-CL-003</t>
  </si>
  <si>
    <t>PROGRAMACIÓN SEMANAL DE ALIMENTO</t>
  </si>
  <si>
    <t>Versión: 003</t>
  </si>
  <si>
    <t>Aprobación: 11-12-2008</t>
  </si>
  <si>
    <t>MODULO:</t>
  </si>
  <si>
    <t>LOTES:</t>
  </si>
  <si>
    <t>EDAD:</t>
  </si>
  <si>
    <t>UNIDAD DE PRODUCCIÓN:</t>
  </si>
  <si>
    <t>FECHA:</t>
  </si>
  <si>
    <t>TIPO DE ALIMENTO:</t>
  </si>
  <si>
    <t>LINEA 9</t>
  </si>
  <si>
    <t>CORRAL</t>
  </si>
  <si>
    <t>RANGO</t>
  </si>
  <si>
    <t>VIERNES</t>
  </si>
  <si>
    <t>SABADO</t>
  </si>
  <si>
    <t>DOMINGO</t>
  </si>
  <si>
    <t>LUNES</t>
  </si>
  <si>
    <t>MARTES</t>
  </si>
  <si>
    <t>MIERCOLES</t>
  </si>
  <si>
    <t>JUEVES</t>
  </si>
  <si>
    <t>LINEA 1</t>
  </si>
  <si>
    <t>LINEA 7</t>
  </si>
  <si>
    <t>CASETA D</t>
  </si>
  <si>
    <t>CASETA C</t>
  </si>
  <si>
    <t>SEMANA 2</t>
  </si>
  <si>
    <t>SEMANA 3</t>
  </si>
  <si>
    <t>SEMANA 4</t>
  </si>
  <si>
    <t>SEMANA 5</t>
  </si>
  <si>
    <t>SEMANA 7</t>
  </si>
  <si>
    <t>SEMANA 8</t>
  </si>
  <si>
    <t>SEMANA 9</t>
  </si>
  <si>
    <t>SEMANA 10</t>
  </si>
  <si>
    <t>SEMANA 11</t>
  </si>
  <si>
    <t>SEMANA 12</t>
  </si>
  <si>
    <t>SEMANA 13</t>
  </si>
  <si>
    <t>LINEA 4</t>
  </si>
  <si>
    <t>SEMANA 14</t>
  </si>
  <si>
    <t>F543 - M544</t>
  </si>
  <si>
    <t>SEMANA 15</t>
  </si>
  <si>
    <t>SEMANA 16</t>
  </si>
  <si>
    <t xml:space="preserve">Prepostura - Levante </t>
  </si>
  <si>
    <t>SEMANA 17</t>
  </si>
  <si>
    <t>SEMANA 18</t>
  </si>
  <si>
    <t>17 AL 23 DE SEPT</t>
  </si>
  <si>
    <t>Este programa es para que puedan surtir para el sabado… Probablemente cambien algunos corrales por sugerencias de la Dra Monica. Por favor me ayudan con el conteo de los corrales que les indico y ajustar saldos de ser necesario.</t>
  </si>
  <si>
    <t>contar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</si>
</sst>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0" x14ac:knownFonts="1">
    <font>
      <sz val="11"/>
      <color theme="1"/>
      <name val="Calibri"/>
      <family val="2"/>
      <scheme val="minor"/>
    </font>
    <font>
      <sz val="20"/>
      <name val="Arial"/>
      <family val="2"/>
    </font>
    <font>
      <sz val="24"/>
      <name val="Arial"/>
      <family val="2"/>
    </font>
    <font>
      <b/>
      <sz val="20"/>
      <name val="Arial"/>
      <family val="2"/>
    </font>
    <font>
      <u/>
      <sz val="20"/>
      <name val="Arial"/>
      <family val="2"/>
    </font>
    <font>
      <b/>
      <sz val="28"/>
      <color rgb="FFFF0000"/>
      <name val="Arial"/>
      <family val="2"/>
    </font>
    <font>
      <b/>
      <sz val="26"/>
      <name val="Arial"/>
      <family val="2"/>
    </font>
    <font>
      <sz val="10"/>
      <name val="Arial"/>
      <family val="2"/>
    </font>
    <font>
      <b/>
      <sz val="24"/>
      <name val="Arial"/>
      <family val="2"/>
    </font>
    <font>
      <sz val="28"/>
      <name val="Arial"/>
      <family val="2"/>
    </font>
    <font>
      <b/>
      <sz val="16"/>
      <name val="Arial"/>
      <family val="2"/>
    </font>
    <font>
      <sz val="26"/>
      <name val="Arial"/>
      <family val="2"/>
    </font>
    <font>
      <sz val="30"/>
      <name val="Arial"/>
      <family val="2"/>
    </font>
    <font>
      <sz val="24"/>
      <color indexed="10"/>
      <name val="Arial"/>
      <family val="2"/>
    </font>
    <font>
      <sz val="24"/>
      <color theme="3"/>
      <name val="Arial"/>
      <family val="2"/>
    </font>
    <font>
      <b/>
      <sz val="24"/>
      <color rgb="FFFF0000"/>
      <name val="Arial"/>
      <family val="2"/>
    </font>
    <font>
      <sz val="22"/>
      <name val="Arial"/>
      <family val="2"/>
    </font>
    <font>
      <b/>
      <sz val="22"/>
      <name val="Arial"/>
      <family val="2"/>
    </font>
    <font>
      <b/>
      <sz val="12"/>
      <name val="Arial"/>
      <family val="2"/>
    </font>
    <font>
      <sz val="14"/>
      <name val="Arial"/>
      <family val="2"/>
    </font>
    <font>
      <sz val="16"/>
      <name val="Arial"/>
      <family val="2"/>
    </font>
    <font>
      <b/>
      <sz val="16"/>
      <color rgb="FFFF0000"/>
      <name val="Arial"/>
      <family val="2"/>
    </font>
    <font>
      <b/>
      <sz val="20"/>
      <color rgb="FFFF0000"/>
      <name val="Arial"/>
      <family val="2"/>
    </font>
    <font>
      <b/>
      <sz val="26"/>
      <color rgb="FFFF0000"/>
      <name val="Arial"/>
      <family val="2"/>
    </font>
    <font>
      <sz val="18"/>
      <name val="Arial"/>
      <family val="2"/>
    </font>
    <font>
      <sz val="16"/>
      <color theme="1"/>
      <name val="Calibri"/>
      <family val="2"/>
      <scheme val="minor"/>
    </font>
    <font>
      <b/>
      <u/>
      <sz val="16"/>
      <name val="Arial"/>
      <family val="2"/>
    </font>
    <font>
      <sz val="16"/>
      <color rgb="FF003366"/>
      <name val="Arial"/>
      <family val="2"/>
    </font>
    <font>
      <sz val="16"/>
      <color theme="1"/>
      <name val="Arial"/>
      <family val="2"/>
    </font>
    <font>
      <b/>
      <sz val="16"/>
      <color theme="1"/>
      <name val="Arial"/>
      <family val="2"/>
    </font>
  </fonts>
  <fills count="20">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bgColor indexed="64"/>
      </patternFill>
    </fill>
    <fill>
      <patternFill patternType="solid">
        <fgColor indexed="43"/>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indexed="22"/>
        <bgColor indexed="64"/>
      </patternFill>
    </fill>
    <fill>
      <patternFill patternType="solid">
        <fgColor theme="7"/>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5" tint="0.59999389629810485"/>
        <bgColor indexed="64"/>
      </patternFill>
    </fill>
  </fills>
  <borders count="61">
    <border>
      <left/>
      <right/>
      <top/>
      <bottom/>
      <diagonal/>
    </border>
    <border>
      <left/>
      <right/>
      <top/>
      <bottom style="thin">
        <color auto="1"/>
      </bottom>
      <diagonal/>
    </border>
    <border>
      <left style="medium">
        <color auto="1"/>
      </left>
      <right/>
      <top style="medium">
        <color auto="1"/>
      </top>
      <bottom style="thin">
        <color auto="1"/>
      </bottom>
      <diagonal/>
    </border>
    <border>
      <left/>
      <right/>
      <top style="medium">
        <color indexed="64"/>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indexed="64"/>
      </right>
      <top style="medium">
        <color indexed="64"/>
      </top>
      <bottom/>
      <diagonal/>
    </border>
    <border>
      <left style="medium">
        <color auto="1"/>
      </left>
      <right/>
      <top/>
      <bottom/>
      <diagonal/>
    </border>
    <border>
      <left/>
      <right/>
      <top style="thin">
        <color auto="1"/>
      </top>
      <bottom/>
      <diagonal/>
    </border>
    <border>
      <left/>
      <right style="thin">
        <color auto="1"/>
      </right>
      <top style="thin">
        <color auto="1"/>
      </top>
      <bottom/>
      <diagonal/>
    </border>
    <border>
      <left/>
      <right style="medium">
        <color auto="1"/>
      </right>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auto="1"/>
      </right>
      <top style="thin">
        <color auto="1"/>
      </top>
      <bottom/>
      <diagonal/>
    </border>
    <border>
      <left style="medium">
        <color indexed="64"/>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auto="1"/>
      </right>
      <top style="medium">
        <color auto="1"/>
      </top>
      <bottom style="thin">
        <color auto="1"/>
      </bottom>
      <diagonal/>
    </border>
    <border>
      <left/>
      <right style="medium">
        <color indexed="64"/>
      </right>
      <top/>
      <bottom style="thin">
        <color auto="1"/>
      </bottom>
      <diagonal/>
    </border>
    <border>
      <left style="thin">
        <color auto="1"/>
      </left>
      <right style="thin">
        <color auto="1"/>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style="thin">
        <color auto="1"/>
      </top>
      <bottom/>
      <diagonal/>
    </border>
    <border>
      <left style="medium">
        <color auto="1"/>
      </left>
      <right style="medium">
        <color auto="1"/>
      </right>
      <top style="thin">
        <color auto="1"/>
      </top>
      <bottom style="medium">
        <color auto="1"/>
      </bottom>
      <diagonal/>
    </border>
    <border>
      <left style="hair">
        <color auto="1"/>
      </left>
      <right style="hair">
        <color auto="1"/>
      </right>
      <top style="medium">
        <color indexed="64"/>
      </top>
      <bottom style="medium">
        <color indexed="64"/>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bottom style="medium">
        <color indexed="64"/>
      </bottom>
      <diagonal/>
    </border>
    <border>
      <left style="thin">
        <color auto="1"/>
      </left>
      <right/>
      <top/>
      <bottom style="thin">
        <color auto="1"/>
      </bottom>
      <diagonal/>
    </border>
    <border>
      <left/>
      <right style="hair">
        <color auto="1"/>
      </right>
      <top style="medium">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s>
  <cellStyleXfs count="1">
    <xf numFmtId="0" fontId="0" fillId="0" borderId="0"/>
  </cellStyleXfs>
  <cellXfs count="373">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applyAlignment="1">
      <alignment horizontal="center" vertical="center"/>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10" fontId="3" fillId="2" borderId="0" xfId="0" applyNumberFormat="1" applyFont="1" applyFill="1" applyAlignment="1">
      <alignment horizontal="center" vertical="center"/>
    </xf>
    <xf numFmtId="10" fontId="3" fillId="2" borderId="0" xfId="0" applyNumberFormat="1" applyFont="1" applyFill="1" applyBorder="1" applyAlignment="1">
      <alignment horizontal="center" vertical="center"/>
    </xf>
    <xf numFmtId="10" fontId="1" fillId="2" borderId="0" xfId="0" applyNumberFormat="1" applyFont="1" applyFill="1" applyBorder="1" applyAlignment="1">
      <alignment horizontal="center" vertical="center"/>
    </xf>
    <xf numFmtId="0" fontId="6" fillId="2" borderId="4" xfId="0" applyFont="1" applyFill="1" applyBorder="1" applyAlignment="1">
      <alignment horizontal="center" vertical="center"/>
    </xf>
    <xf numFmtId="0" fontId="7" fillId="0" borderId="0" xfId="0" applyFont="1" applyAlignment="1">
      <alignment horizontal="center" vertical="center"/>
    </xf>
    <xf numFmtId="0" fontId="8" fillId="0" borderId="6" xfId="0" applyFont="1" applyBorder="1" applyAlignment="1">
      <alignment horizontal="center" vertical="center"/>
    </xf>
    <xf numFmtId="0" fontId="2" fillId="0" borderId="7" xfId="0" applyFont="1" applyFill="1" applyBorder="1" applyAlignment="1">
      <alignment horizontal="center" vertical="center"/>
    </xf>
    <xf numFmtId="0" fontId="3" fillId="0" borderId="10" xfId="0" applyFont="1" applyBorder="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164" fontId="11" fillId="2" borderId="6" xfId="0" applyNumberFormat="1" applyFont="1" applyFill="1" applyBorder="1" applyAlignment="1">
      <alignment horizontal="center" vertical="center"/>
    </xf>
    <xf numFmtId="164" fontId="11" fillId="2" borderId="7" xfId="0" applyNumberFormat="1" applyFont="1" applyFill="1" applyBorder="1" applyAlignment="1">
      <alignment horizontal="center" vertical="center"/>
    </xf>
    <xf numFmtId="164" fontId="11" fillId="2" borderId="9" xfId="0" applyNumberFormat="1" applyFont="1" applyFill="1" applyBorder="1" applyAlignment="1">
      <alignment horizontal="center" vertical="center"/>
    </xf>
    <xf numFmtId="164" fontId="12" fillId="0" borderId="10" xfId="0" applyNumberFormat="1" applyFont="1" applyFill="1" applyBorder="1" applyAlignment="1">
      <alignment horizontal="center" vertical="center"/>
    </xf>
    <xf numFmtId="165" fontId="12" fillId="0" borderId="6" xfId="0" applyNumberFormat="1" applyFont="1" applyBorder="1" applyAlignment="1">
      <alignment horizontal="center" vertical="center"/>
    </xf>
    <xf numFmtId="165" fontId="12" fillId="0" borderId="7" xfId="0" applyNumberFormat="1" applyFont="1" applyBorder="1" applyAlignment="1">
      <alignment horizontal="center" vertical="center"/>
    </xf>
    <xf numFmtId="165" fontId="12" fillId="0" borderId="9" xfId="0" applyNumberFormat="1" applyFont="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9" xfId="0" applyFont="1" applyFill="1" applyBorder="1" applyAlignment="1">
      <alignment horizontal="center" vertical="center"/>
    </xf>
    <xf numFmtId="164" fontId="13" fillId="0" borderId="10" xfId="0" applyNumberFormat="1" applyFont="1" applyFill="1" applyBorder="1" applyAlignment="1">
      <alignment horizontal="center" vertical="center"/>
    </xf>
    <xf numFmtId="1" fontId="11" fillId="5" borderId="6" xfId="0" applyNumberFormat="1" applyFont="1" applyFill="1" applyBorder="1" applyAlignment="1">
      <alignment horizontal="center" vertical="center"/>
    </xf>
    <xf numFmtId="1" fontId="11" fillId="5" borderId="7" xfId="0" applyNumberFormat="1" applyFont="1" applyFill="1" applyBorder="1" applyAlignment="1">
      <alignment horizontal="center" vertical="center"/>
    </xf>
    <xf numFmtId="1" fontId="11" fillId="5" borderId="9" xfId="0" applyNumberFormat="1" applyFont="1" applyFill="1" applyBorder="1" applyAlignment="1">
      <alignment horizontal="center" vertical="center"/>
    </xf>
    <xf numFmtId="1" fontId="14" fillId="6" borderId="10"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164" fontId="2" fillId="0" borderId="7"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0"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2" fontId="11" fillId="0" borderId="7" xfId="0" applyNumberFormat="1" applyFont="1" applyBorder="1" applyAlignment="1">
      <alignment horizontal="center" vertical="center"/>
    </xf>
    <xf numFmtId="2" fontId="11" fillId="0" borderId="9" xfId="0" applyNumberFormat="1" applyFont="1" applyBorder="1" applyAlignment="1">
      <alignment horizontal="center" vertical="center"/>
    </xf>
    <xf numFmtId="0" fontId="0" fillId="0" borderId="10" xfId="0" applyBorder="1" applyAlignment="1">
      <alignment horizontal="center" vertical="center"/>
    </xf>
    <xf numFmtId="164" fontId="11" fillId="0" borderId="12" xfId="0" applyNumberFormat="1" applyFont="1" applyBorder="1" applyAlignment="1">
      <alignment horizontal="center" vertical="center"/>
    </xf>
    <xf numFmtId="164" fontId="11" fillId="0" borderId="13" xfId="0" applyNumberFormat="1" applyFont="1" applyBorder="1" applyAlignment="1">
      <alignment horizontal="center" vertical="center"/>
    </xf>
    <xf numFmtId="164" fontId="11" fillId="0" borderId="14" xfId="0" applyNumberFormat="1" applyFont="1" applyBorder="1" applyAlignment="1">
      <alignment horizontal="center" vertical="center"/>
    </xf>
    <xf numFmtId="0" fontId="0" fillId="0" borderId="15" xfId="0" applyBorder="1" applyAlignment="1">
      <alignment horizontal="center" vertical="center"/>
    </xf>
    <xf numFmtId="0" fontId="11" fillId="0" borderId="0" xfId="0" applyFont="1" applyAlignment="1">
      <alignment horizontal="center" vertical="center"/>
    </xf>
    <xf numFmtId="164" fontId="11" fillId="0" borderId="0" xfId="0" applyNumberFormat="1" applyFont="1" applyAlignment="1">
      <alignment horizontal="center" vertical="center"/>
    </xf>
    <xf numFmtId="164" fontId="2" fillId="0" borderId="0" xfId="0" applyNumberFormat="1" applyFont="1" applyAlignment="1">
      <alignment horizontal="center" vertical="center"/>
    </xf>
    <xf numFmtId="0" fontId="15" fillId="2" borderId="0" xfId="0" applyFont="1" applyFill="1" applyAlignment="1">
      <alignment horizontal="center" vertical="center"/>
    </xf>
    <xf numFmtId="0" fontId="16" fillId="0" borderId="0" xfId="0" applyFont="1" applyAlignment="1">
      <alignment horizontal="center" vertical="center"/>
    </xf>
    <xf numFmtId="1" fontId="1" fillId="0" borderId="0" xfId="0" applyNumberFormat="1" applyFont="1" applyAlignment="1">
      <alignment horizontal="center" vertical="center"/>
    </xf>
    <xf numFmtId="0" fontId="8" fillId="0" borderId="7" xfId="0" applyFont="1" applyFill="1" applyBorder="1" applyAlignment="1">
      <alignment horizontal="center" vertical="center"/>
    </xf>
    <xf numFmtId="0" fontId="3" fillId="0" borderId="0" xfId="0" applyFont="1" applyBorder="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Fill="1" applyAlignment="1">
      <alignment horizontal="center" vertical="center"/>
    </xf>
    <xf numFmtId="2" fontId="2" fillId="0" borderId="0" xfId="0" applyNumberFormat="1" applyFont="1" applyAlignment="1">
      <alignment horizontal="center" vertical="center"/>
    </xf>
    <xf numFmtId="164" fontId="12" fillId="0" borderId="0"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0" fontId="20" fillId="0" borderId="0" xfId="0" applyFont="1" applyAlignment="1">
      <alignment horizontal="center" vertical="center"/>
    </xf>
    <xf numFmtId="0" fontId="2" fillId="5" borderId="7"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14" fontId="0" fillId="0" borderId="0" xfId="0" applyNumberFormat="1" applyAlignment="1">
      <alignment horizontal="center" vertical="center"/>
    </xf>
    <xf numFmtId="0" fontId="6" fillId="2" borderId="0" xfId="0" applyFont="1" applyFill="1" applyBorder="1" applyAlignment="1">
      <alignment horizontal="center" vertical="center"/>
    </xf>
    <xf numFmtId="0" fontId="0" fillId="0" borderId="0" xfId="0" applyBorder="1" applyAlignment="1">
      <alignment horizontal="center" vertical="center"/>
    </xf>
    <xf numFmtId="2" fontId="16" fillId="0" borderId="0" xfId="0" applyNumberFormat="1" applyFont="1" applyAlignment="1">
      <alignment horizontal="center" vertical="center"/>
    </xf>
    <xf numFmtId="164" fontId="16" fillId="0" borderId="0" xfId="0" applyNumberFormat="1" applyFont="1" applyAlignment="1">
      <alignment horizontal="center" vertical="center"/>
    </xf>
    <xf numFmtId="164" fontId="11" fillId="0" borderId="0" xfId="0" applyNumberFormat="1" applyFont="1" applyFill="1" applyBorder="1" applyAlignment="1">
      <alignment horizontal="center" vertical="center"/>
    </xf>
    <xf numFmtId="0" fontId="24" fillId="0" borderId="0" xfId="0" applyFont="1" applyAlignment="1">
      <alignment horizontal="center" vertical="center"/>
    </xf>
    <xf numFmtId="164" fontId="11" fillId="2" borderId="5" xfId="0" applyNumberFormat="1" applyFont="1" applyFill="1" applyBorder="1" applyAlignment="1">
      <alignment horizontal="center" vertical="center"/>
    </xf>
    <xf numFmtId="0" fontId="18" fillId="0" borderId="45" xfId="0" applyFont="1" applyFill="1" applyBorder="1" applyAlignment="1">
      <alignment horizontal="center" vertical="center"/>
    </xf>
    <xf numFmtId="0" fontId="8" fillId="0" borderId="16" xfId="0" applyFont="1" applyBorder="1" applyAlignment="1">
      <alignment horizontal="center" vertical="center"/>
    </xf>
    <xf numFmtId="164" fontId="11" fillId="2" borderId="16" xfId="0" applyNumberFormat="1" applyFont="1" applyFill="1" applyBorder="1" applyAlignment="1">
      <alignment horizontal="center" vertical="center"/>
    </xf>
    <xf numFmtId="165" fontId="12" fillId="0" borderId="16" xfId="0" applyNumberFormat="1" applyFont="1" applyBorder="1" applyAlignment="1">
      <alignment horizontal="center" vertical="center"/>
    </xf>
    <xf numFmtId="0" fontId="2" fillId="4" borderId="16" xfId="0" applyFont="1" applyFill="1" applyBorder="1" applyAlignment="1">
      <alignment horizontal="center" vertical="center"/>
    </xf>
    <xf numFmtId="1" fontId="11" fillId="5" borderId="16" xfId="0" applyNumberFormat="1" applyFont="1" applyFill="1" applyBorder="1" applyAlignment="1">
      <alignment horizontal="center" vertical="center"/>
    </xf>
    <xf numFmtId="164" fontId="2" fillId="0" borderId="16" xfId="0" applyNumberFormat="1" applyFont="1" applyFill="1" applyBorder="1" applyAlignment="1">
      <alignment horizontal="center" vertical="center"/>
    </xf>
    <xf numFmtId="0" fontId="11" fillId="0" borderId="16" xfId="0" applyFont="1" applyBorder="1" applyAlignment="1">
      <alignment horizontal="center" vertical="center"/>
    </xf>
    <xf numFmtId="164" fontId="11" fillId="0" borderId="50" xfId="0" applyNumberFormat="1" applyFont="1" applyBorder="1" applyAlignment="1">
      <alignment horizontal="center" vertical="center"/>
    </xf>
    <xf numFmtId="0" fontId="11" fillId="0" borderId="9" xfId="0" applyFont="1" applyBorder="1" applyAlignment="1">
      <alignment horizontal="center" vertical="center"/>
    </xf>
    <xf numFmtId="0" fontId="5" fillId="2" borderId="44" xfId="0" applyFont="1" applyFill="1" applyBorder="1" applyAlignment="1">
      <alignment horizontal="center" vertical="center"/>
    </xf>
    <xf numFmtId="0" fontId="6" fillId="0" borderId="45" xfId="0" applyFont="1" applyBorder="1" applyAlignment="1">
      <alignment horizontal="center" vertical="center"/>
    </xf>
    <xf numFmtId="0" fontId="10" fillId="0" borderId="45" xfId="0" applyFont="1" applyBorder="1" applyAlignment="1">
      <alignment horizontal="center" vertical="center"/>
    </xf>
    <xf numFmtId="0" fontId="3" fillId="2" borderId="45" xfId="0" applyFont="1" applyFill="1" applyBorder="1" applyAlignment="1">
      <alignment horizontal="center" vertical="center"/>
    </xf>
    <xf numFmtId="0" fontId="3" fillId="0" borderId="45" xfId="0" applyFont="1" applyFill="1" applyBorder="1" applyAlignment="1">
      <alignment horizontal="center" vertical="center"/>
    </xf>
    <xf numFmtId="0" fontId="2" fillId="4" borderId="45" xfId="0" applyFont="1" applyFill="1" applyBorder="1" applyAlignment="1">
      <alignment horizontal="center" vertical="center"/>
    </xf>
    <xf numFmtId="0" fontId="2" fillId="5" borderId="45" xfId="0" applyFont="1" applyFill="1" applyBorder="1" applyAlignment="1">
      <alignment horizontal="center" vertical="center"/>
    </xf>
    <xf numFmtId="0" fontId="2" fillId="6" borderId="45" xfId="0" applyFont="1" applyFill="1" applyBorder="1" applyAlignment="1">
      <alignment horizontal="center" vertical="center"/>
    </xf>
    <xf numFmtId="0" fontId="11" fillId="0" borderId="45" xfId="0" applyFont="1" applyBorder="1" applyAlignment="1">
      <alignment horizontal="center" vertical="center"/>
    </xf>
    <xf numFmtId="0" fontId="11" fillId="0" borderId="48" xfId="0" applyFont="1" applyBorder="1" applyAlignment="1">
      <alignment horizontal="center" vertical="center"/>
    </xf>
    <xf numFmtId="0" fontId="8" fillId="0" borderId="16" xfId="0" applyFont="1" applyFill="1" applyBorder="1" applyAlignment="1">
      <alignment horizontal="center" vertical="center"/>
    </xf>
    <xf numFmtId="0" fontId="0" fillId="0" borderId="38" xfId="0" applyBorder="1" applyAlignment="1">
      <alignment horizontal="center" vertical="center"/>
    </xf>
    <xf numFmtId="0" fontId="3" fillId="0" borderId="9" xfId="0" applyFont="1" applyBorder="1" applyAlignment="1">
      <alignment horizontal="center" vertical="center"/>
    </xf>
    <xf numFmtId="164" fontId="12" fillId="0" borderId="9" xfId="0" applyNumberFormat="1" applyFont="1" applyFill="1" applyBorder="1" applyAlignment="1">
      <alignment horizontal="center" vertical="center"/>
    </xf>
    <xf numFmtId="2" fontId="13" fillId="4" borderId="9" xfId="0" applyNumberFormat="1" applyFont="1" applyFill="1" applyBorder="1" applyAlignment="1">
      <alignment horizontal="center" vertical="center"/>
    </xf>
    <xf numFmtId="1" fontId="14" fillId="5" borderId="9" xfId="0" applyNumberFormat="1" applyFont="1" applyFill="1" applyBorder="1" applyAlignment="1">
      <alignment horizontal="center" vertical="center"/>
    </xf>
    <xf numFmtId="2" fontId="14" fillId="6" borderId="9" xfId="0" applyNumberFormat="1" applyFont="1" applyFill="1" applyBorder="1" applyAlignment="1">
      <alignment horizontal="center" vertical="center"/>
    </xf>
    <xf numFmtId="0" fontId="11" fillId="0" borderId="14" xfId="0" applyFont="1" applyBorder="1" applyAlignment="1">
      <alignment horizontal="center" vertical="center"/>
    </xf>
    <xf numFmtId="0" fontId="2" fillId="5" borderId="16" xfId="0" applyNumberFormat="1" applyFont="1" applyFill="1" applyBorder="1" applyAlignment="1">
      <alignment horizontal="center" vertical="center"/>
    </xf>
    <xf numFmtId="0" fontId="6" fillId="2" borderId="44" xfId="0" applyFont="1" applyFill="1" applyBorder="1" applyAlignment="1">
      <alignment horizontal="center" vertical="center"/>
    </xf>
    <xf numFmtId="0" fontId="0" fillId="0" borderId="45" xfId="0" applyBorder="1" applyAlignment="1">
      <alignment horizontal="center" vertical="center"/>
    </xf>
    <xf numFmtId="0" fontId="17" fillId="0" borderId="45" xfId="0" applyFont="1" applyBorder="1" applyAlignment="1">
      <alignment horizontal="center" vertical="center"/>
    </xf>
    <xf numFmtId="0" fontId="19" fillId="4" borderId="45" xfId="0" applyFont="1" applyFill="1" applyBorder="1" applyAlignment="1">
      <alignment horizontal="center" vertical="center"/>
    </xf>
    <xf numFmtId="0" fontId="16" fillId="0" borderId="38" xfId="0" applyFont="1" applyBorder="1" applyAlignment="1">
      <alignment horizontal="center" vertical="center"/>
    </xf>
    <xf numFmtId="0" fontId="14" fillId="5" borderId="9" xfId="0" applyFont="1" applyFill="1" applyBorder="1" applyAlignment="1">
      <alignment horizontal="center" vertical="center"/>
    </xf>
    <xf numFmtId="2" fontId="14" fillId="0" borderId="9" xfId="0" applyNumberFormat="1" applyFont="1" applyFill="1" applyBorder="1" applyAlignment="1">
      <alignment horizontal="center" vertical="center"/>
    </xf>
    <xf numFmtId="0" fontId="0" fillId="0" borderId="9" xfId="0" applyBorder="1" applyAlignment="1">
      <alignment horizontal="center" vertical="center"/>
    </xf>
    <xf numFmtId="0" fontId="6" fillId="2" borderId="38" xfId="0" applyFont="1" applyFill="1" applyBorder="1" applyAlignment="1">
      <alignment horizontal="center" vertical="center"/>
    </xf>
    <xf numFmtId="0" fontId="14" fillId="6" borderId="9" xfId="0" applyFont="1" applyFill="1" applyBorder="1" applyAlignment="1">
      <alignment horizontal="center" vertical="center"/>
    </xf>
    <xf numFmtId="0" fontId="0" fillId="0" borderId="14" xfId="0" applyBorder="1" applyAlignment="1">
      <alignment horizontal="center" vertical="center"/>
    </xf>
    <xf numFmtId="0" fontId="23" fillId="2" borderId="44" xfId="0" applyFont="1" applyFill="1" applyBorder="1" applyAlignment="1">
      <alignment horizontal="center" vertical="center"/>
    </xf>
    <xf numFmtId="0" fontId="10" fillId="0" borderId="45" xfId="0" applyFont="1" applyFill="1" applyBorder="1" applyAlignment="1">
      <alignment horizontal="center" vertical="center"/>
    </xf>
    <xf numFmtId="0" fontId="8" fillId="0" borderId="8" xfId="0" applyFont="1" applyBorder="1" applyAlignment="1">
      <alignment horizontal="center" vertical="center"/>
    </xf>
    <xf numFmtId="164" fontId="11" fillId="2" borderId="8" xfId="0" applyNumberFormat="1" applyFont="1" applyFill="1" applyBorder="1" applyAlignment="1">
      <alignment horizontal="center" vertical="center"/>
    </xf>
    <xf numFmtId="165" fontId="12" fillId="0" borderId="8" xfId="0" applyNumberFormat="1" applyFont="1" applyBorder="1" applyAlignment="1">
      <alignment horizontal="center" vertical="center"/>
    </xf>
    <xf numFmtId="0" fontId="2" fillId="4" borderId="8" xfId="0" applyFont="1" applyFill="1" applyBorder="1" applyAlignment="1">
      <alignment horizontal="center" vertical="center"/>
    </xf>
    <xf numFmtId="1" fontId="11" fillId="5" borderId="8"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0" fontId="11" fillId="0" borderId="8" xfId="0" applyFont="1" applyBorder="1" applyAlignment="1">
      <alignment horizontal="center" vertical="center"/>
    </xf>
    <xf numFmtId="164" fontId="11" fillId="0" borderId="51" xfId="0" applyNumberFormat="1" applyFont="1" applyBorder="1" applyAlignment="1">
      <alignment horizontal="center" vertical="center"/>
    </xf>
    <xf numFmtId="0" fontId="8" fillId="0" borderId="30" xfId="0" applyFont="1" applyBorder="1" applyAlignment="1">
      <alignment horizontal="center" vertical="center"/>
    </xf>
    <xf numFmtId="0" fontId="2" fillId="0" borderId="19"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8" fillId="0" borderId="32" xfId="0" applyFont="1" applyBorder="1" applyAlignment="1">
      <alignment horizontal="center" vertical="center"/>
    </xf>
    <xf numFmtId="0" fontId="2" fillId="0" borderId="53" xfId="0" applyFont="1" applyFill="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2" fillId="0" borderId="30" xfId="0" applyFont="1" applyFill="1" applyBorder="1" applyAlignment="1">
      <alignment horizontal="center" vertical="center"/>
    </xf>
    <xf numFmtId="0" fontId="8" fillId="0" borderId="19" xfId="0" applyFont="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5" fillId="2" borderId="2" xfId="0" applyFont="1" applyFill="1" applyBorder="1" applyAlignment="1">
      <alignment horizontal="center" vertical="center"/>
    </xf>
    <xf numFmtId="0" fontId="6" fillId="0" borderId="5" xfId="0" applyFont="1" applyBorder="1" applyAlignment="1">
      <alignment horizontal="center" vertical="center"/>
    </xf>
    <xf numFmtId="0" fontId="10" fillId="0" borderId="5" xfId="0" applyFont="1" applyBorder="1" applyAlignment="1">
      <alignment horizontal="center" vertical="center"/>
    </xf>
    <xf numFmtId="0" fontId="3" fillId="2" borderId="5" xfId="0" applyFont="1" applyFill="1" applyBorder="1" applyAlignment="1">
      <alignment horizontal="center" vertical="center"/>
    </xf>
    <xf numFmtId="0" fontId="3" fillId="0"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2" fillId="6"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11" xfId="0" applyFont="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6" xfId="0" applyFont="1" applyFill="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8" fillId="0" borderId="10" xfId="0" applyFont="1" applyBorder="1" applyAlignment="1">
      <alignment horizontal="center" vertical="center"/>
    </xf>
    <xf numFmtId="164" fontId="11" fillId="2" borderId="10" xfId="0" applyNumberFormat="1" applyFont="1" applyFill="1" applyBorder="1" applyAlignment="1">
      <alignment horizontal="center" vertical="center"/>
    </xf>
    <xf numFmtId="165" fontId="12" fillId="0" borderId="10" xfId="0" applyNumberFormat="1" applyFont="1" applyBorder="1" applyAlignment="1">
      <alignment horizontal="center" vertical="center"/>
    </xf>
    <xf numFmtId="0" fontId="2" fillId="4" borderId="10" xfId="0" applyFont="1" applyFill="1" applyBorder="1" applyAlignment="1">
      <alignment horizontal="center" vertical="center"/>
    </xf>
    <xf numFmtId="1" fontId="11" fillId="5" borderId="10" xfId="0" applyNumberFormat="1" applyFont="1" applyFill="1" applyBorder="1" applyAlignment="1">
      <alignment horizontal="center" vertical="center"/>
    </xf>
    <xf numFmtId="164" fontId="2" fillId="0" borderId="10" xfId="0" applyNumberFormat="1" applyFont="1" applyFill="1" applyBorder="1" applyAlignment="1">
      <alignment horizontal="center" vertical="center"/>
    </xf>
    <xf numFmtId="2" fontId="11" fillId="0" borderId="10" xfId="0" applyNumberFormat="1" applyFont="1" applyBorder="1" applyAlignment="1">
      <alignment horizontal="center" vertical="center"/>
    </xf>
    <xf numFmtId="164" fontId="11" fillId="0" borderId="15" xfId="0" applyNumberFormat="1" applyFont="1" applyBorder="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25" fillId="0" borderId="0" xfId="0" applyFont="1" applyAlignment="1">
      <alignment horizontal="center" vertical="center"/>
    </xf>
    <xf numFmtId="0" fontId="25" fillId="0" borderId="0" xfId="0" applyFont="1" applyBorder="1" applyAlignment="1">
      <alignment horizontal="center" vertical="center"/>
    </xf>
    <xf numFmtId="0" fontId="25" fillId="0" borderId="25" xfId="0" applyFont="1" applyBorder="1" applyAlignment="1">
      <alignment horizontal="center" vertical="center"/>
    </xf>
    <xf numFmtId="0" fontId="10" fillId="0" borderId="0" xfId="0" applyFont="1" applyBorder="1" applyAlignment="1">
      <alignment horizontal="center" vertical="center"/>
    </xf>
    <xf numFmtId="0" fontId="10" fillId="0" borderId="25" xfId="0" applyFont="1" applyBorder="1" applyAlignment="1">
      <alignment horizontal="center" vertical="center"/>
    </xf>
    <xf numFmtId="0" fontId="25" fillId="2" borderId="47" xfId="0" applyFont="1" applyFill="1" applyBorder="1" applyAlignment="1">
      <alignment horizontal="center" vertical="center"/>
    </xf>
    <xf numFmtId="0" fontId="25" fillId="2" borderId="23" xfId="0" applyFont="1" applyFill="1" applyBorder="1" applyAlignment="1">
      <alignment horizontal="center" vertical="center"/>
    </xf>
    <xf numFmtId="0" fontId="10" fillId="2" borderId="46" xfId="0" applyFont="1" applyFill="1" applyBorder="1" applyAlignment="1">
      <alignment horizontal="center" vertical="center"/>
    </xf>
    <xf numFmtId="0" fontId="10" fillId="2" borderId="0" xfId="0" applyFont="1" applyFill="1" applyBorder="1" applyAlignment="1">
      <alignment horizontal="center" vertical="center"/>
    </xf>
    <xf numFmtId="0" fontId="20" fillId="7" borderId="0" xfId="0" applyFont="1" applyFill="1" applyBorder="1" applyAlignment="1">
      <alignment horizontal="center" vertical="center"/>
    </xf>
    <xf numFmtId="0" fontId="20" fillId="0" borderId="0" xfId="0" applyFont="1" applyBorder="1" applyAlignment="1">
      <alignment horizontal="center" vertical="center"/>
    </xf>
    <xf numFmtId="0" fontId="20" fillId="0" borderId="25" xfId="0" applyFont="1" applyBorder="1" applyAlignment="1">
      <alignment horizontal="center" vertical="center"/>
    </xf>
    <xf numFmtId="0" fontId="20" fillId="0" borderId="0" xfId="0" applyFont="1" applyBorder="1" applyAlignment="1">
      <alignment vertical="center"/>
    </xf>
    <xf numFmtId="0" fontId="20" fillId="2" borderId="0" xfId="0" applyFont="1" applyFill="1" applyBorder="1" applyAlignment="1">
      <alignment horizontal="center" vertical="center"/>
    </xf>
    <xf numFmtId="0" fontId="26" fillId="2" borderId="0" xfId="0" applyFont="1" applyFill="1" applyBorder="1" applyAlignment="1">
      <alignment horizontal="center" vertical="center"/>
    </xf>
    <xf numFmtId="0" fontId="10" fillId="8" borderId="44" xfId="0" applyFont="1" applyFill="1" applyBorder="1" applyAlignment="1">
      <alignment horizontal="center" vertical="center"/>
    </xf>
    <xf numFmtId="0" fontId="10" fillId="7" borderId="21" xfId="0" applyFont="1" applyFill="1" applyBorder="1" applyAlignment="1">
      <alignment horizontal="center" vertical="center"/>
    </xf>
    <xf numFmtId="0" fontId="10" fillId="3" borderId="18"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19" xfId="0" quotePrefix="1" applyFont="1" applyFill="1" applyBorder="1" applyAlignment="1">
      <alignment horizontal="center" vertical="center"/>
    </xf>
    <xf numFmtId="0" fontId="10" fillId="3" borderId="38" xfId="0" quotePrefix="1" applyFont="1" applyFill="1" applyBorder="1" applyAlignment="1">
      <alignment horizontal="center" vertical="center"/>
    </xf>
    <xf numFmtId="0" fontId="10" fillId="3" borderId="18" xfId="0" quotePrefix="1" applyFont="1" applyFill="1" applyBorder="1" applyAlignment="1">
      <alignment horizontal="center" vertical="center"/>
    </xf>
    <xf numFmtId="0" fontId="10" fillId="9" borderId="4" xfId="0" applyFont="1" applyFill="1" applyBorder="1" applyAlignment="1">
      <alignment horizontal="center" vertical="center"/>
    </xf>
    <xf numFmtId="0" fontId="27" fillId="10" borderId="16" xfId="0" applyFont="1" applyFill="1" applyBorder="1" applyAlignment="1">
      <alignment horizontal="center" vertical="center"/>
    </xf>
    <xf numFmtId="0" fontId="27" fillId="11" borderId="16" xfId="0" applyFont="1" applyFill="1" applyBorder="1" applyAlignment="1">
      <alignment horizontal="center" vertical="center"/>
    </xf>
    <xf numFmtId="0" fontId="27" fillId="11" borderId="7" xfId="0" applyFont="1" applyFill="1" applyBorder="1" applyAlignment="1">
      <alignment horizontal="center" vertical="center"/>
    </xf>
    <xf numFmtId="0" fontId="27" fillId="12" borderId="7" xfId="0" applyFont="1" applyFill="1" applyBorder="1" applyAlignment="1">
      <alignment horizontal="center" vertical="center"/>
    </xf>
    <xf numFmtId="0" fontId="27" fillId="13" borderId="7" xfId="0" applyFont="1" applyFill="1" applyBorder="1" applyAlignment="1">
      <alignment horizontal="center" vertical="center"/>
    </xf>
    <xf numFmtId="0" fontId="27" fillId="14" borderId="7" xfId="0" applyFont="1" applyFill="1" applyBorder="1" applyAlignment="1">
      <alignment horizontal="center" vertical="center"/>
    </xf>
    <xf numFmtId="0" fontId="27" fillId="17" borderId="7" xfId="0" applyFont="1" applyFill="1" applyBorder="1" applyAlignment="1">
      <alignment horizontal="center" vertical="center"/>
    </xf>
    <xf numFmtId="0" fontId="27" fillId="14" borderId="8" xfId="0" applyFont="1" applyFill="1" applyBorder="1" applyAlignment="1">
      <alignment horizontal="center" vertical="center"/>
    </xf>
    <xf numFmtId="0" fontId="27" fillId="10" borderId="6" xfId="0" applyFont="1" applyFill="1" applyBorder="1" applyAlignment="1">
      <alignment horizontal="center" vertical="center"/>
    </xf>
    <xf numFmtId="0" fontId="20" fillId="0" borderId="10" xfId="0" applyFont="1" applyFill="1" applyBorder="1" applyAlignment="1">
      <alignment horizontal="center" vertical="center"/>
    </xf>
    <xf numFmtId="164" fontId="20" fillId="0" borderId="16" xfId="0" applyNumberFormat="1" applyFont="1" applyFill="1" applyBorder="1" applyAlignment="1">
      <alignment horizontal="center" vertical="center"/>
    </xf>
    <xf numFmtId="164" fontId="20" fillId="0" borderId="6" xfId="0" applyNumberFormat="1" applyFont="1" applyFill="1" applyBorder="1" applyAlignment="1">
      <alignment horizontal="center" vertical="center"/>
    </xf>
    <xf numFmtId="164" fontId="20" fillId="0" borderId="7" xfId="0" applyNumberFormat="1" applyFont="1" applyBorder="1" applyAlignment="1">
      <alignment horizontal="center" vertical="center"/>
    </xf>
    <xf numFmtId="164" fontId="20" fillId="0" borderId="9" xfId="0" applyNumberFormat="1" applyFont="1" applyBorder="1" applyAlignment="1">
      <alignment horizontal="center" vertical="center"/>
    </xf>
    <xf numFmtId="164" fontId="20" fillId="0" borderId="16" xfId="0" applyNumberFormat="1" applyFont="1" applyBorder="1" applyAlignment="1">
      <alignment horizontal="center" vertical="center"/>
    </xf>
    <xf numFmtId="164" fontId="20" fillId="0" borderId="10" xfId="0" applyNumberFormat="1" applyFont="1" applyFill="1" applyBorder="1" applyAlignment="1">
      <alignment horizontal="center" vertical="center"/>
    </xf>
    <xf numFmtId="0" fontId="10" fillId="0" borderId="48" xfId="0" applyFont="1" applyBorder="1" applyAlignment="1">
      <alignment horizontal="center" vertical="center"/>
    </xf>
    <xf numFmtId="164" fontId="20" fillId="0" borderId="24" xfId="0" applyNumberFormat="1" applyFont="1" applyFill="1" applyBorder="1" applyAlignment="1">
      <alignment horizontal="center" vertical="center"/>
    </xf>
    <xf numFmtId="164" fontId="20" fillId="0" borderId="33" xfId="0" applyNumberFormat="1"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20" fillId="0" borderId="50" xfId="0" applyNumberFormat="1" applyFont="1" applyBorder="1" applyAlignment="1">
      <alignment horizontal="center" vertical="center"/>
    </xf>
    <xf numFmtId="164" fontId="20" fillId="0" borderId="35" xfId="0" applyNumberFormat="1" applyFont="1" applyFill="1" applyBorder="1" applyAlignment="1">
      <alignment horizontal="center" vertical="center"/>
    </xf>
    <xf numFmtId="0" fontId="10" fillId="9" borderId="17" xfId="0" applyFont="1" applyFill="1" applyBorder="1" applyAlignment="1">
      <alignment horizontal="center" vertical="center"/>
    </xf>
    <xf numFmtId="164" fontId="10" fillId="0" borderId="37" xfId="0" applyNumberFormat="1" applyFont="1" applyFill="1" applyBorder="1" applyAlignment="1">
      <alignment horizontal="center" vertical="center"/>
    </xf>
    <xf numFmtId="164" fontId="10" fillId="0" borderId="36" xfId="0" applyNumberFormat="1" applyFont="1" applyFill="1" applyBorder="1" applyAlignment="1">
      <alignment horizontal="center" vertical="center"/>
    </xf>
    <xf numFmtId="164" fontId="10" fillId="0" borderId="52" xfId="0" applyNumberFormat="1" applyFont="1" applyFill="1" applyBorder="1" applyAlignment="1">
      <alignment horizontal="center" vertical="center"/>
    </xf>
    <xf numFmtId="164" fontId="10" fillId="0" borderId="42" xfId="0" applyNumberFormat="1" applyFont="1" applyFill="1" applyBorder="1" applyAlignment="1">
      <alignment horizontal="center" vertical="center"/>
    </xf>
    <xf numFmtId="164" fontId="10" fillId="0" borderId="29" xfId="0" applyNumberFormat="1" applyFont="1" applyFill="1" applyBorder="1" applyAlignment="1">
      <alignment horizontal="center" vertical="center"/>
    </xf>
    <xf numFmtId="164" fontId="10" fillId="0" borderId="46" xfId="0" applyNumberFormat="1" applyFont="1" applyFill="1" applyBorder="1" applyAlignment="1">
      <alignment horizontal="center" vertical="center"/>
    </xf>
    <xf numFmtId="1" fontId="20" fillId="0" borderId="0" xfId="0" applyNumberFormat="1" applyFont="1" applyFill="1" applyBorder="1" applyAlignment="1">
      <alignment horizontal="center" vertical="center"/>
    </xf>
    <xf numFmtId="0" fontId="28" fillId="0" borderId="0" xfId="0" applyFont="1" applyBorder="1" applyAlignment="1">
      <alignment horizontal="center" vertical="center"/>
    </xf>
    <xf numFmtId="0" fontId="28" fillId="0" borderId="25" xfId="0" applyFont="1" applyBorder="1" applyAlignment="1">
      <alignment horizontal="center" vertical="center"/>
    </xf>
    <xf numFmtId="0" fontId="28" fillId="0" borderId="0" xfId="0" applyFont="1" applyAlignment="1">
      <alignment horizontal="center" vertical="center"/>
    </xf>
    <xf numFmtId="0" fontId="10" fillId="0" borderId="46" xfId="0" applyFont="1" applyFill="1" applyBorder="1" applyAlignment="1">
      <alignment horizontal="center" vertical="center"/>
    </xf>
    <xf numFmtId="0" fontId="10" fillId="0" borderId="0" xfId="0" applyFont="1" applyFill="1" applyBorder="1" applyAlignment="1">
      <alignment horizontal="center" vertical="center"/>
    </xf>
    <xf numFmtId="0" fontId="10" fillId="7" borderId="29" xfId="0" applyFont="1" applyFill="1" applyBorder="1" applyAlignment="1">
      <alignment vertical="center"/>
    </xf>
    <xf numFmtId="0" fontId="10" fillId="7" borderId="0" xfId="0" applyFont="1" applyFill="1" applyBorder="1" applyAlignment="1">
      <alignment horizontal="center" vertical="center"/>
    </xf>
    <xf numFmtId="0" fontId="20" fillId="7" borderId="0" xfId="0" applyFont="1" applyFill="1" applyBorder="1" applyAlignment="1">
      <alignment vertical="center" wrapText="1"/>
    </xf>
    <xf numFmtId="0" fontId="25" fillId="0" borderId="25" xfId="0" applyFont="1" applyFill="1" applyBorder="1" applyAlignment="1">
      <alignment horizontal="center" vertical="center"/>
    </xf>
    <xf numFmtId="0" fontId="25" fillId="0" borderId="0" xfId="0" applyFont="1" applyFill="1" applyAlignment="1">
      <alignment horizontal="center" vertical="center"/>
    </xf>
    <xf numFmtId="0" fontId="10" fillId="3" borderId="19" xfId="0" applyFont="1" applyFill="1" applyBorder="1" applyAlignment="1">
      <alignment horizontal="center" vertical="center"/>
    </xf>
    <xf numFmtId="0" fontId="10" fillId="3" borderId="38" xfId="0" applyFont="1" applyFill="1" applyBorder="1" applyAlignment="1">
      <alignment horizontal="center" vertical="center"/>
    </xf>
    <xf numFmtId="0" fontId="10" fillId="9" borderId="39" xfId="0" applyFont="1" applyFill="1" applyBorder="1" applyAlignment="1">
      <alignment horizontal="center" vertical="center"/>
    </xf>
    <xf numFmtId="0" fontId="10" fillId="0" borderId="0" xfId="0" quotePrefix="1" applyFont="1" applyBorder="1" applyAlignment="1">
      <alignment horizontal="center" vertical="center"/>
    </xf>
    <xf numFmtId="0" fontId="27" fillId="18" borderId="7" xfId="0" applyFont="1" applyFill="1" applyBorder="1" applyAlignment="1">
      <alignment horizontal="center" vertical="center"/>
    </xf>
    <xf numFmtId="164" fontId="20" fillId="2" borderId="7" xfId="0" applyNumberFormat="1" applyFont="1" applyFill="1" applyBorder="1" applyAlignment="1">
      <alignment horizontal="center" vertical="center"/>
    </xf>
    <xf numFmtId="164" fontId="20" fillId="2" borderId="9" xfId="0" applyNumberFormat="1" applyFont="1" applyFill="1" applyBorder="1" applyAlignment="1">
      <alignment horizontal="center" vertical="center"/>
    </xf>
    <xf numFmtId="164" fontId="20" fillId="2" borderId="10" xfId="0" applyNumberFormat="1" applyFont="1" applyFill="1" applyBorder="1" applyAlignment="1">
      <alignment horizontal="center" vertical="center"/>
    </xf>
    <xf numFmtId="164" fontId="20" fillId="2" borderId="13" xfId="0" applyNumberFormat="1" applyFont="1" applyFill="1" applyBorder="1" applyAlignment="1">
      <alignment horizontal="center" vertical="center"/>
    </xf>
    <xf numFmtId="164" fontId="20" fillId="2" borderId="14" xfId="0" applyNumberFormat="1" applyFont="1" applyFill="1" applyBorder="1" applyAlignment="1">
      <alignment horizontal="center" vertical="center"/>
    </xf>
    <xf numFmtId="164" fontId="10" fillId="2" borderId="29" xfId="0" applyNumberFormat="1" applyFont="1" applyFill="1" applyBorder="1" applyAlignment="1">
      <alignment horizontal="center" vertical="center"/>
    </xf>
    <xf numFmtId="164" fontId="10" fillId="2" borderId="46" xfId="0" applyNumberFormat="1" applyFont="1" applyFill="1" applyBorder="1" applyAlignment="1">
      <alignment horizontal="center" vertical="center"/>
    </xf>
    <xf numFmtId="1" fontId="20" fillId="2" borderId="0" xfId="0" applyNumberFormat="1" applyFont="1" applyFill="1" applyBorder="1" applyAlignment="1">
      <alignment horizontal="center" vertical="center"/>
    </xf>
    <xf numFmtId="0" fontId="10" fillId="7" borderId="46" xfId="0" applyFont="1" applyFill="1" applyBorder="1" applyAlignment="1">
      <alignment horizontal="center" vertical="center"/>
    </xf>
    <xf numFmtId="0" fontId="10" fillId="8" borderId="43" xfId="0" applyFont="1" applyFill="1" applyBorder="1" applyAlignment="1">
      <alignment horizontal="center" vertical="center"/>
    </xf>
    <xf numFmtId="0" fontId="10" fillId="3" borderId="26" xfId="0" applyFont="1" applyFill="1" applyBorder="1" applyAlignment="1">
      <alignment horizontal="center" vertical="center"/>
    </xf>
    <xf numFmtId="0" fontId="10" fillId="3" borderId="32" xfId="0" applyFont="1" applyFill="1" applyBorder="1" applyAlignment="1">
      <alignment horizontal="center" vertical="center"/>
    </xf>
    <xf numFmtId="0" fontId="10" fillId="9" borderId="44" xfId="0" applyFont="1" applyFill="1" applyBorder="1" applyAlignment="1">
      <alignment horizontal="center" vertical="center"/>
    </xf>
    <xf numFmtId="0" fontId="10" fillId="0" borderId="7" xfId="0" applyFont="1" applyFill="1" applyBorder="1" applyAlignment="1">
      <alignment horizontal="center" vertical="center"/>
    </xf>
    <xf numFmtId="0" fontId="25" fillId="0" borderId="46" xfId="0" applyFont="1" applyBorder="1" applyAlignment="1">
      <alignment horizontal="center" vertical="center"/>
    </xf>
    <xf numFmtId="0" fontId="10" fillId="7" borderId="22" xfId="0" applyFont="1" applyFill="1" applyBorder="1" applyAlignment="1">
      <alignment horizontal="center" vertical="center"/>
    </xf>
    <xf numFmtId="0" fontId="10" fillId="0" borderId="7" xfId="0" applyFont="1" applyBorder="1" applyAlignment="1">
      <alignment horizontal="center" vertical="center"/>
    </xf>
    <xf numFmtId="0" fontId="20" fillId="0" borderId="45" xfId="0" applyFont="1" applyBorder="1" applyAlignment="1">
      <alignment horizontal="center" vertical="center"/>
    </xf>
    <xf numFmtId="164" fontId="20" fillId="0" borderId="7" xfId="0" applyNumberFormat="1" applyFont="1" applyFill="1" applyBorder="1" applyAlignment="1">
      <alignment horizontal="center" vertical="center"/>
    </xf>
    <xf numFmtId="164" fontId="20" fillId="0" borderId="45" xfId="0" applyNumberFormat="1" applyFont="1" applyFill="1" applyBorder="1" applyAlignment="1">
      <alignment horizontal="center" vertical="center"/>
    </xf>
    <xf numFmtId="164" fontId="20" fillId="0" borderId="34" xfId="0" applyNumberFormat="1" applyFont="1" applyBorder="1" applyAlignment="1">
      <alignment horizontal="center" vertical="center"/>
    </xf>
    <xf numFmtId="164" fontId="20" fillId="0" borderId="34" xfId="0" applyNumberFormat="1" applyFont="1" applyFill="1" applyBorder="1" applyAlignment="1">
      <alignment horizontal="center" vertical="center"/>
    </xf>
    <xf numFmtId="164" fontId="20" fillId="0" borderId="47" xfId="0" applyNumberFormat="1" applyFont="1" applyFill="1" applyBorder="1" applyAlignment="1">
      <alignment horizontal="center" vertical="center"/>
    </xf>
    <xf numFmtId="164" fontId="10" fillId="0" borderId="54" xfId="0" applyNumberFormat="1" applyFont="1" applyFill="1" applyBorder="1" applyAlignment="1">
      <alignment horizontal="center" vertical="center"/>
    </xf>
    <xf numFmtId="164" fontId="10" fillId="0" borderId="49" xfId="0" applyNumberFormat="1" applyFont="1" applyFill="1" applyBorder="1" applyAlignment="1">
      <alignment horizontal="center" vertical="center"/>
    </xf>
    <xf numFmtId="164" fontId="10" fillId="0" borderId="17" xfId="0" applyNumberFormat="1" applyFont="1" applyFill="1" applyBorder="1" applyAlignment="1">
      <alignment horizontal="center" vertical="center"/>
    </xf>
    <xf numFmtId="0" fontId="10" fillId="15" borderId="17" xfId="0" applyFont="1" applyFill="1" applyBorder="1" applyAlignment="1">
      <alignment horizontal="center" vertical="center"/>
    </xf>
    <xf numFmtId="164" fontId="10" fillId="0" borderId="40" xfId="0" applyNumberFormat="1" applyFont="1" applyFill="1" applyBorder="1" applyAlignment="1">
      <alignment horizontal="center" vertical="center"/>
    </xf>
    <xf numFmtId="0" fontId="20" fillId="0" borderId="46" xfId="0" applyFont="1" applyFill="1" applyBorder="1" applyAlignment="1">
      <alignment horizontal="center" vertical="center"/>
    </xf>
    <xf numFmtId="164" fontId="20" fillId="0" borderId="0" xfId="0" applyNumberFormat="1" applyFont="1" applyFill="1" applyBorder="1" applyAlignment="1">
      <alignment horizontal="center" vertical="center"/>
    </xf>
    <xf numFmtId="0" fontId="25" fillId="0" borderId="0" xfId="0" applyFont="1" applyFill="1" applyBorder="1" applyAlignment="1">
      <alignment horizontal="center" vertical="center"/>
    </xf>
    <xf numFmtId="0" fontId="29" fillId="0" borderId="56" xfId="0" applyFont="1" applyBorder="1" applyAlignment="1">
      <alignment horizontal="center" vertical="center"/>
    </xf>
    <xf numFmtId="0" fontId="29" fillId="0" borderId="41" xfId="0" applyFont="1" applyBorder="1" applyAlignment="1">
      <alignment horizontal="center" vertical="center"/>
    </xf>
    <xf numFmtId="0" fontId="29" fillId="0" borderId="42" xfId="0" applyFont="1" applyBorder="1" applyAlignment="1">
      <alignment horizontal="center" vertical="center"/>
    </xf>
    <xf numFmtId="0" fontId="29" fillId="0" borderId="0" xfId="0" applyFont="1" applyBorder="1" applyAlignment="1">
      <alignment horizontal="center" vertical="center"/>
    </xf>
    <xf numFmtId="0" fontId="10" fillId="3" borderId="30" xfId="0" quotePrefix="1" applyFont="1" applyFill="1" applyBorder="1" applyAlignment="1">
      <alignment horizontal="center" vertical="center"/>
    </xf>
    <xf numFmtId="0" fontId="27" fillId="19" borderId="9" xfId="0" applyFont="1" applyFill="1" applyBorder="1" applyAlignment="1">
      <alignment horizontal="center" vertical="center"/>
    </xf>
    <xf numFmtId="164" fontId="20" fillId="0" borderId="6" xfId="0" applyNumberFormat="1" applyFont="1" applyBorder="1" applyAlignment="1">
      <alignment horizontal="center" vertical="center"/>
    </xf>
    <xf numFmtId="164" fontId="20" fillId="0" borderId="12" xfId="0" applyNumberFormat="1" applyFont="1" applyBorder="1" applyAlignment="1">
      <alignment horizontal="center" vertical="center"/>
    </xf>
    <xf numFmtId="164" fontId="10" fillId="0" borderId="59" xfId="0" applyNumberFormat="1" applyFont="1" applyFill="1" applyBorder="1" applyAlignment="1">
      <alignment horizontal="center" vertical="center"/>
    </xf>
    <xf numFmtId="164" fontId="10" fillId="2" borderId="52" xfId="0" applyNumberFormat="1" applyFont="1" applyFill="1" applyBorder="1" applyAlignment="1">
      <alignment horizontal="center" vertical="center"/>
    </xf>
    <xf numFmtId="164" fontId="10" fillId="2" borderId="60" xfId="0" applyNumberFormat="1" applyFont="1" applyFill="1" applyBorder="1" applyAlignment="1">
      <alignment horizontal="center" vertical="center"/>
    </xf>
    <xf numFmtId="164" fontId="20" fillId="0" borderId="12" xfId="0" applyNumberFormat="1" applyFont="1" applyFill="1" applyBorder="1" applyAlignment="1">
      <alignment horizontal="center" vertical="center"/>
    </xf>
    <xf numFmtId="0" fontId="27" fillId="13" borderId="9" xfId="0" applyFont="1" applyFill="1" applyBorder="1" applyAlignment="1">
      <alignment horizontal="center" vertical="center"/>
    </xf>
    <xf numFmtId="0" fontId="20" fillId="2" borderId="1" xfId="0" applyFont="1" applyFill="1" applyBorder="1" applyAlignment="1">
      <alignment vertical="center"/>
    </xf>
    <xf numFmtId="0" fontId="10" fillId="3" borderId="31" xfId="0" applyFont="1" applyFill="1" applyBorder="1" applyAlignment="1">
      <alignment horizontal="center" vertical="center"/>
    </xf>
    <xf numFmtId="164" fontId="20" fillId="0" borderId="33" xfId="0" applyNumberFormat="1" applyFont="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6" fillId="2" borderId="18" xfId="0" applyFont="1" applyFill="1" applyBorder="1" applyAlignment="1">
      <alignment horizontal="center" vertical="center"/>
    </xf>
    <xf numFmtId="0" fontId="6" fillId="2" borderId="19"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29"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2" fillId="0" borderId="0" xfId="0" applyFont="1" applyBorder="1" applyAlignment="1">
      <alignment horizontal="center" vertical="center"/>
    </xf>
    <xf numFmtId="0" fontId="6" fillId="16" borderId="27" xfId="0" applyFont="1" applyFill="1" applyBorder="1" applyAlignment="1">
      <alignment horizontal="center" vertical="center"/>
    </xf>
    <xf numFmtId="0" fontId="6" fillId="16" borderId="28" xfId="0" applyFont="1" applyFill="1" applyBorder="1" applyAlignment="1">
      <alignment horizontal="center" vertical="center"/>
    </xf>
    <xf numFmtId="0" fontId="6" fillId="16" borderId="29" xfId="0" applyFont="1" applyFill="1" applyBorder="1" applyAlignment="1">
      <alignment horizontal="center" vertical="center"/>
    </xf>
    <xf numFmtId="0" fontId="6" fillId="16" borderId="2" xfId="0" applyFont="1" applyFill="1" applyBorder="1" applyAlignment="1">
      <alignment horizontal="center" vertical="center"/>
    </xf>
    <xf numFmtId="0" fontId="6" fillId="16" borderId="3" xfId="0" applyFont="1" applyFill="1" applyBorder="1" applyAlignment="1">
      <alignment horizontal="center" vertical="center"/>
    </xf>
    <xf numFmtId="0" fontId="6" fillId="16" borderId="4"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3" xfId="0" applyFont="1" applyFill="1" applyBorder="1" applyAlignment="1">
      <alignment horizontal="center" vertical="center"/>
    </xf>
    <xf numFmtId="0" fontId="6" fillId="11" borderId="4"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 xfId="0" applyFont="1" applyFill="1" applyBorder="1" applyAlignment="1">
      <alignment horizontal="center" vertical="center"/>
    </xf>
    <xf numFmtId="0" fontId="10"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0" borderId="1" xfId="0" applyFont="1" applyBorder="1" applyAlignment="1">
      <alignment horizontal="center" vertical="center"/>
    </xf>
    <xf numFmtId="0" fontId="10" fillId="7" borderId="28" xfId="0" applyFont="1" applyFill="1" applyBorder="1" applyAlignment="1">
      <alignment horizontal="center" vertical="center"/>
    </xf>
    <xf numFmtId="0" fontId="10" fillId="7" borderId="29" xfId="0" applyFont="1" applyFill="1" applyBorder="1" applyAlignment="1">
      <alignment horizontal="center" vertical="center"/>
    </xf>
    <xf numFmtId="0" fontId="10" fillId="7" borderId="27" xfId="0" applyFont="1" applyFill="1" applyBorder="1" applyAlignment="1">
      <alignment horizontal="center" vertical="center"/>
    </xf>
    <xf numFmtId="0" fontId="16" fillId="7" borderId="57" xfId="0" applyFont="1" applyFill="1" applyBorder="1" applyAlignment="1">
      <alignment horizontal="center" vertical="center" wrapText="1"/>
    </xf>
    <xf numFmtId="0" fontId="16" fillId="7" borderId="20" xfId="0" applyFont="1" applyFill="1" applyBorder="1" applyAlignment="1">
      <alignment horizontal="center" vertical="center" wrapText="1"/>
    </xf>
    <xf numFmtId="0" fontId="16" fillId="7" borderId="21" xfId="0" applyFont="1" applyFill="1" applyBorder="1" applyAlignment="1">
      <alignment horizontal="center" vertical="center" wrapText="1"/>
    </xf>
    <xf numFmtId="0" fontId="16" fillId="7" borderId="22"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58" xfId="0" applyFont="1" applyFill="1" applyBorder="1" applyAlignment="1">
      <alignment horizontal="center" vertical="center" wrapText="1"/>
    </xf>
    <xf numFmtId="0" fontId="16" fillId="7" borderId="41" xfId="0" applyFont="1" applyFill="1" applyBorder="1" applyAlignment="1">
      <alignment horizontal="center" vertical="center" wrapText="1"/>
    </xf>
    <xf numFmtId="0" fontId="16" fillId="7" borderId="42" xfId="0" applyFont="1" applyFill="1" applyBorder="1" applyAlignment="1">
      <alignment horizontal="center" vertical="center" wrapText="1"/>
    </xf>
    <xf numFmtId="0" fontId="25" fillId="2" borderId="43" xfId="0" applyFont="1" applyFill="1" applyBorder="1" applyAlignment="1">
      <alignment horizontal="center" vertical="center"/>
    </xf>
    <xf numFmtId="0" fontId="25" fillId="2" borderId="46" xfId="0" applyFont="1" applyFill="1" applyBorder="1" applyAlignment="1">
      <alignment horizontal="center" vertical="center"/>
    </xf>
    <xf numFmtId="0" fontId="25" fillId="2" borderId="55"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18" xfId="0" applyFont="1" applyFill="1" applyBorder="1" applyAlignment="1">
      <alignment horizontal="center" vertical="center"/>
    </xf>
    <xf numFmtId="0" fontId="20" fillId="2" borderId="19" xfId="0" applyFont="1" applyFill="1" applyBorder="1" applyAlignment="1">
      <alignment horizontal="center" vertical="center"/>
    </xf>
    <xf numFmtId="0" fontId="10" fillId="2" borderId="23" xfId="0" applyFont="1" applyFill="1" applyBorder="1" applyAlignment="1">
      <alignment horizontal="center" vertical="center"/>
    </xf>
    <xf numFmtId="0" fontId="10" fillId="2" borderId="24" xfId="0" applyFont="1" applyFill="1" applyBorder="1" applyAlignment="1">
      <alignment horizontal="center" vertical="center"/>
    </xf>
    <xf numFmtId="0" fontId="10" fillId="2" borderId="26" xfId="0" applyFont="1" applyFill="1" applyBorder="1" applyAlignment="1">
      <alignment horizontal="center" vertical="center"/>
    </xf>
    <xf numFmtId="0" fontId="20" fillId="2"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308046</xdr:colOff>
      <xdr:row>0</xdr:row>
      <xdr:rowOff>87537</xdr:rowOff>
    </xdr:from>
    <xdr:to>
      <xdr:col>0</xdr:col>
      <xdr:colOff>2109105</xdr:colOff>
      <xdr:row>2</xdr:row>
      <xdr:rowOff>260511</xdr:rowOff>
    </xdr:to>
    <xdr:pic>
      <xdr:nvPicPr>
        <xdr:cNvPr id="2" name="1 Imagen">
          <a:extLst>
            <a:ext uri="{FF2B5EF4-FFF2-40B4-BE49-F238E27FC236}">
              <a16:creationId xmlns:a16="http://schemas.microsoft.com/office/drawing/2014/main" id="{2BD99393-3A15-4B00-A2C5-4CDCBDC499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8046" y="87537"/>
          <a:ext cx="1801059" cy="79890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39"/>
  <sheetViews>
    <sheetView zoomScale="30" zoomScaleNormal="30" workbookViewId="0">
      <selection activeCell="B27" sqref="B27:Q27"/>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0" width="33.42578125" style="17" bestFit="1" customWidth="1"/>
    <col min="11" max="12" width="21.28515625" style="17" bestFit="1" customWidth="1"/>
    <col min="13" max="14" width="21.28515625" style="17" customWidth="1"/>
    <col min="15" max="15" width="21.28515625"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4"/>
      <c r="E3" s="4"/>
      <c r="F3" s="4"/>
      <c r="G3" s="4"/>
      <c r="H3" s="4"/>
      <c r="I3" s="4"/>
      <c r="J3" s="4"/>
      <c r="K3" s="4"/>
      <c r="L3" s="4"/>
      <c r="M3" s="4"/>
      <c r="N3" s="4"/>
      <c r="O3" s="4"/>
      <c r="P3" s="4"/>
      <c r="Q3" s="4"/>
      <c r="R3" s="4"/>
      <c r="S3" s="4"/>
      <c r="T3" s="4"/>
      <c r="U3" s="4"/>
      <c r="V3" s="4"/>
      <c r="W3" s="4"/>
      <c r="X3" s="4"/>
      <c r="Y3" s="2"/>
      <c r="Z3" s="2"/>
      <c r="AA3" s="2"/>
      <c r="AB3" s="2"/>
      <c r="AC3" s="2"/>
      <c r="AD3" s="4"/>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4" t="s">
        <v>1</v>
      </c>
      <c r="B9" s="4"/>
      <c r="C9" s="4"/>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4"/>
      <c r="B10" s="4"/>
      <c r="C10" s="4"/>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4" t="s">
        <v>4</v>
      </c>
      <c r="B11" s="4"/>
      <c r="C11" s="4"/>
      <c r="D11" s="1"/>
      <c r="E11" s="6">
        <v>3</v>
      </c>
      <c r="F11" s="1"/>
      <c r="G11" s="1"/>
      <c r="H11" s="1"/>
      <c r="I11" s="1"/>
      <c r="J11" s="1"/>
      <c r="K11" s="327" t="s">
        <v>5</v>
      </c>
      <c r="L11" s="327"/>
      <c r="M11" s="7"/>
      <c r="N11" s="7"/>
      <c r="O11" s="1"/>
      <c r="P11" s="1"/>
      <c r="Q11" s="1" t="s">
        <v>6</v>
      </c>
      <c r="R11" s="8"/>
      <c r="S11" s="8"/>
      <c r="T11" s="8"/>
      <c r="U11" s="8"/>
      <c r="V11" s="8"/>
      <c r="W11" s="8"/>
      <c r="X11" s="8"/>
      <c r="Y11" s="1"/>
      <c r="Z11" s="1"/>
      <c r="AA11" s="1"/>
      <c r="AB11" s="1"/>
      <c r="AC11" s="1"/>
      <c r="AD11" s="1"/>
    </row>
    <row r="12" spans="1:30" s="3" customFormat="1" ht="26.25" x14ac:dyDescent="0.25">
      <c r="A12" s="4"/>
      <c r="B12" s="4"/>
      <c r="C12" s="4"/>
      <c r="D12" s="1"/>
      <c r="E12" s="5"/>
      <c r="F12" s="1"/>
      <c r="G12" s="1"/>
      <c r="H12" s="1"/>
      <c r="I12" s="1"/>
      <c r="J12" s="1"/>
      <c r="K12" s="7"/>
      <c r="L12" s="7"/>
      <c r="M12" s="7"/>
      <c r="N12" s="7"/>
      <c r="O12" s="1"/>
      <c r="P12" s="1"/>
      <c r="Q12" s="1"/>
      <c r="R12" s="1"/>
      <c r="S12" s="8"/>
      <c r="T12" s="8"/>
      <c r="U12" s="8"/>
      <c r="V12" s="8"/>
      <c r="W12" s="8"/>
      <c r="X12" s="8"/>
      <c r="Y12" s="8"/>
      <c r="Z12" s="8"/>
      <c r="AA12" s="8"/>
      <c r="AB12" s="8"/>
      <c r="AC12" s="8"/>
      <c r="AD12" s="1"/>
    </row>
    <row r="13" spans="1:30" s="3" customFormat="1" ht="26.25" x14ac:dyDescent="0.25">
      <c r="A13" s="4"/>
      <c r="B13" s="4"/>
      <c r="C13" s="4"/>
      <c r="D13" s="4"/>
      <c r="E13" s="4"/>
      <c r="F13" s="4"/>
      <c r="G13" s="4"/>
      <c r="H13" s="4"/>
      <c r="I13" s="4"/>
      <c r="J13" s="4"/>
      <c r="K13" s="4"/>
      <c r="L13" s="7"/>
      <c r="M13" s="7"/>
      <c r="N13" s="7"/>
      <c r="O13" s="7"/>
      <c r="P13" s="7"/>
      <c r="Q13" s="7"/>
      <c r="R13" s="7"/>
      <c r="S13" s="7"/>
      <c r="T13" s="7"/>
      <c r="U13" s="7"/>
      <c r="V13" s="7"/>
      <c r="W13" s="1"/>
      <c r="X13" s="1"/>
      <c r="Y13" s="1"/>
    </row>
    <row r="14" spans="1:30" s="3" customFormat="1" ht="27" thickBot="1" x14ac:dyDescent="0.3">
      <c r="A14" s="4"/>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36" t="s">
        <v>8</v>
      </c>
      <c r="C15" s="337"/>
      <c r="D15" s="337"/>
      <c r="E15" s="337"/>
      <c r="F15" s="337"/>
      <c r="G15" s="337"/>
      <c r="H15" s="337"/>
      <c r="I15" s="337"/>
      <c r="J15" s="337"/>
      <c r="K15" s="338"/>
      <c r="L15" s="330" t="s">
        <v>52</v>
      </c>
      <c r="M15" s="331"/>
      <c r="N15" s="331"/>
      <c r="O15" s="331"/>
      <c r="P15" s="331"/>
      <c r="Q15" s="331"/>
      <c r="R15" s="331"/>
      <c r="S15" s="331"/>
      <c r="T15" s="331"/>
      <c r="U15" s="332"/>
      <c r="V15" s="12"/>
    </row>
    <row r="16" spans="1:30" ht="39.950000000000003" customHeight="1" x14ac:dyDescent="0.25">
      <c r="A16" s="87" t="s">
        <v>9</v>
      </c>
      <c r="B16" s="129"/>
      <c r="C16" s="130"/>
      <c r="D16" s="131"/>
      <c r="E16" s="130"/>
      <c r="F16" s="130"/>
      <c r="G16" s="130"/>
      <c r="H16" s="131"/>
      <c r="I16" s="130"/>
      <c r="J16" s="130"/>
      <c r="K16" s="132"/>
      <c r="L16" s="126"/>
      <c r="M16" s="127"/>
      <c r="N16" s="127"/>
      <c r="O16" s="127"/>
      <c r="P16" s="127"/>
      <c r="Q16" s="127"/>
      <c r="R16" s="127"/>
      <c r="S16" s="127"/>
      <c r="T16" s="127"/>
      <c r="U16" s="128"/>
      <c r="V16" s="16" t="s">
        <v>10</v>
      </c>
      <c r="X16" s="18"/>
      <c r="Y16" s="18"/>
    </row>
    <row r="17" spans="1:30" ht="39.950000000000003" customHeight="1" x14ac:dyDescent="0.25">
      <c r="A17" s="88" t="s">
        <v>11</v>
      </c>
      <c r="B17" s="14">
        <v>1</v>
      </c>
      <c r="C17" s="19">
        <v>2</v>
      </c>
      <c r="D17" s="19">
        <v>3</v>
      </c>
      <c r="E17" s="19">
        <v>4</v>
      </c>
      <c r="F17" s="19">
        <v>5</v>
      </c>
      <c r="G17" s="19">
        <v>6</v>
      </c>
      <c r="H17" s="19">
        <v>7</v>
      </c>
      <c r="I17" s="19">
        <v>8</v>
      </c>
      <c r="J17" s="19">
        <v>9</v>
      </c>
      <c r="K17" s="118">
        <v>10</v>
      </c>
      <c r="L17" s="14">
        <v>1</v>
      </c>
      <c r="M17" s="19">
        <v>2</v>
      </c>
      <c r="N17" s="19">
        <v>3</v>
      </c>
      <c r="O17" s="19">
        <v>4</v>
      </c>
      <c r="P17" s="19">
        <v>5</v>
      </c>
      <c r="Q17" s="19">
        <v>6</v>
      </c>
      <c r="R17" s="19">
        <v>7</v>
      </c>
      <c r="S17" s="19">
        <v>8</v>
      </c>
      <c r="T17" s="19">
        <v>9</v>
      </c>
      <c r="U17" s="20">
        <v>10</v>
      </c>
      <c r="V17" s="16"/>
      <c r="X17" s="2"/>
      <c r="Y17" s="18"/>
    </row>
    <row r="18" spans="1:30" ht="39.950000000000003" customHeight="1" x14ac:dyDescent="0.25">
      <c r="A18" s="89" t="s">
        <v>12</v>
      </c>
      <c r="B18" s="21">
        <v>8.82</v>
      </c>
      <c r="C18" s="22">
        <v>8.8059999999999992</v>
      </c>
      <c r="D18" s="22">
        <v>8.7919999999999998</v>
      </c>
      <c r="E18" s="22">
        <v>8.8059999999999992</v>
      </c>
      <c r="F18" s="22">
        <v>8.8059999999999992</v>
      </c>
      <c r="G18" s="22">
        <v>8.8059999999999992</v>
      </c>
      <c r="H18" s="22">
        <v>8.8059999999999992</v>
      </c>
      <c r="I18" s="22">
        <v>8.8059999999999992</v>
      </c>
      <c r="J18" s="22">
        <v>8.8059999999999992</v>
      </c>
      <c r="K18" s="119">
        <v>8.8059999999999992</v>
      </c>
      <c r="L18" s="21">
        <v>8.8059999999999992</v>
      </c>
      <c r="M18" s="22">
        <v>8.8059999999999992</v>
      </c>
      <c r="N18" s="22">
        <v>8.8059999999999992</v>
      </c>
      <c r="O18" s="22">
        <v>8.8059999999999992</v>
      </c>
      <c r="P18" s="22">
        <v>8.7919999999999998</v>
      </c>
      <c r="Q18" s="22">
        <v>8.7919999999999998</v>
      </c>
      <c r="R18" s="22">
        <v>8.7919999999999998</v>
      </c>
      <c r="S18" s="22">
        <v>8.7919999999999998</v>
      </c>
      <c r="T18" s="22">
        <v>8.7919999999999998</v>
      </c>
      <c r="U18" s="23">
        <v>8.7919999999999998</v>
      </c>
      <c r="V18" s="24">
        <f t="shared" ref="V18:V24" si="0">SUM(L18:U18)</f>
        <v>87.975999999999999</v>
      </c>
      <c r="X18" s="2">
        <v>14</v>
      </c>
      <c r="Y18" s="18"/>
    </row>
    <row r="19" spans="1:30" ht="39.950000000000003" customHeight="1" x14ac:dyDescent="0.25">
      <c r="A19" s="90" t="s">
        <v>13</v>
      </c>
      <c r="B19" s="21">
        <v>10.395</v>
      </c>
      <c r="C19" s="22">
        <v>10.378500000000001</v>
      </c>
      <c r="D19" s="22">
        <v>10.362</v>
      </c>
      <c r="E19" s="22">
        <v>10.378500000000001</v>
      </c>
      <c r="F19" s="22">
        <v>10.378500000000001</v>
      </c>
      <c r="G19" s="22">
        <v>10.378500000000001</v>
      </c>
      <c r="H19" s="22">
        <v>10.378500000000001</v>
      </c>
      <c r="I19" s="22">
        <v>10.378500000000001</v>
      </c>
      <c r="J19" s="22">
        <v>10.378500000000001</v>
      </c>
      <c r="K19" s="119">
        <v>10.378500000000001</v>
      </c>
      <c r="L19" s="21">
        <v>10.378500000000001</v>
      </c>
      <c r="M19" s="22">
        <v>10.378500000000001</v>
      </c>
      <c r="N19" s="22">
        <v>10.378500000000001</v>
      </c>
      <c r="O19" s="22">
        <v>10.378500000000001</v>
      </c>
      <c r="P19" s="22">
        <v>10.362</v>
      </c>
      <c r="Q19" s="22">
        <v>10.362</v>
      </c>
      <c r="R19" s="22">
        <v>10.362</v>
      </c>
      <c r="S19" s="22">
        <v>10.362</v>
      </c>
      <c r="T19" s="22">
        <v>10.362</v>
      </c>
      <c r="U19" s="23">
        <v>10.362</v>
      </c>
      <c r="V19" s="24">
        <f t="shared" si="0"/>
        <v>103.68599999999999</v>
      </c>
      <c r="X19" s="2">
        <v>16.5</v>
      </c>
      <c r="Y19" s="18"/>
    </row>
    <row r="20" spans="1:30" ht="39.75" customHeight="1" x14ac:dyDescent="0.25">
      <c r="A20" s="89" t="s">
        <v>14</v>
      </c>
      <c r="B20" s="75">
        <v>12.914999999999999</v>
      </c>
      <c r="C20" s="22">
        <v>12.894500000000001</v>
      </c>
      <c r="D20" s="22">
        <v>12.874000000000001</v>
      </c>
      <c r="E20" s="22">
        <v>12.894500000000001</v>
      </c>
      <c r="F20" s="22">
        <v>12.894500000000001</v>
      </c>
      <c r="G20" s="22">
        <v>12.894500000000001</v>
      </c>
      <c r="H20" s="22">
        <v>12.894500000000001</v>
      </c>
      <c r="I20" s="22">
        <v>12.894500000000001</v>
      </c>
      <c r="J20" s="22">
        <v>12.894500000000001</v>
      </c>
      <c r="K20" s="119">
        <v>12.894500000000001</v>
      </c>
      <c r="L20" s="21">
        <v>12.894500000000001</v>
      </c>
      <c r="M20" s="22">
        <v>12.894500000000001</v>
      </c>
      <c r="N20" s="22">
        <v>12.894500000000001</v>
      </c>
      <c r="O20" s="22">
        <v>12.894500000000001</v>
      </c>
      <c r="P20" s="22">
        <v>12.874000000000001</v>
      </c>
      <c r="Q20" s="22">
        <v>12.874000000000001</v>
      </c>
      <c r="R20" s="22">
        <v>12.874000000000001</v>
      </c>
      <c r="S20" s="22">
        <v>12.874000000000001</v>
      </c>
      <c r="T20" s="22">
        <v>12.874000000000001</v>
      </c>
      <c r="U20" s="23">
        <v>12.874000000000001</v>
      </c>
      <c r="V20" s="24">
        <f t="shared" si="0"/>
        <v>128.82199999999997</v>
      </c>
      <c r="X20" s="2">
        <v>20.5</v>
      </c>
      <c r="Y20" s="18"/>
    </row>
    <row r="21" spans="1:30" ht="39.950000000000003" customHeight="1" x14ac:dyDescent="0.25">
      <c r="A21" s="90" t="s">
        <v>15</v>
      </c>
      <c r="B21" s="21">
        <f>B27*$X$21/1000</f>
        <v>14.734500000000001</v>
      </c>
      <c r="C21" s="22">
        <f t="shared" ref="C21:U21" si="1">C27*$X$21/1000</f>
        <v>14.6875</v>
      </c>
      <c r="D21" s="22">
        <f t="shared" si="1"/>
        <v>14.664</v>
      </c>
      <c r="E21" s="22">
        <f t="shared" si="1"/>
        <v>14.734500000000001</v>
      </c>
      <c r="F21" s="22">
        <f t="shared" si="1"/>
        <v>14.711</v>
      </c>
      <c r="G21" s="22">
        <f t="shared" si="1"/>
        <v>14.6875</v>
      </c>
      <c r="H21" s="22">
        <f t="shared" si="1"/>
        <v>14.6875</v>
      </c>
      <c r="I21" s="22">
        <f t="shared" si="1"/>
        <v>14.664</v>
      </c>
      <c r="J21" s="22">
        <f t="shared" si="1"/>
        <v>14.57</v>
      </c>
      <c r="K21" s="119">
        <f t="shared" si="1"/>
        <v>14.734500000000001</v>
      </c>
      <c r="L21" s="21">
        <f t="shared" si="1"/>
        <v>14.640499999999999</v>
      </c>
      <c r="M21" s="22">
        <f t="shared" si="1"/>
        <v>14.757999999999999</v>
      </c>
      <c r="N21" s="22">
        <f t="shared" si="1"/>
        <v>14.757999999999999</v>
      </c>
      <c r="O21" s="22">
        <f t="shared" si="1"/>
        <v>14.6875</v>
      </c>
      <c r="P21" s="22">
        <f t="shared" si="1"/>
        <v>14.617000000000001</v>
      </c>
      <c r="Q21" s="22">
        <f t="shared" si="1"/>
        <v>14.617000000000001</v>
      </c>
      <c r="R21" s="22">
        <f t="shared" si="1"/>
        <v>14.711</v>
      </c>
      <c r="S21" s="22">
        <f t="shared" si="1"/>
        <v>14.664</v>
      </c>
      <c r="T21" s="22">
        <f t="shared" si="1"/>
        <v>14.6875</v>
      </c>
      <c r="U21" s="23">
        <f t="shared" si="1"/>
        <v>14.711</v>
      </c>
      <c r="V21" s="24">
        <f t="shared" si="0"/>
        <v>146.85150000000002</v>
      </c>
      <c r="X21" s="2">
        <v>23.5</v>
      </c>
      <c r="Y21" s="18"/>
    </row>
    <row r="22" spans="1:30" ht="39.950000000000003" customHeight="1" x14ac:dyDescent="0.25">
      <c r="A22" s="89" t="s">
        <v>16</v>
      </c>
      <c r="B22" s="21">
        <f>B27*$X$22/1000</f>
        <v>16.615500000000001</v>
      </c>
      <c r="C22" s="22">
        <f t="shared" ref="C22:U22" si="2">C27*$X$22/1000</f>
        <v>16.5625</v>
      </c>
      <c r="D22" s="22">
        <f t="shared" si="2"/>
        <v>16.536000000000001</v>
      </c>
      <c r="E22" s="22">
        <f t="shared" si="2"/>
        <v>16.615500000000001</v>
      </c>
      <c r="F22" s="22">
        <f t="shared" si="2"/>
        <v>16.588999999999999</v>
      </c>
      <c r="G22" s="22">
        <f t="shared" si="2"/>
        <v>16.5625</v>
      </c>
      <c r="H22" s="22">
        <f t="shared" si="2"/>
        <v>16.5625</v>
      </c>
      <c r="I22" s="22">
        <f t="shared" si="2"/>
        <v>16.536000000000001</v>
      </c>
      <c r="J22" s="22">
        <f t="shared" si="2"/>
        <v>16.43</v>
      </c>
      <c r="K22" s="119">
        <f t="shared" si="2"/>
        <v>16.615500000000001</v>
      </c>
      <c r="L22" s="21">
        <f t="shared" si="2"/>
        <v>16.509499999999999</v>
      </c>
      <c r="M22" s="22">
        <f t="shared" si="2"/>
        <v>16.641999999999999</v>
      </c>
      <c r="N22" s="22">
        <f t="shared" si="2"/>
        <v>16.641999999999999</v>
      </c>
      <c r="O22" s="22">
        <f t="shared" si="2"/>
        <v>16.5625</v>
      </c>
      <c r="P22" s="22">
        <f t="shared" si="2"/>
        <v>16.483000000000001</v>
      </c>
      <c r="Q22" s="22">
        <f t="shared" si="2"/>
        <v>16.483000000000001</v>
      </c>
      <c r="R22" s="22">
        <f t="shared" si="2"/>
        <v>16.588999999999999</v>
      </c>
      <c r="S22" s="22">
        <f t="shared" si="2"/>
        <v>16.536000000000001</v>
      </c>
      <c r="T22" s="22">
        <f t="shared" si="2"/>
        <v>16.5625</v>
      </c>
      <c r="U22" s="23">
        <f t="shared" si="2"/>
        <v>16.588999999999999</v>
      </c>
      <c r="V22" s="24">
        <f t="shared" si="0"/>
        <v>165.5985</v>
      </c>
      <c r="X22" s="2">
        <v>26.5</v>
      </c>
      <c r="Y22" s="18"/>
    </row>
    <row r="23" spans="1:30" ht="39.950000000000003" customHeight="1" x14ac:dyDescent="0.25">
      <c r="A23" s="90" t="s">
        <v>17</v>
      </c>
      <c r="B23" s="21">
        <f>B27*$X$23/1000</f>
        <v>18.496500000000001</v>
      </c>
      <c r="C23" s="22">
        <f t="shared" ref="C23:U23" si="3">C27*$X$23/1000</f>
        <v>18.4375</v>
      </c>
      <c r="D23" s="22">
        <f t="shared" si="3"/>
        <v>18.408000000000001</v>
      </c>
      <c r="E23" s="22">
        <f t="shared" si="3"/>
        <v>18.496500000000001</v>
      </c>
      <c r="F23" s="22">
        <f t="shared" si="3"/>
        <v>18.466999999999999</v>
      </c>
      <c r="G23" s="22">
        <f t="shared" si="3"/>
        <v>18.4375</v>
      </c>
      <c r="H23" s="22">
        <f t="shared" si="3"/>
        <v>18.4375</v>
      </c>
      <c r="I23" s="22">
        <f t="shared" si="3"/>
        <v>18.408000000000001</v>
      </c>
      <c r="J23" s="22">
        <f t="shared" si="3"/>
        <v>18.29</v>
      </c>
      <c r="K23" s="119">
        <f t="shared" si="3"/>
        <v>18.496500000000001</v>
      </c>
      <c r="L23" s="21">
        <f t="shared" si="3"/>
        <v>18.378499999999999</v>
      </c>
      <c r="M23" s="22">
        <f t="shared" si="3"/>
        <v>18.526</v>
      </c>
      <c r="N23" s="22">
        <f t="shared" si="3"/>
        <v>18.526</v>
      </c>
      <c r="O23" s="22">
        <f t="shared" si="3"/>
        <v>18.4375</v>
      </c>
      <c r="P23" s="22">
        <f t="shared" si="3"/>
        <v>18.349</v>
      </c>
      <c r="Q23" s="22">
        <f t="shared" si="3"/>
        <v>18.349</v>
      </c>
      <c r="R23" s="22">
        <f t="shared" si="3"/>
        <v>18.466999999999999</v>
      </c>
      <c r="S23" s="22">
        <f t="shared" si="3"/>
        <v>18.408000000000001</v>
      </c>
      <c r="T23" s="22">
        <f t="shared" si="3"/>
        <v>18.4375</v>
      </c>
      <c r="U23" s="23">
        <f t="shared" si="3"/>
        <v>18.466999999999999</v>
      </c>
      <c r="V23" s="24">
        <f t="shared" si="0"/>
        <v>184.34550000000002</v>
      </c>
      <c r="X23" s="2">
        <v>29.5</v>
      </c>
      <c r="Y23" s="18"/>
    </row>
    <row r="24" spans="1:30" ht="39.950000000000003" customHeight="1" x14ac:dyDescent="0.25">
      <c r="A24" s="89" t="s">
        <v>18</v>
      </c>
      <c r="B24" s="21">
        <f>B27*$X$24/1000</f>
        <v>20.064</v>
      </c>
      <c r="C24" s="22">
        <f t="shared" ref="C24:U24" si="4">C27*$X$24/1000</f>
        <v>20</v>
      </c>
      <c r="D24" s="22">
        <f t="shared" si="4"/>
        <v>19.968</v>
      </c>
      <c r="E24" s="22">
        <f t="shared" si="4"/>
        <v>20.064</v>
      </c>
      <c r="F24" s="22">
        <f t="shared" si="4"/>
        <v>20.032</v>
      </c>
      <c r="G24" s="22">
        <f t="shared" si="4"/>
        <v>20</v>
      </c>
      <c r="H24" s="22">
        <f t="shared" si="4"/>
        <v>20</v>
      </c>
      <c r="I24" s="22">
        <f t="shared" si="4"/>
        <v>19.968</v>
      </c>
      <c r="J24" s="22">
        <f t="shared" si="4"/>
        <v>19.84</v>
      </c>
      <c r="K24" s="119">
        <f t="shared" si="4"/>
        <v>20.064</v>
      </c>
      <c r="L24" s="21">
        <f t="shared" si="4"/>
        <v>19.936</v>
      </c>
      <c r="M24" s="22">
        <f t="shared" si="4"/>
        <v>20.096</v>
      </c>
      <c r="N24" s="22">
        <f t="shared" si="4"/>
        <v>20.096</v>
      </c>
      <c r="O24" s="22">
        <f t="shared" si="4"/>
        <v>20</v>
      </c>
      <c r="P24" s="22">
        <f t="shared" si="4"/>
        <v>19.904</v>
      </c>
      <c r="Q24" s="22">
        <f t="shared" si="4"/>
        <v>19.904</v>
      </c>
      <c r="R24" s="22">
        <f t="shared" si="4"/>
        <v>20.032</v>
      </c>
      <c r="S24" s="22">
        <f t="shared" si="4"/>
        <v>19.968</v>
      </c>
      <c r="T24" s="22">
        <f t="shared" si="4"/>
        <v>20</v>
      </c>
      <c r="U24" s="23">
        <f t="shared" si="4"/>
        <v>20.032</v>
      </c>
      <c r="V24" s="24">
        <f t="shared" si="0"/>
        <v>199.96799999999999</v>
      </c>
      <c r="X24" s="2">
        <v>32</v>
      </c>
    </row>
    <row r="25" spans="1:30" ht="41.45" customHeight="1" x14ac:dyDescent="0.25">
      <c r="A25" s="90" t="s">
        <v>10</v>
      </c>
      <c r="B25" s="25">
        <f t="shared" ref="B25:C25" si="5">SUM(B18:B24)</f>
        <v>102.04049999999998</v>
      </c>
      <c r="C25" s="26">
        <f t="shared" si="5"/>
        <v>101.76650000000001</v>
      </c>
      <c r="D25" s="26">
        <f>SUM(D18:D24)</f>
        <v>101.604</v>
      </c>
      <c r="E25" s="26">
        <f t="shared" ref="E25:G25" si="6">SUM(E18:E24)</f>
        <v>101.98949999999999</v>
      </c>
      <c r="F25" s="26">
        <f t="shared" si="6"/>
        <v>101.878</v>
      </c>
      <c r="G25" s="26">
        <f t="shared" si="6"/>
        <v>101.76650000000001</v>
      </c>
      <c r="H25" s="26">
        <f>SUM(H18:H24)</f>
        <v>101.76650000000001</v>
      </c>
      <c r="I25" s="26">
        <f t="shared" ref="I25:K25" si="7">SUM(I18:I24)</f>
        <v>101.65500000000002</v>
      </c>
      <c r="J25" s="26">
        <f t="shared" si="7"/>
        <v>101.209</v>
      </c>
      <c r="K25" s="120">
        <f t="shared" si="7"/>
        <v>101.98949999999999</v>
      </c>
      <c r="L25" s="25">
        <f>SUM(L18:L24)</f>
        <v>101.54349999999999</v>
      </c>
      <c r="M25" s="26">
        <f t="shared" ref="M25:O25" si="8">SUM(M18:M24)</f>
        <v>102.101</v>
      </c>
      <c r="N25" s="26">
        <f t="shared" si="8"/>
        <v>102.101</v>
      </c>
      <c r="O25" s="26">
        <f t="shared" si="8"/>
        <v>101.76650000000001</v>
      </c>
      <c r="P25" s="26">
        <f>SUM(P18:P24)</f>
        <v>101.381</v>
      </c>
      <c r="Q25" s="26">
        <f t="shared" ref="Q25:U25" si="9">SUM(Q18:Q24)</f>
        <v>101.381</v>
      </c>
      <c r="R25" s="26">
        <f>SUM(R18:R24)</f>
        <v>101.82699999999998</v>
      </c>
      <c r="S25" s="26">
        <f t="shared" ref="S25" si="10">SUM(S18:S24)</f>
        <v>101.604</v>
      </c>
      <c r="T25" s="26">
        <f t="shared" si="9"/>
        <v>101.71549999999999</v>
      </c>
      <c r="U25" s="27">
        <f t="shared" si="9"/>
        <v>101.82699999999998</v>
      </c>
      <c r="V25" s="24">
        <f>SUM(B25:U25)</f>
        <v>2034.9125000000006</v>
      </c>
    </row>
    <row r="26" spans="1:30" s="2" customFormat="1" ht="36.75" customHeight="1" x14ac:dyDescent="0.25">
      <c r="A26" s="91" t="s">
        <v>19</v>
      </c>
      <c r="B26" s="28"/>
      <c r="C26" s="29"/>
      <c r="D26" s="29"/>
      <c r="E26" s="29"/>
      <c r="F26" s="29"/>
      <c r="G26" s="29"/>
      <c r="H26" s="29"/>
      <c r="I26" s="29"/>
      <c r="J26" s="29"/>
      <c r="K26" s="121"/>
      <c r="L26" s="28"/>
      <c r="M26" s="29"/>
      <c r="N26" s="29"/>
      <c r="O26" s="29"/>
      <c r="P26" s="29"/>
      <c r="Q26" s="29"/>
      <c r="R26" s="29"/>
      <c r="S26" s="29"/>
      <c r="T26" s="29"/>
      <c r="U26" s="30"/>
      <c r="V26" s="31">
        <f>+((V25/V27)/7)*1000</f>
        <v>23.258003497422656</v>
      </c>
    </row>
    <row r="27" spans="1:30" s="2" customFormat="1" ht="33" customHeight="1" x14ac:dyDescent="0.25">
      <c r="A27" s="92" t="s">
        <v>20</v>
      </c>
      <c r="B27" s="32">
        <v>627</v>
      </c>
      <c r="C27" s="33">
        <v>625</v>
      </c>
      <c r="D27" s="33">
        <v>624</v>
      </c>
      <c r="E27" s="33">
        <v>627</v>
      </c>
      <c r="F27" s="33">
        <v>626</v>
      </c>
      <c r="G27" s="33">
        <v>625</v>
      </c>
      <c r="H27" s="33">
        <v>625</v>
      </c>
      <c r="I27" s="33">
        <v>624</v>
      </c>
      <c r="J27" s="33">
        <v>620</v>
      </c>
      <c r="K27" s="122">
        <v>627</v>
      </c>
      <c r="L27" s="32">
        <v>623</v>
      </c>
      <c r="M27" s="33">
        <v>628</v>
      </c>
      <c r="N27" s="33">
        <v>628</v>
      </c>
      <c r="O27" s="33">
        <v>625</v>
      </c>
      <c r="P27" s="33">
        <v>622</v>
      </c>
      <c r="Q27" s="33">
        <v>622</v>
      </c>
      <c r="R27" s="33">
        <v>626</v>
      </c>
      <c r="S27" s="33">
        <v>624</v>
      </c>
      <c r="T27" s="33">
        <v>625</v>
      </c>
      <c r="U27" s="34">
        <v>626</v>
      </c>
      <c r="V27" s="35">
        <f>SUM(B27:U27)</f>
        <v>12499</v>
      </c>
      <c r="W27" s="2">
        <f>((V25*1000)/V27)/7</f>
        <v>23.25800349742266</v>
      </c>
    </row>
    <row r="28" spans="1:30" s="2" customFormat="1" ht="33" customHeight="1" x14ac:dyDescent="0.25">
      <c r="A28" s="93" t="s">
        <v>21</v>
      </c>
      <c r="B28" s="36">
        <f t="shared" ref="B28:C28" si="11">(B27*B26)/1000</f>
        <v>0</v>
      </c>
      <c r="C28" s="37">
        <f t="shared" si="11"/>
        <v>0</v>
      </c>
      <c r="D28" s="37">
        <f>(D27*D26)/1000</f>
        <v>0</v>
      </c>
      <c r="E28" s="37">
        <f>(E27*E26)/1000</f>
        <v>0</v>
      </c>
      <c r="F28" s="37">
        <f t="shared" ref="F28:G28" si="12">(F27*F26)/1000</f>
        <v>0</v>
      </c>
      <c r="G28" s="37">
        <f t="shared" si="12"/>
        <v>0</v>
      </c>
      <c r="H28" s="37">
        <f>(H27*H26)/1000</f>
        <v>0</v>
      </c>
      <c r="I28" s="37">
        <f>(I27*I26)/1000</f>
        <v>0</v>
      </c>
      <c r="J28" s="37">
        <f t="shared" ref="J28:K28" si="13">(J27*J26)/1000</f>
        <v>0</v>
      </c>
      <c r="K28" s="123">
        <f t="shared" si="13"/>
        <v>0</v>
      </c>
      <c r="L28" s="36">
        <f>(L27*L26)/1000</f>
        <v>0</v>
      </c>
      <c r="M28" s="37">
        <f>(M27*M26)/1000</f>
        <v>0</v>
      </c>
      <c r="N28" s="37">
        <f t="shared" ref="N28:U28" si="14">(N27*N26)/1000</f>
        <v>0</v>
      </c>
      <c r="O28" s="37">
        <f t="shared" si="14"/>
        <v>0</v>
      </c>
      <c r="P28" s="37">
        <f t="shared" si="14"/>
        <v>0</v>
      </c>
      <c r="Q28" s="37">
        <f t="shared" si="14"/>
        <v>0</v>
      </c>
      <c r="R28" s="37">
        <f t="shared" ref="R28:S28" si="15">(R27*R26)/1000</f>
        <v>0</v>
      </c>
      <c r="S28" s="37">
        <f t="shared" si="15"/>
        <v>0</v>
      </c>
      <c r="T28" s="37">
        <f t="shared" si="14"/>
        <v>0</v>
      </c>
      <c r="U28" s="38">
        <f t="shared" si="14"/>
        <v>0</v>
      </c>
      <c r="V28" s="39"/>
    </row>
    <row r="29" spans="1:30" ht="33.75" customHeight="1" x14ac:dyDescent="0.25">
      <c r="A29" s="94" t="s">
        <v>22</v>
      </c>
      <c r="B29" s="40">
        <f t="shared" ref="B29:C29" si="16">((B27*B26)*7)/1000</f>
        <v>0</v>
      </c>
      <c r="C29" s="41">
        <f t="shared" si="16"/>
        <v>0</v>
      </c>
      <c r="D29" s="41">
        <f>((D27*D26)*7)/1000</f>
        <v>0</v>
      </c>
      <c r="E29" s="41">
        <f>((E27*E26)*7)/1000</f>
        <v>0</v>
      </c>
      <c r="F29" s="41">
        <f t="shared" ref="F29:G29" si="17">((F27*F26)*7)/1000</f>
        <v>0</v>
      </c>
      <c r="G29" s="41">
        <f t="shared" si="17"/>
        <v>0</v>
      </c>
      <c r="H29" s="41">
        <f>((H27*H26)*7)/1000</f>
        <v>0</v>
      </c>
      <c r="I29" s="41">
        <f>((I27*I26)*7)/1000</f>
        <v>0</v>
      </c>
      <c r="J29" s="41">
        <f t="shared" ref="J29:K29" si="18">((J27*J26)*7)/1000</f>
        <v>0</v>
      </c>
      <c r="K29" s="124">
        <f t="shared" si="18"/>
        <v>0</v>
      </c>
      <c r="L29" s="40">
        <f>((L27*L26)*7)/1000</f>
        <v>0</v>
      </c>
      <c r="M29" s="41">
        <f>((M27*M26)*7)/1000</f>
        <v>0</v>
      </c>
      <c r="N29" s="41">
        <f t="shared" ref="N29:U29" si="19">((N27*N26)*7)/1000</f>
        <v>0</v>
      </c>
      <c r="O29" s="41">
        <f t="shared" si="19"/>
        <v>0</v>
      </c>
      <c r="P29" s="42">
        <f t="shared" si="19"/>
        <v>0</v>
      </c>
      <c r="Q29" s="42">
        <f t="shared" si="19"/>
        <v>0</v>
      </c>
      <c r="R29" s="42">
        <f t="shared" ref="R29:S29" si="20">((R27*R26)*7)/1000</f>
        <v>0</v>
      </c>
      <c r="S29" s="42">
        <f t="shared" si="20"/>
        <v>0</v>
      </c>
      <c r="T29" s="42">
        <f t="shared" si="19"/>
        <v>0</v>
      </c>
      <c r="U29" s="43">
        <f t="shared" si="19"/>
        <v>0</v>
      </c>
      <c r="V29" s="44"/>
    </row>
    <row r="30" spans="1:30" ht="33.75" customHeight="1" thickBot="1" x14ac:dyDescent="0.3">
      <c r="A30" s="95" t="s">
        <v>23</v>
      </c>
      <c r="B30" s="45">
        <f t="shared" ref="B30:C30" si="21">+(B25/B27)/7*1000</f>
        <v>23.249145591250848</v>
      </c>
      <c r="C30" s="46">
        <f t="shared" si="21"/>
        <v>23.260914285714286</v>
      </c>
      <c r="D30" s="46">
        <f>+(D25/D27)/7*1000</f>
        <v>23.260989010989007</v>
      </c>
      <c r="E30" s="46">
        <f t="shared" ref="E30:G30" si="22">+(E25/E27)/7*1000</f>
        <v>23.237525632262475</v>
      </c>
      <c r="F30" s="46">
        <f t="shared" si="22"/>
        <v>23.249201277955269</v>
      </c>
      <c r="G30" s="46">
        <f t="shared" si="22"/>
        <v>23.260914285714286</v>
      </c>
      <c r="H30" s="46">
        <f>+(H25/H27)/7*1000</f>
        <v>23.260914285714286</v>
      </c>
      <c r="I30" s="46">
        <f t="shared" ref="I30:K30" si="23">+(I25/I27)/7*1000</f>
        <v>23.272664835164843</v>
      </c>
      <c r="J30" s="46">
        <f t="shared" si="23"/>
        <v>23.320046082949307</v>
      </c>
      <c r="K30" s="125">
        <f t="shared" si="23"/>
        <v>23.237525632262475</v>
      </c>
      <c r="L30" s="45">
        <f>+(L25/L27)/7*1000</f>
        <v>23.284453107085529</v>
      </c>
      <c r="M30" s="46">
        <f t="shared" ref="M30:U30" si="24">+(M25/M27)/7*1000</f>
        <v>23.225887170154685</v>
      </c>
      <c r="N30" s="46">
        <f t="shared" si="24"/>
        <v>23.225887170154685</v>
      </c>
      <c r="O30" s="46">
        <f t="shared" si="24"/>
        <v>23.260914285714286</v>
      </c>
      <c r="P30" s="46">
        <f t="shared" si="24"/>
        <v>23.284565916398712</v>
      </c>
      <c r="Q30" s="46">
        <f t="shared" si="24"/>
        <v>23.284565916398712</v>
      </c>
      <c r="R30" s="46">
        <f t="shared" ref="R30:S30" si="25">+(R25/R27)/7*1000</f>
        <v>23.237562756732082</v>
      </c>
      <c r="S30" s="46">
        <f t="shared" si="25"/>
        <v>23.260989010989007</v>
      </c>
      <c r="T30" s="46">
        <f t="shared" si="24"/>
        <v>23.249257142857143</v>
      </c>
      <c r="U30" s="47">
        <f t="shared" si="24"/>
        <v>23.237562756732082</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8" t="s">
        <v>25</v>
      </c>
      <c r="C36" s="329"/>
      <c r="D36" s="329"/>
      <c r="E36" s="329"/>
      <c r="F36" s="329"/>
      <c r="G36" s="329"/>
      <c r="H36" s="97"/>
      <c r="I36" s="52" t="s">
        <v>26</v>
      </c>
      <c r="J36" s="105"/>
      <c r="K36" s="334" t="s">
        <v>25</v>
      </c>
      <c r="L36" s="334"/>
      <c r="M36" s="334"/>
      <c r="N36" s="334"/>
      <c r="O36" s="328"/>
      <c r="P36" s="109"/>
      <c r="Q36" s="53"/>
      <c r="R36" s="53"/>
      <c r="S36" s="3"/>
      <c r="T36" s="3"/>
      <c r="U36" s="54"/>
      <c r="V36" s="3"/>
      <c r="W36" s="53"/>
      <c r="X36" s="53"/>
      <c r="Y36" s="53"/>
      <c r="Z36" s="3"/>
    </row>
    <row r="37" spans="1:30" ht="33.75" customHeight="1" x14ac:dyDescent="0.25">
      <c r="A37" s="87" t="s">
        <v>27</v>
      </c>
      <c r="B37" s="96"/>
      <c r="C37" s="15"/>
      <c r="D37" s="15"/>
      <c r="E37" s="15"/>
      <c r="F37" s="15"/>
      <c r="G37" s="15"/>
      <c r="H37" s="98" t="s">
        <v>10</v>
      </c>
      <c r="J37" s="106"/>
      <c r="K37" s="96"/>
      <c r="L37" s="15"/>
      <c r="M37" s="15"/>
      <c r="N37" s="15"/>
      <c r="O37" s="15"/>
      <c r="P37" s="98" t="s">
        <v>10</v>
      </c>
      <c r="Q37" s="56"/>
      <c r="R37" s="56"/>
      <c r="S37" s="57"/>
      <c r="T37" s="3"/>
      <c r="U37" s="3"/>
      <c r="V37" s="54"/>
      <c r="W37" s="3"/>
      <c r="X37" s="53"/>
      <c r="Y37" s="53"/>
      <c r="Z37" s="53"/>
    </row>
    <row r="38" spans="1:30" ht="33.75" customHeight="1" x14ac:dyDescent="0.25">
      <c r="A38" s="88" t="s">
        <v>11</v>
      </c>
      <c r="B38" s="77">
        <v>1</v>
      </c>
      <c r="C38" s="19">
        <v>2</v>
      </c>
      <c r="D38" s="19">
        <v>3</v>
      </c>
      <c r="E38" s="19">
        <v>4</v>
      </c>
      <c r="F38" s="19">
        <v>5</v>
      </c>
      <c r="G38" s="19">
        <v>6</v>
      </c>
      <c r="H38" s="98"/>
      <c r="J38" s="107" t="s">
        <v>11</v>
      </c>
      <c r="K38" s="96">
        <v>1</v>
      </c>
      <c r="L38" s="55">
        <v>2</v>
      </c>
      <c r="M38" s="55">
        <v>3</v>
      </c>
      <c r="N38" s="55">
        <v>4</v>
      </c>
      <c r="O38" s="55">
        <v>5</v>
      </c>
      <c r="P38" s="98"/>
      <c r="Q38" s="56"/>
      <c r="R38" s="56"/>
      <c r="S38" s="58"/>
      <c r="T38" s="2"/>
      <c r="U38" s="59"/>
      <c r="V38" s="59"/>
      <c r="W38" s="2"/>
      <c r="X38" s="2"/>
      <c r="Y38" s="2"/>
      <c r="Z38" s="2"/>
    </row>
    <row r="39" spans="1:30" ht="33.75" customHeight="1" x14ac:dyDescent="0.25">
      <c r="A39" s="89" t="s">
        <v>12</v>
      </c>
      <c r="B39" s="78">
        <v>8.75</v>
      </c>
      <c r="C39" s="78">
        <v>8.75</v>
      </c>
      <c r="D39" s="78">
        <v>8.75</v>
      </c>
      <c r="E39" s="78">
        <v>8.75</v>
      </c>
      <c r="F39" s="78">
        <v>8.75</v>
      </c>
      <c r="G39" s="78">
        <v>8.7639999999999993</v>
      </c>
      <c r="H39" s="99">
        <f t="shared" ref="H39:H46" si="26">SUM(B39:G39)</f>
        <v>52.513999999999996</v>
      </c>
      <c r="I39" s="2">
        <v>14</v>
      </c>
      <c r="J39" s="89" t="s">
        <v>12</v>
      </c>
      <c r="K39" s="78">
        <v>10.125</v>
      </c>
      <c r="L39" s="78">
        <v>10.125</v>
      </c>
      <c r="M39" s="78">
        <v>10.125</v>
      </c>
      <c r="N39" s="78">
        <v>10.11</v>
      </c>
      <c r="O39" s="78">
        <v>10.11</v>
      </c>
      <c r="P39" s="99">
        <f t="shared" ref="P39:P46" si="27">SUM(K39:O39)</f>
        <v>50.594999999999999</v>
      </c>
      <c r="Q39" s="2">
        <v>15</v>
      </c>
      <c r="R39" s="60"/>
      <c r="S39" s="61"/>
      <c r="T39" s="2"/>
      <c r="U39" s="59"/>
      <c r="V39" s="59"/>
      <c r="W39" s="2"/>
      <c r="X39" s="2"/>
      <c r="Y39" s="2"/>
      <c r="Z39" s="2"/>
    </row>
    <row r="40" spans="1:30" ht="33.75" customHeight="1" x14ac:dyDescent="0.25">
      <c r="A40" s="90" t="s">
        <v>13</v>
      </c>
      <c r="B40" s="78">
        <v>10</v>
      </c>
      <c r="C40" s="22">
        <v>10</v>
      </c>
      <c r="D40" s="22">
        <v>10</v>
      </c>
      <c r="E40" s="22">
        <v>10</v>
      </c>
      <c r="F40" s="22">
        <v>10</v>
      </c>
      <c r="G40" s="22">
        <v>10.016</v>
      </c>
      <c r="H40" s="99">
        <f t="shared" si="26"/>
        <v>60.015999999999998</v>
      </c>
      <c r="I40" s="2">
        <v>16</v>
      </c>
      <c r="J40" s="90" t="s">
        <v>13</v>
      </c>
      <c r="K40" s="78">
        <v>12.15</v>
      </c>
      <c r="L40" s="78">
        <v>12.15</v>
      </c>
      <c r="M40" s="78">
        <v>12.15</v>
      </c>
      <c r="N40" s="78">
        <v>12.132</v>
      </c>
      <c r="O40" s="78">
        <v>12.132</v>
      </c>
      <c r="P40" s="99">
        <f t="shared" si="27"/>
        <v>60.713999999999999</v>
      </c>
      <c r="Q40" s="2">
        <v>18</v>
      </c>
      <c r="R40" s="60"/>
      <c r="S40" s="58"/>
      <c r="T40" s="2"/>
      <c r="U40" s="59"/>
      <c r="V40" s="59"/>
      <c r="W40" s="2"/>
      <c r="X40" s="2"/>
      <c r="Y40" s="2"/>
      <c r="Z40" s="2"/>
    </row>
    <row r="41" spans="1:30" ht="33.75" customHeight="1" x14ac:dyDescent="0.25">
      <c r="A41" s="89" t="s">
        <v>14</v>
      </c>
      <c r="B41" s="78">
        <v>11.875</v>
      </c>
      <c r="C41" s="22">
        <v>11.875</v>
      </c>
      <c r="D41" s="22">
        <v>11.875</v>
      </c>
      <c r="E41" s="22">
        <v>11.875</v>
      </c>
      <c r="F41" s="22">
        <v>11.875</v>
      </c>
      <c r="G41" s="22">
        <v>11.894</v>
      </c>
      <c r="H41" s="99">
        <f t="shared" si="26"/>
        <v>71.269000000000005</v>
      </c>
      <c r="I41" s="2">
        <v>19</v>
      </c>
      <c r="J41" s="89" t="s">
        <v>14</v>
      </c>
      <c r="K41" s="78">
        <v>15.525</v>
      </c>
      <c r="L41" s="78">
        <v>15.525</v>
      </c>
      <c r="M41" s="78">
        <v>15.525</v>
      </c>
      <c r="N41" s="78">
        <v>15.502000000000001</v>
      </c>
      <c r="O41" s="78">
        <v>15.502000000000001</v>
      </c>
      <c r="P41" s="99">
        <f t="shared" si="27"/>
        <v>77.579000000000008</v>
      </c>
      <c r="Q41" s="2">
        <v>23</v>
      </c>
      <c r="R41" s="60"/>
      <c r="S41" s="51"/>
      <c r="T41" s="2"/>
      <c r="U41" s="59"/>
      <c r="V41" s="59"/>
      <c r="W41" s="2"/>
      <c r="X41" s="2"/>
      <c r="Y41" s="2"/>
      <c r="Z41" s="2"/>
    </row>
    <row r="42" spans="1:30" ht="33.75" customHeight="1" x14ac:dyDescent="0.25">
      <c r="A42" s="90" t="s">
        <v>15</v>
      </c>
      <c r="B42" s="78">
        <v>13.662000000000001</v>
      </c>
      <c r="C42" s="22">
        <v>13.683999999999999</v>
      </c>
      <c r="D42" s="22">
        <v>13.706</v>
      </c>
      <c r="E42" s="22">
        <v>13.706</v>
      </c>
      <c r="F42" s="22">
        <v>13.683999999999999</v>
      </c>
      <c r="G42" s="22">
        <v>13.662000000000001</v>
      </c>
      <c r="H42" s="99">
        <f t="shared" si="26"/>
        <v>82.103999999999999</v>
      </c>
      <c r="I42" s="2">
        <v>22</v>
      </c>
      <c r="J42" s="90" t="s">
        <v>15</v>
      </c>
      <c r="K42" s="78">
        <f>K48*$Q$42/1000</f>
        <v>19.372</v>
      </c>
      <c r="L42" s="78">
        <f t="shared" ref="L42:O42" si="28">L48*$Q$42/1000</f>
        <v>19.459</v>
      </c>
      <c r="M42" s="78">
        <f t="shared" si="28"/>
        <v>19.459</v>
      </c>
      <c r="N42" s="78">
        <f t="shared" si="28"/>
        <v>19.372</v>
      </c>
      <c r="O42" s="78">
        <f t="shared" si="28"/>
        <v>19.516999999999999</v>
      </c>
      <c r="P42" s="99">
        <f t="shared" si="27"/>
        <v>97.179000000000002</v>
      </c>
      <c r="Q42" s="2">
        <v>29</v>
      </c>
      <c r="R42" s="60"/>
      <c r="S42" s="51"/>
      <c r="T42" s="2"/>
      <c r="U42" s="59"/>
      <c r="V42" s="59"/>
      <c r="W42" s="2"/>
      <c r="X42" s="2"/>
      <c r="Y42" s="2"/>
      <c r="Z42" s="2"/>
    </row>
    <row r="43" spans="1:30" ht="33.75" customHeight="1" x14ac:dyDescent="0.25">
      <c r="A43" s="89" t="s">
        <v>16</v>
      </c>
      <c r="B43" s="78">
        <v>15.525</v>
      </c>
      <c r="C43" s="22">
        <v>15.55</v>
      </c>
      <c r="D43" s="22">
        <v>15.574999999999999</v>
      </c>
      <c r="E43" s="22">
        <v>15.574999999999999</v>
      </c>
      <c r="F43" s="22">
        <v>15.55</v>
      </c>
      <c r="G43" s="22">
        <v>15.525</v>
      </c>
      <c r="H43" s="99">
        <f t="shared" si="26"/>
        <v>93.300000000000011</v>
      </c>
      <c r="I43" s="2">
        <v>25</v>
      </c>
      <c r="J43" s="89" t="s">
        <v>16</v>
      </c>
      <c r="K43" s="78">
        <f>K48*$Q$43/1000</f>
        <v>23.38</v>
      </c>
      <c r="L43" s="78">
        <f t="shared" ref="L43:O43" si="29">L48*$Q$43/1000</f>
        <v>23.484999999999999</v>
      </c>
      <c r="M43" s="78">
        <f t="shared" si="29"/>
        <v>23.484999999999999</v>
      </c>
      <c r="N43" s="78">
        <f t="shared" si="29"/>
        <v>23.38</v>
      </c>
      <c r="O43" s="78">
        <f t="shared" si="29"/>
        <v>23.555</v>
      </c>
      <c r="P43" s="99">
        <f t="shared" si="27"/>
        <v>117.285</v>
      </c>
      <c r="Q43" s="2">
        <v>35</v>
      </c>
      <c r="R43" s="60"/>
      <c r="S43" s="51"/>
      <c r="T43" s="2"/>
      <c r="U43" s="59"/>
      <c r="V43" s="59"/>
      <c r="W43" s="2"/>
      <c r="X43" s="2"/>
      <c r="Y43" s="2"/>
      <c r="Z43" s="2"/>
    </row>
    <row r="44" spans="1:30" ht="33.75" customHeight="1" x14ac:dyDescent="0.25">
      <c r="A44" s="90" t="s">
        <v>17</v>
      </c>
      <c r="B44" s="78">
        <v>17.077500000000001</v>
      </c>
      <c r="C44" s="78">
        <v>17.105</v>
      </c>
      <c r="D44" s="78">
        <v>17.1325</v>
      </c>
      <c r="E44" s="78">
        <v>17.1325</v>
      </c>
      <c r="F44" s="78">
        <v>17.105</v>
      </c>
      <c r="G44" s="78">
        <v>17.077500000000001</v>
      </c>
      <c r="H44" s="99">
        <f t="shared" si="26"/>
        <v>102.63000000000001</v>
      </c>
      <c r="I44" s="2">
        <v>27.5</v>
      </c>
      <c r="J44" s="90" t="s">
        <v>17</v>
      </c>
      <c r="K44" s="78">
        <f>K48*$Q$44/1000</f>
        <v>27.388000000000002</v>
      </c>
      <c r="L44" s="78">
        <f t="shared" ref="L44:O44" si="30">L48*$Q$44/1000</f>
        <v>27.510999999999999</v>
      </c>
      <c r="M44" s="78">
        <f t="shared" si="30"/>
        <v>27.510999999999999</v>
      </c>
      <c r="N44" s="78">
        <f t="shared" si="30"/>
        <v>27.388000000000002</v>
      </c>
      <c r="O44" s="78">
        <f t="shared" si="30"/>
        <v>27.593</v>
      </c>
      <c r="P44" s="99">
        <f t="shared" si="27"/>
        <v>137.39099999999999</v>
      </c>
      <c r="Q44" s="2">
        <v>41</v>
      </c>
      <c r="R44" s="60"/>
      <c r="S44" s="51"/>
      <c r="T44" s="2"/>
      <c r="U44" s="59"/>
      <c r="V44" s="59"/>
      <c r="W44" s="2"/>
      <c r="X44" s="2"/>
      <c r="Y44" s="2"/>
      <c r="Z44" s="2"/>
    </row>
    <row r="45" spans="1:30" ht="33.75" customHeight="1" x14ac:dyDescent="0.25">
      <c r="A45" s="89" t="s">
        <v>18</v>
      </c>
      <c r="B45" s="78">
        <f>B48*$I$45/1000</f>
        <v>16.184000000000001</v>
      </c>
      <c r="C45" s="78">
        <f t="shared" ref="C45:G45" si="31">C48*$I$45/1000</f>
        <v>28.783999999999999</v>
      </c>
      <c r="D45" s="78">
        <f t="shared" si="31"/>
        <v>25.872</v>
      </c>
      <c r="E45" s="78">
        <f t="shared" si="31"/>
        <v>18.62</v>
      </c>
      <c r="F45" s="78">
        <f t="shared" si="31"/>
        <v>13.44</v>
      </c>
      <c r="G45" s="78">
        <f t="shared" si="31"/>
        <v>0</v>
      </c>
      <c r="H45" s="99">
        <f t="shared" si="26"/>
        <v>102.9</v>
      </c>
      <c r="I45" s="2">
        <v>28</v>
      </c>
      <c r="J45" s="89" t="s">
        <v>18</v>
      </c>
      <c r="K45" s="78">
        <f>K48*$Q$45/1000</f>
        <v>31.396000000000001</v>
      </c>
      <c r="L45" s="78">
        <f t="shared" ref="L45:O45" si="32">L48*$Q$45/1000</f>
        <v>31.536999999999999</v>
      </c>
      <c r="M45" s="78">
        <f t="shared" si="32"/>
        <v>31.536999999999999</v>
      </c>
      <c r="N45" s="78">
        <f t="shared" si="32"/>
        <v>31.396000000000001</v>
      </c>
      <c r="O45" s="78">
        <f t="shared" si="32"/>
        <v>31.631</v>
      </c>
      <c r="P45" s="99">
        <f t="shared" si="27"/>
        <v>157.49700000000001</v>
      </c>
      <c r="Q45" s="2">
        <v>47</v>
      </c>
      <c r="R45" s="60"/>
      <c r="S45" s="51"/>
      <c r="T45" s="2"/>
      <c r="U45" s="59"/>
      <c r="V45" s="59"/>
      <c r="W45" s="2"/>
      <c r="X45" s="2"/>
      <c r="Y45" s="2"/>
      <c r="Z45" s="2"/>
    </row>
    <row r="46" spans="1:30" ht="33.75" customHeight="1" x14ac:dyDescent="0.25">
      <c r="A46" s="90" t="s">
        <v>10</v>
      </c>
      <c r="B46" s="79">
        <f t="shared" ref="B46:G46" si="33">SUM(B39:B45)</f>
        <v>93.073499999999996</v>
      </c>
      <c r="C46" s="26">
        <f t="shared" si="33"/>
        <v>105.74799999999999</v>
      </c>
      <c r="D46" s="26">
        <f t="shared" si="33"/>
        <v>102.9105</v>
      </c>
      <c r="E46" s="26">
        <f t="shared" si="33"/>
        <v>95.658500000000004</v>
      </c>
      <c r="F46" s="26">
        <f t="shared" si="33"/>
        <v>90.403999999999996</v>
      </c>
      <c r="G46" s="26">
        <f t="shared" si="33"/>
        <v>76.938500000000005</v>
      </c>
      <c r="H46" s="99">
        <f t="shared" si="26"/>
        <v>564.73299999999995</v>
      </c>
      <c r="J46" s="76" t="s">
        <v>10</v>
      </c>
      <c r="K46" s="79">
        <f>SUM(K39:K45)</f>
        <v>139.33600000000001</v>
      </c>
      <c r="L46" s="26">
        <f>SUM(L39:L45)</f>
        <v>139.792</v>
      </c>
      <c r="M46" s="26">
        <f>SUM(M39:M45)</f>
        <v>139.792</v>
      </c>
      <c r="N46" s="26">
        <f>SUM(N39:N45)</f>
        <v>139.28</v>
      </c>
      <c r="O46" s="26">
        <f>SUM(O39:O45)</f>
        <v>140.04000000000002</v>
      </c>
      <c r="P46" s="99">
        <f t="shared" si="27"/>
        <v>698.24</v>
      </c>
      <c r="Q46" s="60"/>
      <c r="R46" s="60"/>
      <c r="S46" s="2"/>
      <c r="T46" s="2"/>
      <c r="U46" s="2"/>
      <c r="V46" s="2"/>
      <c r="W46" s="2"/>
      <c r="X46" s="2"/>
      <c r="Y46" s="2"/>
      <c r="Z46" s="2"/>
    </row>
    <row r="47" spans="1:30" ht="33.75" customHeight="1" x14ac:dyDescent="0.25">
      <c r="A47" s="91" t="s">
        <v>19</v>
      </c>
      <c r="B47" s="80">
        <v>22</v>
      </c>
      <c r="C47" s="29">
        <v>22</v>
      </c>
      <c r="D47" s="29">
        <v>22</v>
      </c>
      <c r="E47" s="29">
        <v>22</v>
      </c>
      <c r="F47" s="29">
        <v>22</v>
      </c>
      <c r="G47" s="29">
        <v>22</v>
      </c>
      <c r="H47" s="100">
        <f>+((H46/H48)/7)*1000</f>
        <v>21.952691933916419</v>
      </c>
      <c r="J47" s="108" t="s">
        <v>19</v>
      </c>
      <c r="K47" s="80">
        <v>30</v>
      </c>
      <c r="L47" s="29">
        <v>30</v>
      </c>
      <c r="M47" s="29">
        <v>30</v>
      </c>
      <c r="N47" s="29">
        <v>30</v>
      </c>
      <c r="O47" s="29">
        <v>30</v>
      </c>
      <c r="P47" s="100">
        <f>+((P46/P48)/7)*1000</f>
        <v>29.766807349618453</v>
      </c>
      <c r="Q47" s="62"/>
      <c r="R47" s="62"/>
    </row>
    <row r="48" spans="1:30" ht="33.75" customHeight="1" x14ac:dyDescent="0.25">
      <c r="A48" s="92" t="s">
        <v>20</v>
      </c>
      <c r="B48" s="81">
        <v>578</v>
      </c>
      <c r="C48" s="33">
        <v>1028</v>
      </c>
      <c r="D48" s="33">
        <v>924</v>
      </c>
      <c r="E48" s="33">
        <v>665</v>
      </c>
      <c r="F48" s="33">
        <v>480</v>
      </c>
      <c r="G48" s="33"/>
      <c r="H48" s="101">
        <f>SUM(B48:G48)</f>
        <v>3675</v>
      </c>
      <c r="I48" s="63"/>
      <c r="J48" s="92" t="s">
        <v>20</v>
      </c>
      <c r="K48" s="104">
        <v>668</v>
      </c>
      <c r="L48" s="64">
        <v>671</v>
      </c>
      <c r="M48" s="64">
        <v>671</v>
      </c>
      <c r="N48" s="64">
        <v>668</v>
      </c>
      <c r="O48" s="64">
        <v>673</v>
      </c>
      <c r="P48" s="110">
        <f>SUM(K48:O48)</f>
        <v>3351</v>
      </c>
      <c r="Q48" s="65"/>
      <c r="R48" s="65"/>
    </row>
    <row r="49" spans="1:30" ht="33.75" customHeight="1" x14ac:dyDescent="0.25">
      <c r="A49" s="93" t="s">
        <v>21</v>
      </c>
      <c r="B49" s="82">
        <f t="shared" ref="B49:G49" si="34">(B48*B47)/1000</f>
        <v>12.715999999999999</v>
      </c>
      <c r="C49" s="37">
        <f t="shared" si="34"/>
        <v>22.616</v>
      </c>
      <c r="D49" s="37">
        <f t="shared" si="34"/>
        <v>20.327999999999999</v>
      </c>
      <c r="E49" s="37">
        <f t="shared" si="34"/>
        <v>14.63</v>
      </c>
      <c r="F49" s="37">
        <f t="shared" si="34"/>
        <v>10.56</v>
      </c>
      <c r="G49" s="37">
        <f t="shared" si="34"/>
        <v>0</v>
      </c>
      <c r="H49" s="102">
        <f>((H46*1000)/H48)/7</f>
        <v>21.952691933916423</v>
      </c>
      <c r="J49" s="93" t="s">
        <v>21</v>
      </c>
      <c r="K49" s="82">
        <f>(K48*K47)/1000</f>
        <v>20.04</v>
      </c>
      <c r="L49" s="37">
        <f>(L48*L47)/1000</f>
        <v>20.13</v>
      </c>
      <c r="M49" s="37">
        <f>(M48*M47)/1000</f>
        <v>20.13</v>
      </c>
      <c r="N49" s="37">
        <f>(N48*N47)/1000</f>
        <v>20.04</v>
      </c>
      <c r="O49" s="37">
        <f>(O48*O47)/1000</f>
        <v>20.190000000000001</v>
      </c>
      <c r="P49" s="111">
        <f>((P46*1000)/P48)/7</f>
        <v>29.766807349618453</v>
      </c>
      <c r="Q49" s="65"/>
      <c r="R49" s="65"/>
    </row>
    <row r="50" spans="1:30" ht="33.75" customHeight="1" x14ac:dyDescent="0.25">
      <c r="A50" s="94" t="s">
        <v>22</v>
      </c>
      <c r="B50" s="83">
        <f t="shared" ref="B50:G50" si="35">((B48*B47)*7)/1000</f>
        <v>89.012</v>
      </c>
      <c r="C50" s="41">
        <f t="shared" si="35"/>
        <v>158.31200000000001</v>
      </c>
      <c r="D50" s="41">
        <f t="shared" si="35"/>
        <v>142.29599999999999</v>
      </c>
      <c r="E50" s="41">
        <f t="shared" si="35"/>
        <v>102.41</v>
      </c>
      <c r="F50" s="41">
        <f t="shared" si="35"/>
        <v>73.92</v>
      </c>
      <c r="G50" s="41">
        <f t="shared" si="35"/>
        <v>0</v>
      </c>
      <c r="H50" s="85"/>
      <c r="J50" s="94" t="s">
        <v>22</v>
      </c>
      <c r="K50" s="83">
        <f>((K48*K47)*7)/1000</f>
        <v>140.28</v>
      </c>
      <c r="L50" s="41">
        <f>((L48*L47)*7)/1000</f>
        <v>140.91</v>
      </c>
      <c r="M50" s="41">
        <f>((M48*M47)*7)/1000</f>
        <v>140.91</v>
      </c>
      <c r="N50" s="41">
        <f>((N48*N47)*7)/1000</f>
        <v>140.28</v>
      </c>
      <c r="O50" s="41">
        <f>((O48*O47)*7)/1000</f>
        <v>141.33000000000001</v>
      </c>
      <c r="P50" s="112"/>
    </row>
    <row r="51" spans="1:30" ht="33.75" customHeight="1" thickBot="1" x14ac:dyDescent="0.3">
      <c r="A51" s="95" t="s">
        <v>23</v>
      </c>
      <c r="B51" s="84">
        <f t="shared" ref="B51:G51" si="36">+(B46/B48)/7*1000</f>
        <v>23.003830944142361</v>
      </c>
      <c r="C51" s="46">
        <f t="shared" si="36"/>
        <v>14.695386325736521</v>
      </c>
      <c r="D51" s="46">
        <f t="shared" si="36"/>
        <v>15.910714285714285</v>
      </c>
      <c r="E51" s="46">
        <f t="shared" si="36"/>
        <v>20.549624060150375</v>
      </c>
      <c r="F51" s="46">
        <f t="shared" si="36"/>
        <v>26.905952380952382</v>
      </c>
      <c r="G51" s="46" t="e">
        <f t="shared" si="36"/>
        <v>#DIV/0!</v>
      </c>
      <c r="H51" s="103"/>
      <c r="I51" s="49"/>
      <c r="J51" s="95" t="s">
        <v>23</v>
      </c>
      <c r="K51" s="84">
        <f>+(K46/K48)/7*1000</f>
        <v>29.798118049615056</v>
      </c>
      <c r="L51" s="46">
        <f>+(L46/L48)/7*1000</f>
        <v>29.761975729188844</v>
      </c>
      <c r="M51" s="46">
        <f>+(M46/M48)/7*1000</f>
        <v>29.761975729188844</v>
      </c>
      <c r="N51" s="46">
        <f>+(N46/N48)/7*1000</f>
        <v>29.786142001710864</v>
      </c>
      <c r="O51" s="46">
        <f>+(O46/O48)/7*1000</f>
        <v>29.72617278709404</v>
      </c>
      <c r="P51" s="47"/>
      <c r="Q51" s="50"/>
      <c r="R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53"/>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10.035</v>
      </c>
      <c r="C58" s="78">
        <v>10.035</v>
      </c>
      <c r="D58" s="78">
        <v>10.035</v>
      </c>
      <c r="E58" s="78">
        <v>10.035</v>
      </c>
      <c r="F58" s="78">
        <v>10.02</v>
      </c>
      <c r="G58" s="99">
        <f t="shared" ref="G58:G65" si="37">SUM(B58:F58)</f>
        <v>50.16</v>
      </c>
      <c r="H58" s="73"/>
      <c r="I58" s="53">
        <v>15</v>
      </c>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12.042</v>
      </c>
      <c r="C59" s="78">
        <v>12.042</v>
      </c>
      <c r="D59" s="78">
        <v>12.042</v>
      </c>
      <c r="E59" s="78">
        <v>12.042</v>
      </c>
      <c r="F59" s="78">
        <v>12.023999999999999</v>
      </c>
      <c r="G59" s="99">
        <f t="shared" si="37"/>
        <v>60.192</v>
      </c>
      <c r="H59" s="73"/>
      <c r="I59" s="53">
        <v>18</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v>15.387</v>
      </c>
      <c r="C60" s="78">
        <v>15.387</v>
      </c>
      <c r="D60" s="78">
        <v>15.387</v>
      </c>
      <c r="E60" s="78">
        <v>15.387</v>
      </c>
      <c r="F60" s="78">
        <v>15.364000000000001</v>
      </c>
      <c r="G60" s="99">
        <f t="shared" si="37"/>
        <v>76.912000000000006</v>
      </c>
      <c r="H60" s="73"/>
      <c r="I60" s="53">
        <v>23</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17.611999999999998</v>
      </c>
      <c r="C61" s="78">
        <f t="shared" ref="C61:F61" si="38">C67*$I$61/1000</f>
        <v>17.611999999999998</v>
      </c>
      <c r="D61" s="78">
        <f t="shared" si="38"/>
        <v>17.611999999999998</v>
      </c>
      <c r="E61" s="78">
        <f t="shared" si="38"/>
        <v>17.667999999999999</v>
      </c>
      <c r="F61" s="78">
        <f t="shared" si="38"/>
        <v>17.64</v>
      </c>
      <c r="G61" s="99">
        <f t="shared" si="37"/>
        <v>88.143999999999991</v>
      </c>
      <c r="H61" s="73"/>
      <c r="I61" s="53">
        <v>28</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21.385999999999999</v>
      </c>
      <c r="C62" s="78">
        <f t="shared" ref="C62:F62" si="39">C67*$I$62/1000</f>
        <v>21.385999999999999</v>
      </c>
      <c r="D62" s="78">
        <f t="shared" si="39"/>
        <v>21.385999999999999</v>
      </c>
      <c r="E62" s="78">
        <f t="shared" si="39"/>
        <v>21.454000000000001</v>
      </c>
      <c r="F62" s="78">
        <f t="shared" si="39"/>
        <v>21.42</v>
      </c>
      <c r="G62" s="99">
        <f t="shared" si="37"/>
        <v>107.032</v>
      </c>
      <c r="H62" s="73"/>
      <c r="I62" s="53">
        <v>34</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25.16</v>
      </c>
      <c r="C63" s="78">
        <f t="shared" ref="C63:F63" si="40">C67*$I$63/1000</f>
        <v>25.16</v>
      </c>
      <c r="D63" s="78">
        <f t="shared" si="40"/>
        <v>25.16</v>
      </c>
      <c r="E63" s="78">
        <f t="shared" si="40"/>
        <v>25.24</v>
      </c>
      <c r="F63" s="78">
        <f t="shared" si="40"/>
        <v>25.2</v>
      </c>
      <c r="G63" s="99">
        <f t="shared" si="37"/>
        <v>125.92</v>
      </c>
      <c r="H63" s="73"/>
      <c r="I63" s="53">
        <v>40</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28.934000000000001</v>
      </c>
      <c r="C64" s="78">
        <f t="shared" ref="C64:F64" si="41">C67*$I$64/1000</f>
        <v>28.934000000000001</v>
      </c>
      <c r="D64" s="78">
        <f t="shared" si="41"/>
        <v>28.934000000000001</v>
      </c>
      <c r="E64" s="78">
        <f t="shared" si="41"/>
        <v>29.026</v>
      </c>
      <c r="F64" s="78">
        <f t="shared" si="41"/>
        <v>28.98</v>
      </c>
      <c r="G64" s="99">
        <f t="shared" si="37"/>
        <v>144.80799999999999</v>
      </c>
      <c r="H64" s="73"/>
      <c r="I64" s="53">
        <v>46</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130.55599999999998</v>
      </c>
      <c r="C65" s="26">
        <f>SUM(C58:C64)</f>
        <v>130.55599999999998</v>
      </c>
      <c r="D65" s="26">
        <f>SUM(D58:D64)</f>
        <v>130.55599999999998</v>
      </c>
      <c r="E65" s="26">
        <f>SUM(E58:E64)</f>
        <v>130.852</v>
      </c>
      <c r="F65" s="26">
        <f>SUM(F58:F64)</f>
        <v>130.648</v>
      </c>
      <c r="G65" s="99">
        <f t="shared" si="37"/>
        <v>653.16800000000001</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30</v>
      </c>
      <c r="C66" s="29">
        <v>30</v>
      </c>
      <c r="D66" s="29">
        <v>30</v>
      </c>
      <c r="E66" s="29">
        <v>30</v>
      </c>
      <c r="F66" s="29">
        <v>30</v>
      </c>
      <c r="G66" s="100">
        <f>+((G65/G67)/7)*1000</f>
        <v>29.640951170811398</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629</v>
      </c>
      <c r="C67" s="64">
        <v>629</v>
      </c>
      <c r="D67" s="64">
        <v>629</v>
      </c>
      <c r="E67" s="64">
        <v>631</v>
      </c>
      <c r="F67" s="64">
        <v>630</v>
      </c>
      <c r="G67" s="110">
        <f>SUM(B67:F67)</f>
        <v>3148</v>
      </c>
      <c r="I67" s="74"/>
      <c r="M67" s="3"/>
      <c r="N67" s="3"/>
      <c r="O67" s="3"/>
      <c r="P67" s="3"/>
      <c r="Q67" s="3"/>
    </row>
    <row r="68" spans="1:28" ht="33.75" customHeight="1" x14ac:dyDescent="0.25">
      <c r="A68" s="93" t="s">
        <v>21</v>
      </c>
      <c r="B68" s="82">
        <f>(B67*B66)/1000</f>
        <v>18.87</v>
      </c>
      <c r="C68" s="37">
        <f>(C67*C66)/1000</f>
        <v>18.87</v>
      </c>
      <c r="D68" s="37">
        <f>(D67*D66)/1000</f>
        <v>18.87</v>
      </c>
      <c r="E68" s="37">
        <f>(E67*E66)/1000</f>
        <v>18.93</v>
      </c>
      <c r="F68" s="37">
        <f>(F67*F66)/1000</f>
        <v>18.899999999999999</v>
      </c>
      <c r="G68" s="114">
        <f>((G65*1000)/G67)/7</f>
        <v>29.640951170811402</v>
      </c>
      <c r="M68" s="3"/>
      <c r="N68" s="3"/>
      <c r="O68" s="3"/>
      <c r="P68" s="3"/>
      <c r="Q68" s="3"/>
    </row>
    <row r="69" spans="1:28" ht="33.75" customHeight="1" x14ac:dyDescent="0.25">
      <c r="A69" s="94" t="s">
        <v>22</v>
      </c>
      <c r="B69" s="83">
        <f>((B67*B66)*7)/1000</f>
        <v>132.09</v>
      </c>
      <c r="C69" s="41">
        <f>((C67*C66)*7)/1000</f>
        <v>132.09</v>
      </c>
      <c r="D69" s="41">
        <f>((D67*D66)*7)/1000</f>
        <v>132.09</v>
      </c>
      <c r="E69" s="41">
        <f>((E67*E66)*7)/1000</f>
        <v>132.51</v>
      </c>
      <c r="F69" s="41">
        <f>((F67*F66)*7)/1000</f>
        <v>132.30000000000001</v>
      </c>
      <c r="G69" s="85"/>
      <c r="H69" s="49"/>
      <c r="Q69" s="3"/>
    </row>
    <row r="70" spans="1:28" ht="33.75" customHeight="1" thickBot="1" x14ac:dyDescent="0.3">
      <c r="A70" s="95" t="s">
        <v>23</v>
      </c>
      <c r="B70" s="84">
        <f>+(B65/B67)/7*1000</f>
        <v>29.651601181012943</v>
      </c>
      <c r="C70" s="46">
        <f>+(C65/C67)/7*1000</f>
        <v>29.651601181012943</v>
      </c>
      <c r="D70" s="46">
        <f>+(D65/D67)/7*1000</f>
        <v>29.651601181012943</v>
      </c>
      <c r="E70" s="46">
        <f>+(E65/E67)/7*1000</f>
        <v>29.624632103237492</v>
      </c>
      <c r="F70" s="46">
        <f>+(F65/F67)/7*1000</f>
        <v>29.625396825396827</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B55:F55"/>
    <mergeCell ref="J54:K54"/>
    <mergeCell ref="K36:O36"/>
    <mergeCell ref="B15:K15"/>
    <mergeCell ref="A3:C3"/>
    <mergeCell ref="E9:G9"/>
    <mergeCell ref="R9:S9"/>
    <mergeCell ref="K11:L11"/>
    <mergeCell ref="B36:G36"/>
    <mergeCell ref="L15:U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39"/>
  <sheetViews>
    <sheetView topLeftCell="A25" zoomScale="30" zoomScaleNormal="30" workbookViewId="0">
      <selection activeCell="Q33" sqref="Q33"/>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72"/>
      <c r="E3" s="172"/>
      <c r="F3" s="172"/>
      <c r="G3" s="172"/>
      <c r="H3" s="172"/>
      <c r="I3" s="172"/>
      <c r="J3" s="172"/>
      <c r="K3" s="172"/>
      <c r="L3" s="172"/>
      <c r="M3" s="172"/>
      <c r="N3" s="172"/>
      <c r="O3" s="172"/>
      <c r="P3" s="172"/>
      <c r="Q3" s="172"/>
      <c r="R3" s="172"/>
      <c r="S3" s="172"/>
      <c r="T3" s="172"/>
      <c r="U3" s="172"/>
      <c r="V3" s="172"/>
      <c r="W3" s="172"/>
      <c r="X3" s="172"/>
      <c r="Y3" s="2"/>
      <c r="Z3" s="2"/>
      <c r="AA3" s="2"/>
      <c r="AB3" s="2"/>
      <c r="AC3" s="2"/>
      <c r="AD3" s="172"/>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72" t="s">
        <v>1</v>
      </c>
      <c r="B9" s="172"/>
      <c r="C9" s="172"/>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72"/>
      <c r="B10" s="172"/>
      <c r="C10" s="172"/>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72" t="s">
        <v>4</v>
      </c>
      <c r="B11" s="172"/>
      <c r="C11" s="172"/>
      <c r="D11" s="1"/>
      <c r="E11" s="173">
        <v>3</v>
      </c>
      <c r="F11" s="1"/>
      <c r="G11" s="1"/>
      <c r="H11" s="1"/>
      <c r="I11" s="1"/>
      <c r="J11" s="1"/>
      <c r="K11" s="327" t="s">
        <v>61</v>
      </c>
      <c r="L11" s="327"/>
      <c r="M11" s="174"/>
      <c r="N11" s="174"/>
      <c r="O11" s="1"/>
      <c r="P11" s="1"/>
      <c r="Q11" s="1" t="s">
        <v>6</v>
      </c>
      <c r="R11" s="8"/>
      <c r="S11" s="8"/>
      <c r="T11" s="8"/>
      <c r="U11" s="8"/>
      <c r="V11" s="8"/>
      <c r="W11" s="8"/>
      <c r="X11" s="8"/>
      <c r="Y11" s="1"/>
      <c r="Z11" s="1"/>
      <c r="AA11" s="1"/>
      <c r="AB11" s="1"/>
      <c r="AC11" s="1"/>
      <c r="AD11" s="1"/>
    </row>
    <row r="12" spans="1:30" s="3" customFormat="1" ht="26.25" x14ac:dyDescent="0.25">
      <c r="A12" s="172"/>
      <c r="B12" s="172"/>
      <c r="C12" s="172"/>
      <c r="D12" s="1"/>
      <c r="E12" s="5"/>
      <c r="F12" s="1"/>
      <c r="G12" s="1"/>
      <c r="H12" s="1"/>
      <c r="I12" s="1"/>
      <c r="J12" s="1"/>
      <c r="K12" s="174"/>
      <c r="L12" s="174"/>
      <c r="M12" s="174"/>
      <c r="N12" s="174"/>
      <c r="O12" s="1"/>
      <c r="P12" s="1"/>
      <c r="Q12" s="1"/>
      <c r="R12" s="1"/>
      <c r="S12" s="8"/>
      <c r="T12" s="8"/>
      <c r="U12" s="8"/>
      <c r="V12" s="8"/>
      <c r="W12" s="8"/>
      <c r="X12" s="8"/>
      <c r="Y12" s="8"/>
      <c r="Z12" s="8"/>
      <c r="AA12" s="8"/>
      <c r="AB12" s="8"/>
      <c r="AC12" s="8"/>
      <c r="AD12" s="1"/>
    </row>
    <row r="13" spans="1:30" s="3" customFormat="1" ht="26.25" x14ac:dyDescent="0.25">
      <c r="A13" s="172"/>
      <c r="B13" s="172"/>
      <c r="C13" s="172"/>
      <c r="D13" s="172"/>
      <c r="E13" s="172"/>
      <c r="F13" s="172"/>
      <c r="G13" s="172"/>
      <c r="H13" s="172"/>
      <c r="I13" s="172"/>
      <c r="J13" s="172"/>
      <c r="K13" s="172"/>
      <c r="L13" s="174"/>
      <c r="M13" s="174"/>
      <c r="N13" s="174"/>
      <c r="O13" s="174"/>
      <c r="P13" s="174"/>
      <c r="Q13" s="174"/>
      <c r="R13" s="174"/>
      <c r="S13" s="174"/>
      <c r="T13" s="174"/>
      <c r="U13" s="174"/>
      <c r="V13" s="174"/>
      <c r="W13" s="1"/>
      <c r="X13" s="1"/>
      <c r="Y13" s="1"/>
    </row>
    <row r="14" spans="1:30" s="3" customFormat="1" ht="27" thickBot="1" x14ac:dyDescent="0.3">
      <c r="A14" s="172"/>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0"/>
      <c r="J15" s="341"/>
      <c r="K15" s="342" t="s">
        <v>53</v>
      </c>
      <c r="L15" s="343"/>
      <c r="M15" s="343"/>
      <c r="N15" s="344"/>
      <c r="O15" s="347" t="s">
        <v>52</v>
      </c>
      <c r="P15" s="345"/>
      <c r="Q15" s="345"/>
      <c r="R15" s="345"/>
      <c r="S15" s="345"/>
      <c r="T15" s="345"/>
      <c r="U15" s="345"/>
      <c r="V15" s="345"/>
      <c r="W15" s="346"/>
      <c r="X15" s="12"/>
    </row>
    <row r="16" spans="1:30" ht="39.950000000000003" customHeight="1" x14ac:dyDescent="0.25">
      <c r="A16" s="154" t="s">
        <v>9</v>
      </c>
      <c r="B16" s="163"/>
      <c r="C16" s="165"/>
      <c r="D16" s="15"/>
      <c r="E16" s="19"/>
      <c r="F16" s="15"/>
      <c r="G16" s="15"/>
      <c r="H16" s="15"/>
      <c r="I16" s="15"/>
      <c r="J16" s="164"/>
      <c r="K16" s="14"/>
      <c r="L16" s="15"/>
      <c r="M16" s="19"/>
      <c r="N16" s="164"/>
      <c r="O16" s="165"/>
      <c r="P16" s="16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39.950000000000003" customHeight="1" x14ac:dyDescent="0.25">
      <c r="A18" s="156" t="s">
        <v>12</v>
      </c>
      <c r="B18" s="21">
        <v>16.036333333333332</v>
      </c>
      <c r="C18" s="78">
        <v>32.653333333333336</v>
      </c>
      <c r="D18" s="22">
        <v>32.72</v>
      </c>
      <c r="E18" s="22">
        <v>41.050000000000004</v>
      </c>
      <c r="F18" s="22">
        <v>43.543333333333329</v>
      </c>
      <c r="G18" s="22">
        <v>42.276000000000003</v>
      </c>
      <c r="H18" s="22">
        <v>34.958666666666659</v>
      </c>
      <c r="I18" s="22">
        <v>35.048333333333325</v>
      </c>
      <c r="J18" s="23">
        <v>27.932999999999993</v>
      </c>
      <c r="K18" s="21">
        <v>19.184833333333334</v>
      </c>
      <c r="L18" s="22">
        <v>36.934833333333344</v>
      </c>
      <c r="M18" s="22">
        <v>52.743999999999993</v>
      </c>
      <c r="N18" s="23">
        <v>53.001333333333321</v>
      </c>
      <c r="O18" s="78">
        <v>25.221500000000002</v>
      </c>
      <c r="P18" s="78">
        <v>35.281333333333329</v>
      </c>
      <c r="Q18" s="22">
        <v>59.432000000000016</v>
      </c>
      <c r="R18" s="22">
        <v>37.375833333333325</v>
      </c>
      <c r="S18" s="22">
        <v>37.375833333333325</v>
      </c>
      <c r="T18" s="22">
        <v>43.906833333333338</v>
      </c>
      <c r="U18" s="22">
        <v>36.779666666666664</v>
      </c>
      <c r="V18" s="22">
        <v>43.855333333333334</v>
      </c>
      <c r="W18" s="23">
        <v>21.464499999999997</v>
      </c>
      <c r="X18" s="24">
        <f t="shared" ref="X18:X25" si="0">SUM(B18:W18)</f>
        <v>808.77683333333323</v>
      </c>
      <c r="Z18" s="2"/>
      <c r="AA18" s="18"/>
    </row>
    <row r="19" spans="1:30" ht="39.950000000000003" customHeight="1" x14ac:dyDescent="0.25">
      <c r="A19" s="157" t="s">
        <v>13</v>
      </c>
      <c r="B19" s="21">
        <v>16.036333333333332</v>
      </c>
      <c r="C19" s="78">
        <v>32.653333333333336</v>
      </c>
      <c r="D19" s="22">
        <v>32.72</v>
      </c>
      <c r="E19" s="22">
        <v>41.050000000000004</v>
      </c>
      <c r="F19" s="22">
        <v>43.543333333333329</v>
      </c>
      <c r="G19" s="22">
        <v>42.276000000000003</v>
      </c>
      <c r="H19" s="22">
        <v>34.958666666666659</v>
      </c>
      <c r="I19" s="22">
        <v>35.048333333333325</v>
      </c>
      <c r="J19" s="23">
        <v>27.932999999999993</v>
      </c>
      <c r="K19" s="21">
        <v>19.184833333333334</v>
      </c>
      <c r="L19" s="22">
        <v>36.934833333333344</v>
      </c>
      <c r="M19" s="22">
        <v>52.743999999999993</v>
      </c>
      <c r="N19" s="23">
        <v>53.001333333333321</v>
      </c>
      <c r="O19" s="78">
        <v>25.221500000000002</v>
      </c>
      <c r="P19" s="78">
        <v>35.281333333333329</v>
      </c>
      <c r="Q19" s="22">
        <v>59.432000000000016</v>
      </c>
      <c r="R19" s="22">
        <v>37.375833333333325</v>
      </c>
      <c r="S19" s="22">
        <v>37.375833333333325</v>
      </c>
      <c r="T19" s="22">
        <v>43.906833333333338</v>
      </c>
      <c r="U19" s="22">
        <v>36.779666666666664</v>
      </c>
      <c r="V19" s="22">
        <v>43.855333333333334</v>
      </c>
      <c r="W19" s="23">
        <v>21.464499999999997</v>
      </c>
      <c r="X19" s="24">
        <f t="shared" si="0"/>
        <v>808.77683333333323</v>
      </c>
      <c r="Z19" s="2"/>
      <c r="AA19" s="18"/>
    </row>
    <row r="20" spans="1:30" ht="39.75" customHeight="1" x14ac:dyDescent="0.25">
      <c r="A20" s="15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39.950000000000003" customHeight="1" x14ac:dyDescent="0.25">
      <c r="A21" s="157" t="s">
        <v>15</v>
      </c>
      <c r="B21" s="21">
        <v>16.730444444444444</v>
      </c>
      <c r="C21" s="78">
        <v>34.81444444444444</v>
      </c>
      <c r="D21" s="22">
        <v>34.770000000000003</v>
      </c>
      <c r="E21" s="22">
        <v>44.243333333333332</v>
      </c>
      <c r="F21" s="22">
        <v>47.574444444444453</v>
      </c>
      <c r="G21" s="22">
        <v>48.090333333333326</v>
      </c>
      <c r="H21" s="22">
        <v>39.841222222222228</v>
      </c>
      <c r="I21" s="22">
        <v>40.474444444444458</v>
      </c>
      <c r="J21" s="23">
        <v>32.226000000000006</v>
      </c>
      <c r="K21" s="21">
        <v>21.104111111111113</v>
      </c>
      <c r="L21" s="22">
        <v>40.672777777777775</v>
      </c>
      <c r="M21" s="22">
        <v>57.005166666666661</v>
      </c>
      <c r="N21" s="23">
        <v>56.05777777777778</v>
      </c>
      <c r="O21" s="78">
        <v>26.097999999999995</v>
      </c>
      <c r="P21" s="78">
        <v>36.931111111111115</v>
      </c>
      <c r="Q21" s="22">
        <v>63.745333333333328</v>
      </c>
      <c r="R21" s="22">
        <v>40.571277777777773</v>
      </c>
      <c r="S21" s="22">
        <v>40.571277777777773</v>
      </c>
      <c r="T21" s="22">
        <v>48.926944444444445</v>
      </c>
      <c r="U21" s="22">
        <v>40.890555555555558</v>
      </c>
      <c r="V21" s="22">
        <v>49.499111111111112</v>
      </c>
      <c r="W21" s="23">
        <v>25.002333333333336</v>
      </c>
      <c r="X21" s="24">
        <f t="shared" si="0"/>
        <v>885.84044444444453</v>
      </c>
      <c r="Z21" s="2"/>
      <c r="AA21" s="18"/>
    </row>
    <row r="22" spans="1:30" ht="39.950000000000003" customHeight="1" x14ac:dyDescent="0.25">
      <c r="A22" s="156" t="s">
        <v>16</v>
      </c>
      <c r="B22" s="21">
        <v>16.730444444444444</v>
      </c>
      <c r="C22" s="78">
        <v>34.81444444444444</v>
      </c>
      <c r="D22" s="22">
        <v>34.770000000000003</v>
      </c>
      <c r="E22" s="22">
        <v>44.243333333333332</v>
      </c>
      <c r="F22" s="22">
        <v>47.574444444444453</v>
      </c>
      <c r="G22" s="22">
        <v>48.090333333333326</v>
      </c>
      <c r="H22" s="22">
        <v>39.841222222222228</v>
      </c>
      <c r="I22" s="22">
        <v>40.474444444444458</v>
      </c>
      <c r="J22" s="23">
        <v>32.226000000000006</v>
      </c>
      <c r="K22" s="21">
        <v>21.104111111111113</v>
      </c>
      <c r="L22" s="22">
        <v>40.672777777777775</v>
      </c>
      <c r="M22" s="22">
        <v>57.005166666666661</v>
      </c>
      <c r="N22" s="23">
        <v>56.05777777777778</v>
      </c>
      <c r="O22" s="78">
        <v>26.097999999999995</v>
      </c>
      <c r="P22" s="78">
        <v>36.931111111111115</v>
      </c>
      <c r="Q22" s="22">
        <v>63.745333333333328</v>
      </c>
      <c r="R22" s="22">
        <v>40.571277777777773</v>
      </c>
      <c r="S22" s="22">
        <v>40.571277777777773</v>
      </c>
      <c r="T22" s="22">
        <v>48.926944444444445</v>
      </c>
      <c r="U22" s="22">
        <v>40.890555555555558</v>
      </c>
      <c r="V22" s="22">
        <v>49.499111111111112</v>
      </c>
      <c r="W22" s="23">
        <v>25.002333333333336</v>
      </c>
      <c r="X22" s="24">
        <f t="shared" si="0"/>
        <v>885.84044444444453</v>
      </c>
      <c r="Z22" s="2"/>
      <c r="AA22" s="18"/>
    </row>
    <row r="23" spans="1:30" ht="39.950000000000003" customHeight="1" x14ac:dyDescent="0.25">
      <c r="A23" s="157" t="s">
        <v>17</v>
      </c>
      <c r="B23" s="21"/>
      <c r="C23" s="78"/>
      <c r="D23" s="22"/>
      <c r="E23" s="22"/>
      <c r="F23" s="22"/>
      <c r="G23" s="22"/>
      <c r="H23" s="22"/>
      <c r="I23" s="22"/>
      <c r="J23" s="23"/>
      <c r="K23" s="21"/>
      <c r="L23" s="22"/>
      <c r="M23" s="22"/>
      <c r="N23" s="23"/>
      <c r="O23" s="78"/>
      <c r="P23" s="78"/>
      <c r="Q23" s="22"/>
      <c r="R23" s="22"/>
      <c r="S23" s="22"/>
      <c r="T23" s="22"/>
      <c r="U23" s="22"/>
      <c r="V23" s="22"/>
      <c r="W23" s="23"/>
      <c r="X23" s="24">
        <f t="shared" si="0"/>
        <v>0</v>
      </c>
      <c r="Z23" s="2"/>
      <c r="AA23" s="18"/>
    </row>
    <row r="24" spans="1:30" ht="39.950000000000003" customHeight="1" x14ac:dyDescent="0.25">
      <c r="A24" s="156" t="s">
        <v>18</v>
      </c>
      <c r="B24" s="21">
        <v>16.730444444444444</v>
      </c>
      <c r="C24" s="78">
        <v>34.81444444444444</v>
      </c>
      <c r="D24" s="22">
        <v>34.770000000000003</v>
      </c>
      <c r="E24" s="22">
        <v>44.243333333333332</v>
      </c>
      <c r="F24" s="22">
        <v>47.574444444444453</v>
      </c>
      <c r="G24" s="22">
        <v>48.090333333333326</v>
      </c>
      <c r="H24" s="22">
        <v>39.841222222222228</v>
      </c>
      <c r="I24" s="22">
        <v>40.474444444444458</v>
      </c>
      <c r="J24" s="23">
        <v>32.226000000000006</v>
      </c>
      <c r="K24" s="21">
        <v>21.104111111111113</v>
      </c>
      <c r="L24" s="22">
        <v>40.672777777777775</v>
      </c>
      <c r="M24" s="22">
        <v>57.005166666666661</v>
      </c>
      <c r="N24" s="23">
        <v>56.05777777777778</v>
      </c>
      <c r="O24" s="78">
        <v>26.097999999999995</v>
      </c>
      <c r="P24" s="78">
        <v>36.931111111111115</v>
      </c>
      <c r="Q24" s="22">
        <v>63.745333333333328</v>
      </c>
      <c r="R24" s="22">
        <v>40.571277777777773</v>
      </c>
      <c r="S24" s="22">
        <v>40.571277777777773</v>
      </c>
      <c r="T24" s="22">
        <v>48.926944444444445</v>
      </c>
      <c r="U24" s="22">
        <v>40.890555555555558</v>
      </c>
      <c r="V24" s="22">
        <v>49.499111111111112</v>
      </c>
      <c r="W24" s="23">
        <v>25.002333333333336</v>
      </c>
      <c r="X24" s="24">
        <f t="shared" si="0"/>
        <v>885.84044444444453</v>
      </c>
      <c r="Z24" s="2"/>
    </row>
    <row r="25" spans="1:30" ht="41.45" customHeight="1" x14ac:dyDescent="0.25">
      <c r="A25" s="157" t="s">
        <v>10</v>
      </c>
      <c r="B25" s="25">
        <f t="shared" ref="B25:D25" si="1">SUM(B18:B24)</f>
        <v>82.263999999999996</v>
      </c>
      <c r="C25" s="26">
        <f t="shared" si="1"/>
        <v>169.74999999999997</v>
      </c>
      <c r="D25" s="26">
        <f t="shared" si="1"/>
        <v>169.75000000000003</v>
      </c>
      <c r="E25" s="26">
        <f>SUM(E18:E24)</f>
        <v>214.83</v>
      </c>
      <c r="F25" s="26">
        <f t="shared" ref="F25:L25" si="2">SUM(F18:F24)</f>
        <v>229.81</v>
      </c>
      <c r="G25" s="26">
        <f t="shared" si="2"/>
        <v>228.82299999999998</v>
      </c>
      <c r="H25" s="26">
        <f t="shared" si="2"/>
        <v>189.441</v>
      </c>
      <c r="I25" s="26">
        <f t="shared" si="2"/>
        <v>191.52</v>
      </c>
      <c r="J25" s="27">
        <f t="shared" si="2"/>
        <v>152.54399999999998</v>
      </c>
      <c r="K25" s="25">
        <f t="shared" si="2"/>
        <v>101.682</v>
      </c>
      <c r="L25" s="26">
        <f t="shared" si="2"/>
        <v>195.88800000000003</v>
      </c>
      <c r="M25" s="26">
        <f>SUM(M18:M24)</f>
        <v>276.50349999999997</v>
      </c>
      <c r="N25" s="27">
        <f t="shared" ref="N25:Q25" si="3">SUM(N18:N24)</f>
        <v>274.17599999999999</v>
      </c>
      <c r="O25" s="79">
        <f t="shared" si="3"/>
        <v>128.73699999999999</v>
      </c>
      <c r="P25" s="26">
        <f t="shared" si="3"/>
        <v>181.35599999999999</v>
      </c>
      <c r="Q25" s="26">
        <f t="shared" si="3"/>
        <v>310.10000000000002</v>
      </c>
      <c r="R25" s="26">
        <f>SUM(R18:R24)</f>
        <v>196.46549999999996</v>
      </c>
      <c r="S25" s="26">
        <f t="shared" ref="S25:U25" si="4">SUM(S18:S24)</f>
        <v>196.46549999999996</v>
      </c>
      <c r="T25" s="26">
        <f t="shared" si="4"/>
        <v>234.59450000000001</v>
      </c>
      <c r="U25" s="26">
        <f t="shared" si="4"/>
        <v>196.23099999999999</v>
      </c>
      <c r="V25" s="26">
        <f>SUM(V18:V24)</f>
        <v>236.20800000000003</v>
      </c>
      <c r="W25" s="27">
        <f t="shared" ref="W25" si="5">SUM(W18:W24)</f>
        <v>117.93600000000001</v>
      </c>
      <c r="X25" s="24">
        <f t="shared" si="0"/>
        <v>4275.0749999999989</v>
      </c>
    </row>
    <row r="26" spans="1:30" s="2" customFormat="1" ht="36.75" customHeight="1" x14ac:dyDescent="0.25">
      <c r="A26" s="158" t="s">
        <v>19</v>
      </c>
      <c r="B26" s="28">
        <v>52</v>
      </c>
      <c r="C26" s="80">
        <v>50</v>
      </c>
      <c r="D26" s="29">
        <v>50</v>
      </c>
      <c r="E26" s="29">
        <v>49.5</v>
      </c>
      <c r="F26" s="29">
        <v>49</v>
      </c>
      <c r="G26" s="29">
        <v>48.5</v>
      </c>
      <c r="H26" s="29">
        <v>48.5</v>
      </c>
      <c r="I26" s="29">
        <v>48</v>
      </c>
      <c r="J26" s="30">
        <v>48</v>
      </c>
      <c r="K26" s="28">
        <v>54</v>
      </c>
      <c r="L26" s="29">
        <v>53</v>
      </c>
      <c r="M26" s="29">
        <v>51.5</v>
      </c>
      <c r="N26" s="30">
        <v>51</v>
      </c>
      <c r="O26" s="80">
        <v>53</v>
      </c>
      <c r="P26" s="29">
        <v>51</v>
      </c>
      <c r="Q26" s="29">
        <v>50</v>
      </c>
      <c r="R26" s="29">
        <v>49.5</v>
      </c>
      <c r="S26" s="29">
        <v>49.5</v>
      </c>
      <c r="T26" s="29">
        <v>48.5</v>
      </c>
      <c r="U26" s="29">
        <v>48.5</v>
      </c>
      <c r="V26" s="29">
        <v>48</v>
      </c>
      <c r="W26" s="30">
        <v>48</v>
      </c>
      <c r="X26" s="31">
        <f>+((X25/X27)/7)*1000</f>
        <v>49.765726857887863</v>
      </c>
    </row>
    <row r="27" spans="1:30" s="2" customFormat="1" ht="33" customHeight="1" x14ac:dyDescent="0.25">
      <c r="A27" s="159" t="s">
        <v>20</v>
      </c>
      <c r="B27" s="32">
        <v>226</v>
      </c>
      <c r="C27" s="81">
        <v>485</v>
      </c>
      <c r="D27" s="33">
        <v>485</v>
      </c>
      <c r="E27" s="33">
        <v>620</v>
      </c>
      <c r="F27" s="33">
        <v>670</v>
      </c>
      <c r="G27" s="33">
        <v>674</v>
      </c>
      <c r="H27" s="33">
        <v>558</v>
      </c>
      <c r="I27" s="33">
        <v>570</v>
      </c>
      <c r="J27" s="34">
        <v>454</v>
      </c>
      <c r="K27" s="32">
        <v>269</v>
      </c>
      <c r="L27" s="33">
        <v>528</v>
      </c>
      <c r="M27" s="33">
        <v>767</v>
      </c>
      <c r="N27" s="34">
        <v>768</v>
      </c>
      <c r="O27" s="81">
        <v>347</v>
      </c>
      <c r="P27" s="33">
        <v>508</v>
      </c>
      <c r="Q27" s="33">
        <v>886</v>
      </c>
      <c r="R27" s="33">
        <v>567</v>
      </c>
      <c r="S27" s="33">
        <v>567</v>
      </c>
      <c r="T27" s="33">
        <v>691</v>
      </c>
      <c r="U27" s="33">
        <v>578</v>
      </c>
      <c r="V27" s="33">
        <v>703</v>
      </c>
      <c r="W27" s="34">
        <v>351</v>
      </c>
      <c r="X27" s="35">
        <f>SUM(B27:W27)</f>
        <v>12272</v>
      </c>
      <c r="Y27" s="2">
        <f>((X25*1000)/X27)/7</f>
        <v>49.765726857887863</v>
      </c>
    </row>
    <row r="28" spans="1:30" s="2" customFormat="1" ht="33" customHeight="1" x14ac:dyDescent="0.25">
      <c r="A28" s="160" t="s">
        <v>21</v>
      </c>
      <c r="B28" s="36">
        <f>((B27*B26)*7/1000-B18-B19)/3</f>
        <v>16.730444444444444</v>
      </c>
      <c r="C28" s="37">
        <f t="shared" ref="C28:W28" si="6">((C27*C26)*7/1000-C18-C19)/3</f>
        <v>34.81444444444444</v>
      </c>
      <c r="D28" s="37">
        <f t="shared" si="6"/>
        <v>34.770000000000003</v>
      </c>
      <c r="E28" s="37">
        <f t="shared" si="6"/>
        <v>44.243333333333332</v>
      </c>
      <c r="F28" s="37">
        <f t="shared" si="6"/>
        <v>47.574444444444453</v>
      </c>
      <c r="G28" s="37">
        <f t="shared" si="6"/>
        <v>48.090333333333326</v>
      </c>
      <c r="H28" s="37">
        <f t="shared" si="6"/>
        <v>39.841222222222228</v>
      </c>
      <c r="I28" s="37">
        <f t="shared" si="6"/>
        <v>40.474444444444458</v>
      </c>
      <c r="J28" s="38">
        <f t="shared" si="6"/>
        <v>32.226000000000006</v>
      </c>
      <c r="K28" s="36">
        <f t="shared" si="6"/>
        <v>21.104111111111113</v>
      </c>
      <c r="L28" s="37">
        <f t="shared" si="6"/>
        <v>40.672777777777775</v>
      </c>
      <c r="M28" s="37">
        <f t="shared" si="6"/>
        <v>57.005166666666661</v>
      </c>
      <c r="N28" s="38">
        <f t="shared" si="6"/>
        <v>56.05777777777778</v>
      </c>
      <c r="O28" s="82">
        <f t="shared" si="6"/>
        <v>26.097999999999995</v>
      </c>
      <c r="P28" s="37">
        <f t="shared" si="6"/>
        <v>36.931111111111115</v>
      </c>
      <c r="Q28" s="37">
        <f t="shared" si="6"/>
        <v>63.745333333333328</v>
      </c>
      <c r="R28" s="37">
        <f t="shared" si="6"/>
        <v>40.571277777777773</v>
      </c>
      <c r="S28" s="37">
        <f t="shared" si="6"/>
        <v>40.571277777777773</v>
      </c>
      <c r="T28" s="37">
        <f t="shared" si="6"/>
        <v>48.926944444444445</v>
      </c>
      <c r="U28" s="37">
        <f t="shared" si="6"/>
        <v>40.890555555555558</v>
      </c>
      <c r="V28" s="37">
        <f t="shared" si="6"/>
        <v>49.499111111111112</v>
      </c>
      <c r="W28" s="38">
        <f t="shared" si="6"/>
        <v>25.002333333333336</v>
      </c>
      <c r="X28" s="39"/>
    </row>
    <row r="29" spans="1:30" ht="33.75" customHeight="1" x14ac:dyDescent="0.25">
      <c r="A29" s="161" t="s">
        <v>22</v>
      </c>
      <c r="B29" s="40">
        <f t="shared" ref="B29:D29" si="7">((B27*B26)*7)/1000</f>
        <v>82.263999999999996</v>
      </c>
      <c r="C29" s="41">
        <f t="shared" si="7"/>
        <v>169.75</v>
      </c>
      <c r="D29" s="41">
        <f t="shared" si="7"/>
        <v>169.75</v>
      </c>
      <c r="E29" s="41">
        <f>((E27*E26)*7)/1000</f>
        <v>214.83</v>
      </c>
      <c r="F29" s="41">
        <f>((F27*F26)*7)/1000</f>
        <v>229.81</v>
      </c>
      <c r="G29" s="41">
        <f t="shared" ref="G29:K29" si="8">((G27*G26)*7)/1000</f>
        <v>228.82300000000001</v>
      </c>
      <c r="H29" s="41">
        <f t="shared" si="8"/>
        <v>189.441</v>
      </c>
      <c r="I29" s="41">
        <f t="shared" si="8"/>
        <v>191.52</v>
      </c>
      <c r="J29" s="85">
        <f t="shared" si="8"/>
        <v>152.54400000000001</v>
      </c>
      <c r="K29" s="40">
        <f t="shared" si="8"/>
        <v>101.682</v>
      </c>
      <c r="L29" s="41">
        <f>((L27*L26)*7)/1000</f>
        <v>195.88800000000001</v>
      </c>
      <c r="M29" s="41">
        <f>((M27*M26)*7)/1000</f>
        <v>276.50349999999997</v>
      </c>
      <c r="N29" s="85">
        <f>((N27*N26)*7)/1000</f>
        <v>274.17599999999999</v>
      </c>
      <c r="O29" s="83">
        <f t="shared" ref="O29:W29" si="9">((O27*O26)*7)/1000</f>
        <v>128.73699999999999</v>
      </c>
      <c r="P29" s="41">
        <f t="shared" si="9"/>
        <v>181.35599999999999</v>
      </c>
      <c r="Q29" s="41">
        <f t="shared" si="9"/>
        <v>310.10000000000002</v>
      </c>
      <c r="R29" s="42">
        <f t="shared" si="9"/>
        <v>196.46549999999999</v>
      </c>
      <c r="S29" s="42">
        <f t="shared" si="9"/>
        <v>196.46549999999999</v>
      </c>
      <c r="T29" s="42">
        <f t="shared" si="9"/>
        <v>234.59450000000001</v>
      </c>
      <c r="U29" s="42">
        <f t="shared" si="9"/>
        <v>196.23099999999999</v>
      </c>
      <c r="V29" s="42">
        <f t="shared" si="9"/>
        <v>236.208</v>
      </c>
      <c r="W29" s="43">
        <f t="shared" si="9"/>
        <v>117.93600000000001</v>
      </c>
      <c r="X29" s="44"/>
    </row>
    <row r="30" spans="1:30" ht="33.75" customHeight="1" thickBot="1" x14ac:dyDescent="0.3">
      <c r="A30" s="162" t="s">
        <v>23</v>
      </c>
      <c r="B30" s="45">
        <f t="shared" ref="B30:D30" si="10">+(B25/B27)/7*1000</f>
        <v>52</v>
      </c>
      <c r="C30" s="46">
        <f t="shared" si="10"/>
        <v>49.999999999999986</v>
      </c>
      <c r="D30" s="46">
        <f t="shared" si="10"/>
        <v>50</v>
      </c>
      <c r="E30" s="46">
        <f>+(E25/E27)/7*1000</f>
        <v>49.5</v>
      </c>
      <c r="F30" s="46">
        <f t="shared" ref="F30:L30" si="11">+(F25/F27)/7*1000</f>
        <v>49</v>
      </c>
      <c r="G30" s="46">
        <f t="shared" si="11"/>
        <v>48.499999999999993</v>
      </c>
      <c r="H30" s="46">
        <f t="shared" si="11"/>
        <v>48.5</v>
      </c>
      <c r="I30" s="46">
        <f t="shared" si="11"/>
        <v>48</v>
      </c>
      <c r="J30" s="47">
        <f t="shared" si="11"/>
        <v>47.999999999999993</v>
      </c>
      <c r="K30" s="45">
        <f t="shared" si="11"/>
        <v>54</v>
      </c>
      <c r="L30" s="46">
        <f t="shared" si="11"/>
        <v>53.000000000000007</v>
      </c>
      <c r="M30" s="46">
        <f>+(M25/M27)/7*1000</f>
        <v>51.5</v>
      </c>
      <c r="N30" s="47">
        <f t="shared" ref="N30:W30" si="12">+(N25/N27)/7*1000</f>
        <v>51</v>
      </c>
      <c r="O30" s="84">
        <f t="shared" si="12"/>
        <v>53</v>
      </c>
      <c r="P30" s="46">
        <f t="shared" si="12"/>
        <v>51</v>
      </c>
      <c r="Q30" s="46">
        <f t="shared" si="12"/>
        <v>50</v>
      </c>
      <c r="R30" s="46">
        <f t="shared" si="12"/>
        <v>49.499999999999986</v>
      </c>
      <c r="S30" s="46">
        <f t="shared" si="12"/>
        <v>49.499999999999986</v>
      </c>
      <c r="T30" s="46">
        <f t="shared" si="12"/>
        <v>48.5</v>
      </c>
      <c r="U30" s="46">
        <f t="shared" si="12"/>
        <v>48.499999999999993</v>
      </c>
      <c r="V30" s="46">
        <f t="shared" si="12"/>
        <v>48</v>
      </c>
      <c r="W30" s="47">
        <f t="shared" si="12"/>
        <v>48</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28"/>
      <c r="I36" s="97"/>
      <c r="J36" s="52" t="s">
        <v>26</v>
      </c>
      <c r="K36" s="105"/>
      <c r="L36" s="334" t="s">
        <v>25</v>
      </c>
      <c r="M36" s="334"/>
      <c r="N36" s="334"/>
      <c r="O36" s="334"/>
      <c r="P36" s="328"/>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21.639166666666672</v>
      </c>
      <c r="C39" s="78">
        <v>41.49916666666666</v>
      </c>
      <c r="D39" s="78">
        <v>50.085833333333319</v>
      </c>
      <c r="E39" s="78">
        <v>59.839333333333343</v>
      </c>
      <c r="F39" s="78">
        <v>47.231333333333339</v>
      </c>
      <c r="G39" s="78">
        <v>35.265166666666659</v>
      </c>
      <c r="H39" s="78">
        <v>22.763999999999999</v>
      </c>
      <c r="I39" s="99">
        <f t="shared" ref="I39:I46" si="13">SUM(B39:H39)</f>
        <v>278.32400000000001</v>
      </c>
      <c r="J39" s="2"/>
      <c r="K39" s="89" t="s">
        <v>12</v>
      </c>
      <c r="L39" s="78">
        <v>13.5</v>
      </c>
      <c r="M39" s="78">
        <v>13</v>
      </c>
      <c r="N39" s="78">
        <v>15.4</v>
      </c>
      <c r="O39" s="78"/>
      <c r="P39" s="78"/>
      <c r="Q39" s="99">
        <f t="shared" ref="Q39:Q46" si="14">SUM(L39:P39)</f>
        <v>41.9</v>
      </c>
      <c r="R39" s="2"/>
      <c r="S39" s="60"/>
      <c r="T39" s="61"/>
      <c r="U39" s="2"/>
      <c r="V39" s="59"/>
      <c r="W39" s="59"/>
      <c r="X39" s="2"/>
      <c r="Y39" s="2"/>
      <c r="Z39" s="2"/>
      <c r="AA39" s="2"/>
    </row>
    <row r="40" spans="1:30" ht="33.75" customHeight="1" x14ac:dyDescent="0.25">
      <c r="A40" s="90" t="s">
        <v>13</v>
      </c>
      <c r="B40" s="78">
        <v>21.639166666666672</v>
      </c>
      <c r="C40" s="78">
        <v>41.49916666666666</v>
      </c>
      <c r="D40" s="78">
        <v>50.085833333333319</v>
      </c>
      <c r="E40" s="78">
        <v>59.839333333333343</v>
      </c>
      <c r="F40" s="78">
        <v>47.231333333333339</v>
      </c>
      <c r="G40" s="78">
        <v>35.265166666666659</v>
      </c>
      <c r="H40" s="78">
        <v>22.763999999999999</v>
      </c>
      <c r="I40" s="99">
        <f t="shared" si="13"/>
        <v>278.32400000000001</v>
      </c>
      <c r="J40" s="2"/>
      <c r="K40" s="90" t="s">
        <v>13</v>
      </c>
      <c r="L40" s="78">
        <v>13.5</v>
      </c>
      <c r="M40" s="78">
        <v>13</v>
      </c>
      <c r="N40" s="78">
        <v>15.4</v>
      </c>
      <c r="O40" s="78"/>
      <c r="P40" s="78"/>
      <c r="Q40" s="99">
        <f t="shared" si="14"/>
        <v>41.9</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25">
      <c r="A42" s="90" t="s">
        <v>15</v>
      </c>
      <c r="B42" s="78">
        <v>25.100555555555555</v>
      </c>
      <c r="C42" s="22">
        <v>46.123222222222218</v>
      </c>
      <c r="D42" s="22">
        <v>54.440777777777804</v>
      </c>
      <c r="E42" s="22">
        <v>66.479111111111095</v>
      </c>
      <c r="F42" s="22">
        <v>49.656444444444439</v>
      </c>
      <c r="G42" s="22">
        <v>37.06322222222223</v>
      </c>
      <c r="H42" s="22">
        <v>23.837333333333337</v>
      </c>
      <c r="I42" s="99">
        <f t="shared" si="13"/>
        <v>302.70066666666668</v>
      </c>
      <c r="J42" s="2"/>
      <c r="K42" s="90" t="s">
        <v>15</v>
      </c>
      <c r="L42" s="78">
        <v>13.2</v>
      </c>
      <c r="M42" s="78">
        <v>12.7</v>
      </c>
      <c r="N42" s="78">
        <v>15.1</v>
      </c>
      <c r="O42" s="78"/>
      <c r="P42" s="78"/>
      <c r="Q42" s="99">
        <f t="shared" si="14"/>
        <v>41</v>
      </c>
      <c r="R42" s="2"/>
      <c r="S42" s="60"/>
      <c r="T42" s="51"/>
      <c r="U42" s="2"/>
      <c r="V42" s="59"/>
      <c r="W42" s="59"/>
      <c r="X42" s="2"/>
      <c r="Y42" s="2"/>
      <c r="Z42" s="2"/>
      <c r="AA42" s="2"/>
    </row>
    <row r="43" spans="1:30" ht="33.75" customHeight="1" x14ac:dyDescent="0.25">
      <c r="A43" s="89" t="s">
        <v>16</v>
      </c>
      <c r="B43" s="78">
        <v>25.100555555555555</v>
      </c>
      <c r="C43" s="22">
        <v>46.123222222222218</v>
      </c>
      <c r="D43" s="22">
        <v>54.440777777777804</v>
      </c>
      <c r="E43" s="22">
        <v>66.479111111111095</v>
      </c>
      <c r="F43" s="22">
        <v>49.656444444444439</v>
      </c>
      <c r="G43" s="22">
        <v>37.06322222222223</v>
      </c>
      <c r="H43" s="22">
        <v>23.837333333333337</v>
      </c>
      <c r="I43" s="99">
        <f t="shared" si="13"/>
        <v>302.70066666666668</v>
      </c>
      <c r="J43" s="2"/>
      <c r="K43" s="89" t="s">
        <v>16</v>
      </c>
      <c r="L43" s="78">
        <v>13.3</v>
      </c>
      <c r="M43" s="78">
        <v>12.7</v>
      </c>
      <c r="N43" s="78">
        <v>15.2</v>
      </c>
      <c r="O43" s="78"/>
      <c r="P43" s="78"/>
      <c r="Q43" s="99">
        <f t="shared" si="14"/>
        <v>41.2</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25">
      <c r="A45" s="89" t="s">
        <v>18</v>
      </c>
      <c r="B45" s="78">
        <v>25.100555555555555</v>
      </c>
      <c r="C45" s="78">
        <v>46.123222222222218</v>
      </c>
      <c r="D45" s="78">
        <v>54.440777777777804</v>
      </c>
      <c r="E45" s="78">
        <v>66.479111111111095</v>
      </c>
      <c r="F45" s="78">
        <v>49.656444444444439</v>
      </c>
      <c r="G45" s="78">
        <v>37.06322222222223</v>
      </c>
      <c r="H45" s="78">
        <v>23.837333333333337</v>
      </c>
      <c r="I45" s="99">
        <f t="shared" si="13"/>
        <v>302.70066666666668</v>
      </c>
      <c r="J45" s="2"/>
      <c r="K45" s="89" t="s">
        <v>18</v>
      </c>
      <c r="L45" s="78">
        <v>13.3</v>
      </c>
      <c r="M45" s="78">
        <v>12.7</v>
      </c>
      <c r="N45" s="78">
        <v>15.2</v>
      </c>
      <c r="O45" s="78"/>
      <c r="P45" s="78"/>
      <c r="Q45" s="99">
        <f t="shared" si="14"/>
        <v>41.2</v>
      </c>
      <c r="R45" s="2"/>
      <c r="S45" s="60"/>
      <c r="T45" s="51"/>
      <c r="U45" s="2"/>
      <c r="V45" s="59"/>
      <c r="W45" s="59"/>
      <c r="X45" s="2"/>
      <c r="Y45" s="2"/>
      <c r="Z45" s="2"/>
      <c r="AA45" s="2"/>
    </row>
    <row r="46" spans="1:30" ht="33.75" customHeight="1" x14ac:dyDescent="0.25">
      <c r="A46" s="90" t="s">
        <v>10</v>
      </c>
      <c r="B46" s="79">
        <f t="shared" ref="B46:H46" si="15">SUM(B39:B45)</f>
        <v>118.58000000000001</v>
      </c>
      <c r="C46" s="26">
        <f t="shared" si="15"/>
        <v>221.36799999999997</v>
      </c>
      <c r="D46" s="26">
        <f t="shared" si="15"/>
        <v>263.49400000000003</v>
      </c>
      <c r="E46" s="26">
        <f t="shared" si="15"/>
        <v>319.11599999999993</v>
      </c>
      <c r="F46" s="26">
        <f t="shared" si="15"/>
        <v>243.43200000000002</v>
      </c>
      <c r="G46" s="26">
        <f t="shared" si="15"/>
        <v>181.72000000000003</v>
      </c>
      <c r="H46" s="26">
        <f t="shared" si="15"/>
        <v>117.04</v>
      </c>
      <c r="I46" s="99">
        <f t="shared" si="13"/>
        <v>1464.75</v>
      </c>
      <c r="K46" s="76" t="s">
        <v>10</v>
      </c>
      <c r="L46" s="79">
        <f>SUM(L39:L45)</f>
        <v>66.8</v>
      </c>
      <c r="M46" s="26">
        <f>SUM(M39:M45)</f>
        <v>64.100000000000009</v>
      </c>
      <c r="N46" s="26">
        <f>SUM(N39:N45)</f>
        <v>76.3</v>
      </c>
      <c r="O46" s="26">
        <f>SUM(O39:O45)</f>
        <v>0</v>
      </c>
      <c r="P46" s="26">
        <f>SUM(P39:P45)</f>
        <v>0</v>
      </c>
      <c r="Q46" s="99">
        <f t="shared" si="14"/>
        <v>207.2</v>
      </c>
      <c r="R46" s="60"/>
      <c r="S46" s="60"/>
      <c r="T46" s="2"/>
      <c r="U46" s="2"/>
      <c r="V46" s="2"/>
      <c r="W46" s="2"/>
      <c r="X46" s="2"/>
      <c r="Y46" s="2"/>
      <c r="Z46" s="2"/>
      <c r="AA46" s="2"/>
    </row>
    <row r="47" spans="1:30" ht="33.75" customHeight="1" x14ac:dyDescent="0.25">
      <c r="A47" s="91" t="s">
        <v>19</v>
      </c>
      <c r="B47" s="80">
        <v>60.5</v>
      </c>
      <c r="C47" s="29">
        <v>59</v>
      </c>
      <c r="D47" s="29">
        <v>58</v>
      </c>
      <c r="E47" s="29">
        <v>58</v>
      </c>
      <c r="F47" s="29">
        <v>56</v>
      </c>
      <c r="G47" s="29">
        <v>55</v>
      </c>
      <c r="H47" s="29">
        <v>55</v>
      </c>
      <c r="I47" s="100">
        <f>+((I46/I48)/7)*1000</f>
        <v>57.360197368421055</v>
      </c>
      <c r="K47" s="108" t="s">
        <v>19</v>
      </c>
      <c r="L47" s="80">
        <v>64.5</v>
      </c>
      <c r="M47" s="29">
        <v>64.5</v>
      </c>
      <c r="N47" s="29">
        <v>64.5</v>
      </c>
      <c r="O47" s="29"/>
      <c r="P47" s="29"/>
      <c r="Q47" s="100">
        <f>+((Q46/Q48)/7)*1000</f>
        <v>64.488017429193903</v>
      </c>
      <c r="R47" s="62"/>
      <c r="S47" s="62"/>
    </row>
    <row r="48" spans="1:30" ht="33.75" customHeight="1" x14ac:dyDescent="0.25">
      <c r="A48" s="92" t="s">
        <v>20</v>
      </c>
      <c r="B48" s="81">
        <v>280</v>
      </c>
      <c r="C48" s="33">
        <v>536</v>
      </c>
      <c r="D48" s="33">
        <v>649</v>
      </c>
      <c r="E48" s="33">
        <v>786</v>
      </c>
      <c r="F48" s="33">
        <v>621</v>
      </c>
      <c r="G48" s="33">
        <v>472</v>
      </c>
      <c r="H48" s="33">
        <v>304</v>
      </c>
      <c r="I48" s="101">
        <f>SUM(B48:H48)</f>
        <v>3648</v>
      </c>
      <c r="J48" s="63"/>
      <c r="K48" s="92" t="s">
        <v>20</v>
      </c>
      <c r="L48" s="104">
        <v>148</v>
      </c>
      <c r="M48" s="64">
        <v>142</v>
      </c>
      <c r="N48" s="64">
        <v>169</v>
      </c>
      <c r="O48" s="64"/>
      <c r="P48" s="64"/>
      <c r="Q48" s="110">
        <f>SUM(L48:P48)</f>
        <v>459</v>
      </c>
      <c r="R48" s="65"/>
      <c r="S48" s="65"/>
    </row>
    <row r="49" spans="1:30" ht="33.75" customHeight="1" x14ac:dyDescent="0.25">
      <c r="A49" s="93" t="s">
        <v>21</v>
      </c>
      <c r="B49" s="82">
        <f t="shared" ref="B49:H49" si="16">((B48*B47)*7/1000-B39-B40)/3</f>
        <v>25.100555555555555</v>
      </c>
      <c r="C49" s="37">
        <f t="shared" si="16"/>
        <v>46.123222222222218</v>
      </c>
      <c r="D49" s="37">
        <f t="shared" si="16"/>
        <v>54.440777777777804</v>
      </c>
      <c r="E49" s="37">
        <f t="shared" si="16"/>
        <v>66.479111111111095</v>
      </c>
      <c r="F49" s="37">
        <f t="shared" si="16"/>
        <v>49.656444444444439</v>
      </c>
      <c r="G49" s="37">
        <f t="shared" si="16"/>
        <v>37.06322222222223</v>
      </c>
      <c r="H49" s="37">
        <f t="shared" si="16"/>
        <v>23.837333333333337</v>
      </c>
      <c r="I49" s="102">
        <f>((I46*1000)/I48)/7</f>
        <v>57.360197368421048</v>
      </c>
      <c r="K49" s="93" t="s">
        <v>21</v>
      </c>
      <c r="L49" s="82">
        <f t="shared" ref="L49:P49" si="17">((L48*L47)*7/1000-L39-L40)/3</f>
        <v>13.274000000000001</v>
      </c>
      <c r="M49" s="37">
        <f t="shared" si="17"/>
        <v>12.704333333333333</v>
      </c>
      <c r="N49" s="37">
        <f t="shared" si="17"/>
        <v>15.167833333333334</v>
      </c>
      <c r="O49" s="37">
        <f t="shared" si="17"/>
        <v>0</v>
      </c>
      <c r="P49" s="37">
        <f t="shared" si="17"/>
        <v>0</v>
      </c>
      <c r="Q49" s="111">
        <f>((Q46*1000)/Q48)/7</f>
        <v>64.488017429193903</v>
      </c>
      <c r="R49" s="65"/>
      <c r="S49" s="65"/>
    </row>
    <row r="50" spans="1:30" ht="33.75" customHeight="1" x14ac:dyDescent="0.25">
      <c r="A50" s="94" t="s">
        <v>22</v>
      </c>
      <c r="B50" s="83">
        <f t="shared" ref="B50:H50" si="18">((B48*B47)*7)/1000</f>
        <v>118.58</v>
      </c>
      <c r="C50" s="41">
        <f t="shared" si="18"/>
        <v>221.36799999999999</v>
      </c>
      <c r="D50" s="41">
        <f t="shared" si="18"/>
        <v>263.49400000000003</v>
      </c>
      <c r="E50" s="41">
        <f t="shared" si="18"/>
        <v>319.11599999999999</v>
      </c>
      <c r="F50" s="41">
        <f t="shared" si="18"/>
        <v>243.43199999999999</v>
      </c>
      <c r="G50" s="41">
        <f t="shared" si="18"/>
        <v>181.72</v>
      </c>
      <c r="H50" s="41">
        <f t="shared" si="18"/>
        <v>117.04</v>
      </c>
      <c r="I50" s="85"/>
      <c r="K50" s="94" t="s">
        <v>22</v>
      </c>
      <c r="L50" s="83">
        <f>((L48*L47)*7)/1000</f>
        <v>66.822000000000003</v>
      </c>
      <c r="M50" s="41">
        <f>((M48*M47)*7)/1000</f>
        <v>64.113</v>
      </c>
      <c r="N50" s="41">
        <f>((N48*N47)*7)/1000</f>
        <v>76.3035</v>
      </c>
      <c r="O50" s="41">
        <f>((O48*O47)*7)/1000</f>
        <v>0</v>
      </c>
      <c r="P50" s="41">
        <f>((P48*P47)*7)/1000</f>
        <v>0</v>
      </c>
      <c r="Q50" s="112"/>
    </row>
    <row r="51" spans="1:30" ht="33.75" customHeight="1" thickBot="1" x14ac:dyDescent="0.3">
      <c r="A51" s="95" t="s">
        <v>23</v>
      </c>
      <c r="B51" s="84">
        <f t="shared" ref="B51:H51" si="19">+(B46/B48)/7*1000</f>
        <v>60.500000000000007</v>
      </c>
      <c r="C51" s="46">
        <f t="shared" si="19"/>
        <v>58.999999999999993</v>
      </c>
      <c r="D51" s="46">
        <f t="shared" si="19"/>
        <v>58</v>
      </c>
      <c r="E51" s="46">
        <f t="shared" si="19"/>
        <v>57.999999999999986</v>
      </c>
      <c r="F51" s="46">
        <f t="shared" si="19"/>
        <v>56</v>
      </c>
      <c r="G51" s="46">
        <f t="shared" si="19"/>
        <v>55.000000000000007</v>
      </c>
      <c r="H51" s="46">
        <f t="shared" si="19"/>
        <v>55</v>
      </c>
      <c r="I51" s="103"/>
      <c r="J51" s="49"/>
      <c r="K51" s="95" t="s">
        <v>23</v>
      </c>
      <c r="L51" s="84">
        <f>+(L46/L48)/7*1000</f>
        <v>64.478764478764475</v>
      </c>
      <c r="M51" s="46">
        <f>+(M46/M48)/7*1000</f>
        <v>64.486921529175049</v>
      </c>
      <c r="N51" s="46">
        <f>+(N46/N48)/7*1000</f>
        <v>64.497041420118336</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29.6</v>
      </c>
      <c r="C58" s="78">
        <v>41.3</v>
      </c>
      <c r="D58" s="78">
        <v>46.4</v>
      </c>
      <c r="E58" s="78">
        <v>39.700000000000003</v>
      </c>
      <c r="F58" s="78"/>
      <c r="G58" s="99">
        <f t="shared" ref="G58:G65" si="20">SUM(B58:F58)</f>
        <v>157</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29.6</v>
      </c>
      <c r="C59" s="78">
        <v>41.3</v>
      </c>
      <c r="D59" s="78">
        <v>46.4</v>
      </c>
      <c r="E59" s="78">
        <v>39.700000000000003</v>
      </c>
      <c r="F59" s="78"/>
      <c r="G59" s="99">
        <f t="shared" si="20"/>
        <v>157</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29.5</v>
      </c>
      <c r="C61" s="78">
        <v>42.9</v>
      </c>
      <c r="D61" s="78">
        <v>46.9</v>
      </c>
      <c r="E61" s="78">
        <v>40.299999999999997</v>
      </c>
      <c r="F61" s="78"/>
      <c r="G61" s="99">
        <f t="shared" si="20"/>
        <v>159.60000000000002</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29.5</v>
      </c>
      <c r="C62" s="78">
        <v>42.9</v>
      </c>
      <c r="D62" s="78">
        <v>46.9</v>
      </c>
      <c r="E62" s="78">
        <v>40.299999999999997</v>
      </c>
      <c r="F62" s="78"/>
      <c r="G62" s="99">
        <f t="shared" si="20"/>
        <v>159.60000000000002</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29.5</v>
      </c>
      <c r="C64" s="78">
        <v>42.9</v>
      </c>
      <c r="D64" s="78">
        <v>46.9</v>
      </c>
      <c r="E64" s="78">
        <v>40.299999999999997</v>
      </c>
      <c r="F64" s="78"/>
      <c r="G64" s="99">
        <f t="shared" si="20"/>
        <v>159.60000000000002</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147.69999999999999</v>
      </c>
      <c r="C65" s="26">
        <f>SUM(C58:C64)</f>
        <v>211.3</v>
      </c>
      <c r="D65" s="26">
        <f>SUM(D58:D64)</f>
        <v>233.5</v>
      </c>
      <c r="E65" s="26">
        <f>SUM(E58:E64)</f>
        <v>200.3</v>
      </c>
      <c r="F65" s="26">
        <f>SUM(F58:F64)</f>
        <v>0</v>
      </c>
      <c r="G65" s="99">
        <f t="shared" si="20"/>
        <v>792.8</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71</v>
      </c>
      <c r="C66" s="29">
        <v>71</v>
      </c>
      <c r="D66" s="29">
        <v>71</v>
      </c>
      <c r="E66" s="29">
        <v>71</v>
      </c>
      <c r="F66" s="29"/>
      <c r="G66" s="100">
        <f>+((G65/G67)/7)*1000</f>
        <v>71.007613076578593</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297</v>
      </c>
      <c r="C67" s="64">
        <v>425</v>
      </c>
      <c r="D67" s="64">
        <v>470</v>
      </c>
      <c r="E67" s="64">
        <v>403</v>
      </c>
      <c r="F67" s="64"/>
      <c r="G67" s="110">
        <f>SUM(B67:F67)</f>
        <v>1595</v>
      </c>
      <c r="I67" s="74"/>
      <c r="M67" s="3"/>
      <c r="N67" s="3"/>
      <c r="O67" s="3"/>
      <c r="P67" s="3"/>
      <c r="Q67" s="3"/>
    </row>
    <row r="68" spans="1:28" ht="33.75" customHeight="1" x14ac:dyDescent="0.25">
      <c r="A68" s="93" t="s">
        <v>21</v>
      </c>
      <c r="B68" s="82">
        <f t="shared" ref="B68:F68" si="21">((B67*B66)*7/1000-B58-B59)/3</f>
        <v>29.469666666666672</v>
      </c>
      <c r="C68" s="37">
        <f t="shared" si="21"/>
        <v>42.875</v>
      </c>
      <c r="D68" s="37">
        <f t="shared" si="21"/>
        <v>46.93</v>
      </c>
      <c r="E68" s="37">
        <f t="shared" si="21"/>
        <v>40.297000000000004</v>
      </c>
      <c r="F68" s="37">
        <f t="shared" si="21"/>
        <v>0</v>
      </c>
      <c r="G68" s="114">
        <f>((G65*1000)/G67)/7</f>
        <v>71.007613076578593</v>
      </c>
      <c r="M68" s="3"/>
      <c r="N68" s="3"/>
      <c r="O68" s="3"/>
      <c r="P68" s="3"/>
      <c r="Q68" s="3"/>
    </row>
    <row r="69" spans="1:28" ht="33.75" customHeight="1" x14ac:dyDescent="0.25">
      <c r="A69" s="94" t="s">
        <v>22</v>
      </c>
      <c r="B69" s="83">
        <f>((B67*B66)*7)/1000</f>
        <v>147.60900000000001</v>
      </c>
      <c r="C69" s="41">
        <f>((C67*C66)*7)/1000</f>
        <v>211.22499999999999</v>
      </c>
      <c r="D69" s="41">
        <f>((D67*D66)*7)/1000</f>
        <v>233.59</v>
      </c>
      <c r="E69" s="41">
        <f>((E67*E66)*7)/1000</f>
        <v>200.291</v>
      </c>
      <c r="F69" s="41">
        <f>((F67*F66)*7)/1000</f>
        <v>0</v>
      </c>
      <c r="G69" s="85"/>
      <c r="H69" s="49"/>
      <c r="Q69" s="3"/>
    </row>
    <row r="70" spans="1:28" ht="33.75" customHeight="1" thickBot="1" x14ac:dyDescent="0.3">
      <c r="A70" s="95" t="s">
        <v>23</v>
      </c>
      <c r="B70" s="84">
        <f>+(B65/B67)/7*1000</f>
        <v>71.043771043771031</v>
      </c>
      <c r="C70" s="46">
        <f>+(C65/C67)/7*1000</f>
        <v>71.025210084033617</v>
      </c>
      <c r="D70" s="46">
        <f>+(D65/D67)/7*1000</f>
        <v>70.972644376899694</v>
      </c>
      <c r="E70" s="46">
        <f>+(E65/E67)/7*1000</f>
        <v>71.003190358029073</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H36"/>
    <mergeCell ref="L36:P36"/>
    <mergeCell ref="J54:K54"/>
    <mergeCell ref="B55:F55"/>
    <mergeCell ref="A3:C3"/>
    <mergeCell ref="E9:G9"/>
    <mergeCell ref="R9:S9"/>
    <mergeCell ref="K11:L11"/>
    <mergeCell ref="B15:J15"/>
    <mergeCell ref="K15:N15"/>
    <mergeCell ref="O15:W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239"/>
  <sheetViews>
    <sheetView topLeftCell="A34" zoomScale="30" zoomScaleNormal="30" workbookViewId="0">
      <selection activeCell="B67" sqref="B67:E67"/>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75"/>
      <c r="E3" s="175"/>
      <c r="F3" s="175"/>
      <c r="G3" s="175"/>
      <c r="H3" s="175"/>
      <c r="I3" s="175"/>
      <c r="J3" s="175"/>
      <c r="K3" s="175"/>
      <c r="L3" s="175"/>
      <c r="M3" s="175"/>
      <c r="N3" s="175"/>
      <c r="O3" s="175"/>
      <c r="P3" s="175"/>
      <c r="Q3" s="175"/>
      <c r="R3" s="175"/>
      <c r="S3" s="175"/>
      <c r="T3" s="175"/>
      <c r="U3" s="175"/>
      <c r="V3" s="175"/>
      <c r="W3" s="175"/>
      <c r="X3" s="175"/>
      <c r="Y3" s="2"/>
      <c r="Z3" s="2"/>
      <c r="AA3" s="2"/>
      <c r="AB3" s="2"/>
      <c r="AC3" s="2"/>
      <c r="AD3" s="175"/>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75" t="s">
        <v>1</v>
      </c>
      <c r="B9" s="175"/>
      <c r="C9" s="175"/>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75"/>
      <c r="B10" s="175"/>
      <c r="C10" s="175"/>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75" t="s">
        <v>4</v>
      </c>
      <c r="B11" s="175"/>
      <c r="C11" s="175"/>
      <c r="D11" s="1"/>
      <c r="E11" s="176">
        <v>3</v>
      </c>
      <c r="F11" s="1"/>
      <c r="G11" s="1"/>
      <c r="H11" s="1"/>
      <c r="I11" s="1"/>
      <c r="J11" s="1"/>
      <c r="K11" s="327" t="s">
        <v>62</v>
      </c>
      <c r="L11" s="327"/>
      <c r="M11" s="177"/>
      <c r="N11" s="177"/>
      <c r="O11" s="1"/>
      <c r="P11" s="1"/>
      <c r="Q11" s="1" t="s">
        <v>6</v>
      </c>
      <c r="R11" s="8"/>
      <c r="S11" s="8"/>
      <c r="T11" s="8"/>
      <c r="U11" s="8"/>
      <c r="V11" s="8"/>
      <c r="W11" s="8"/>
      <c r="X11" s="8"/>
      <c r="Y11" s="1"/>
      <c r="Z11" s="1"/>
      <c r="AA11" s="1"/>
      <c r="AB11" s="1"/>
      <c r="AC11" s="1"/>
      <c r="AD11" s="1"/>
    </row>
    <row r="12" spans="1:30" s="3" customFormat="1" ht="26.25" x14ac:dyDescent="0.25">
      <c r="A12" s="175"/>
      <c r="B12" s="175"/>
      <c r="C12" s="175"/>
      <c r="D12" s="1"/>
      <c r="E12" s="5"/>
      <c r="F12" s="1"/>
      <c r="G12" s="1"/>
      <c r="H12" s="1"/>
      <c r="I12" s="1"/>
      <c r="J12" s="1"/>
      <c r="K12" s="177"/>
      <c r="L12" s="177"/>
      <c r="M12" s="177"/>
      <c r="N12" s="177"/>
      <c r="O12" s="1"/>
      <c r="P12" s="1"/>
      <c r="Q12" s="1"/>
      <c r="R12" s="1"/>
      <c r="S12" s="8"/>
      <c r="T12" s="8"/>
      <c r="U12" s="8"/>
      <c r="V12" s="8"/>
      <c r="W12" s="8"/>
      <c r="X12" s="8"/>
      <c r="Y12" s="8"/>
      <c r="Z12" s="8"/>
      <c r="AA12" s="8"/>
      <c r="AB12" s="8"/>
      <c r="AC12" s="8"/>
      <c r="AD12" s="1"/>
    </row>
    <row r="13" spans="1:30" s="3" customFormat="1" ht="26.25" x14ac:dyDescent="0.25">
      <c r="A13" s="175"/>
      <c r="B13" s="175"/>
      <c r="C13" s="175"/>
      <c r="D13" s="175"/>
      <c r="E13" s="175"/>
      <c r="F13" s="175"/>
      <c r="G13" s="175"/>
      <c r="H13" s="175"/>
      <c r="I13" s="175"/>
      <c r="J13" s="175"/>
      <c r="K13" s="175"/>
      <c r="L13" s="177"/>
      <c r="M13" s="177"/>
      <c r="N13" s="177"/>
      <c r="O13" s="177"/>
      <c r="P13" s="177"/>
      <c r="Q13" s="177"/>
      <c r="R13" s="177"/>
      <c r="S13" s="177"/>
      <c r="T13" s="177"/>
      <c r="U13" s="177"/>
      <c r="V13" s="177"/>
      <c r="W13" s="1"/>
      <c r="X13" s="1"/>
      <c r="Y13" s="1"/>
    </row>
    <row r="14" spans="1:30" s="3" customFormat="1" ht="27" thickBot="1" x14ac:dyDescent="0.3">
      <c r="A14" s="175"/>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0"/>
      <c r="J15" s="341"/>
      <c r="K15" s="342" t="s">
        <v>53</v>
      </c>
      <c r="L15" s="343"/>
      <c r="M15" s="343"/>
      <c r="N15" s="344"/>
      <c r="O15" s="347" t="s">
        <v>52</v>
      </c>
      <c r="P15" s="345"/>
      <c r="Q15" s="345"/>
      <c r="R15" s="345"/>
      <c r="S15" s="345"/>
      <c r="T15" s="345"/>
      <c r="U15" s="345"/>
      <c r="V15" s="345"/>
      <c r="W15" s="346"/>
      <c r="X15" s="12"/>
    </row>
    <row r="16" spans="1:30" ht="39.950000000000003" customHeight="1" x14ac:dyDescent="0.25">
      <c r="A16" s="154" t="s">
        <v>9</v>
      </c>
      <c r="B16" s="163"/>
      <c r="C16" s="165"/>
      <c r="D16" s="15"/>
      <c r="E16" s="19"/>
      <c r="F16" s="15"/>
      <c r="G16" s="15"/>
      <c r="H16" s="15"/>
      <c r="I16" s="15"/>
      <c r="J16" s="164"/>
      <c r="K16" s="14"/>
      <c r="L16" s="15"/>
      <c r="M16" s="19"/>
      <c r="N16" s="164"/>
      <c r="O16" s="165"/>
      <c r="P16" s="16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39.950000000000003" customHeight="1" x14ac:dyDescent="0.25">
      <c r="A18" s="156" t="s">
        <v>12</v>
      </c>
      <c r="B18" s="21">
        <v>16.730444444444444</v>
      </c>
      <c r="C18" s="78">
        <v>34.81444444444444</v>
      </c>
      <c r="D18" s="22">
        <v>34.770000000000003</v>
      </c>
      <c r="E18" s="22">
        <v>44.243333333333332</v>
      </c>
      <c r="F18" s="22">
        <v>47.574444444444453</v>
      </c>
      <c r="G18" s="22">
        <v>48.090333333333326</v>
      </c>
      <c r="H18" s="22">
        <v>39.841222222222228</v>
      </c>
      <c r="I18" s="22">
        <v>40.474444444444458</v>
      </c>
      <c r="J18" s="23">
        <v>32.226000000000006</v>
      </c>
      <c r="K18" s="21">
        <v>21.104111111111113</v>
      </c>
      <c r="L18" s="22">
        <v>40.672777777777775</v>
      </c>
      <c r="M18" s="22">
        <v>57.005166666666661</v>
      </c>
      <c r="N18" s="23">
        <v>56.05777777777778</v>
      </c>
      <c r="O18" s="78">
        <v>26.097999999999995</v>
      </c>
      <c r="P18" s="78">
        <v>36.931111111111115</v>
      </c>
      <c r="Q18" s="22">
        <v>63.745333333333328</v>
      </c>
      <c r="R18" s="22">
        <v>40.571277777777773</v>
      </c>
      <c r="S18" s="22">
        <v>40.571277777777773</v>
      </c>
      <c r="T18" s="22">
        <v>48.926944444444445</v>
      </c>
      <c r="U18" s="22">
        <v>40.890555555555558</v>
      </c>
      <c r="V18" s="22">
        <v>49.499111111111112</v>
      </c>
      <c r="W18" s="23">
        <v>25.002333333333336</v>
      </c>
      <c r="X18" s="24">
        <f t="shared" ref="X18:X25" si="0">SUM(B18:W18)</f>
        <v>885.84044444444453</v>
      </c>
      <c r="Z18" s="2"/>
      <c r="AA18" s="18"/>
    </row>
    <row r="19" spans="1:30" ht="39.950000000000003" customHeight="1" x14ac:dyDescent="0.25">
      <c r="A19" s="157" t="s">
        <v>13</v>
      </c>
      <c r="B19" s="21">
        <v>16.730444444444444</v>
      </c>
      <c r="C19" s="78">
        <v>34.81444444444444</v>
      </c>
      <c r="D19" s="22">
        <v>34.770000000000003</v>
      </c>
      <c r="E19" s="22">
        <v>44.243333333333332</v>
      </c>
      <c r="F19" s="22">
        <v>47.574444444444453</v>
      </c>
      <c r="G19" s="22">
        <v>48.090333333333326</v>
      </c>
      <c r="H19" s="22">
        <v>39.841222222222228</v>
      </c>
      <c r="I19" s="22">
        <v>40.474444444444458</v>
      </c>
      <c r="J19" s="23">
        <v>32.226000000000006</v>
      </c>
      <c r="K19" s="21">
        <v>21.104111111111113</v>
      </c>
      <c r="L19" s="22">
        <v>40.672777777777775</v>
      </c>
      <c r="M19" s="22">
        <v>57.005166666666661</v>
      </c>
      <c r="N19" s="23">
        <v>56.05777777777778</v>
      </c>
      <c r="O19" s="78">
        <v>26.097999999999995</v>
      </c>
      <c r="P19" s="78">
        <v>36.931111111111115</v>
      </c>
      <c r="Q19" s="22">
        <v>63.745333333333328</v>
      </c>
      <c r="R19" s="22">
        <v>40.571277777777773</v>
      </c>
      <c r="S19" s="22">
        <v>40.571277777777773</v>
      </c>
      <c r="T19" s="22">
        <v>48.926944444444445</v>
      </c>
      <c r="U19" s="22">
        <v>40.890555555555558</v>
      </c>
      <c r="V19" s="22">
        <v>49.499111111111112</v>
      </c>
      <c r="W19" s="23">
        <v>25.002333333333336</v>
      </c>
      <c r="X19" s="24">
        <f t="shared" si="0"/>
        <v>885.84044444444453</v>
      </c>
      <c r="Z19" s="2"/>
      <c r="AA19" s="18"/>
    </row>
    <row r="20" spans="1:30" ht="39.75" customHeight="1" x14ac:dyDescent="0.25">
      <c r="A20" s="15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39.950000000000003" customHeight="1" x14ac:dyDescent="0.25">
      <c r="A21" s="157" t="s">
        <v>15</v>
      </c>
      <c r="B21" s="21">
        <v>17.058703703703703</v>
      </c>
      <c r="C21" s="78">
        <v>35.63703703703704</v>
      </c>
      <c r="D21" s="22">
        <v>35.666666666666657</v>
      </c>
      <c r="E21" s="22">
        <v>45.007777777777768</v>
      </c>
      <c r="F21" s="22">
        <v>48.013703703703698</v>
      </c>
      <c r="G21" s="22">
        <v>46.573111111111125</v>
      </c>
      <c r="H21" s="22">
        <v>38.539185185185183</v>
      </c>
      <c r="I21" s="22">
        <v>38.852037037037029</v>
      </c>
      <c r="J21" s="23">
        <v>30.953000000000003</v>
      </c>
      <c r="K21" s="21">
        <v>20.636592592592592</v>
      </c>
      <c r="L21" s="22">
        <v>39.901648148148148</v>
      </c>
      <c r="M21" s="22">
        <v>56.725222222222214</v>
      </c>
      <c r="N21" s="23">
        <v>56.708148148148155</v>
      </c>
      <c r="O21" s="78">
        <v>26.876333333333331</v>
      </c>
      <c r="P21" s="78">
        <v>37.609259259259261</v>
      </c>
      <c r="Q21" s="22">
        <v>65.004444444444445</v>
      </c>
      <c r="R21" s="22">
        <v>41.086981481481494</v>
      </c>
      <c r="S21" s="22">
        <v>41.086981481481494</v>
      </c>
      <c r="T21" s="22">
        <v>49.611037037037043</v>
      </c>
      <c r="U21" s="22">
        <v>40.8472962962963</v>
      </c>
      <c r="V21" s="22">
        <v>48.197092592592583</v>
      </c>
      <c r="W21" s="23">
        <v>23.872277777777771</v>
      </c>
      <c r="X21" s="24">
        <f t="shared" si="0"/>
        <v>884.46453703703719</v>
      </c>
      <c r="Z21" s="2"/>
      <c r="AA21" s="18"/>
    </row>
    <row r="22" spans="1:30" ht="39.950000000000003" customHeight="1" x14ac:dyDescent="0.25">
      <c r="A22" s="156" t="s">
        <v>16</v>
      </c>
      <c r="B22" s="21">
        <v>17.058703703703703</v>
      </c>
      <c r="C22" s="78">
        <v>35.63703703703704</v>
      </c>
      <c r="D22" s="22">
        <v>35.666666666666657</v>
      </c>
      <c r="E22" s="22">
        <v>45.007777777777768</v>
      </c>
      <c r="F22" s="22">
        <v>48.013703703703698</v>
      </c>
      <c r="G22" s="22">
        <v>46.573111111111125</v>
      </c>
      <c r="H22" s="22">
        <v>38.539185185185183</v>
      </c>
      <c r="I22" s="22">
        <v>38.852037037037029</v>
      </c>
      <c r="J22" s="23">
        <v>30.953000000000003</v>
      </c>
      <c r="K22" s="21">
        <v>20.636592592592592</v>
      </c>
      <c r="L22" s="22">
        <v>39.901648148148148</v>
      </c>
      <c r="M22" s="22">
        <v>56.725222222222214</v>
      </c>
      <c r="N22" s="23">
        <v>56.708148148148155</v>
      </c>
      <c r="O22" s="78">
        <v>26.876333333333331</v>
      </c>
      <c r="P22" s="78">
        <v>37.609259259259261</v>
      </c>
      <c r="Q22" s="22">
        <v>65.004444444444445</v>
      </c>
      <c r="R22" s="22">
        <v>41.086981481481494</v>
      </c>
      <c r="S22" s="22">
        <v>41.086981481481494</v>
      </c>
      <c r="T22" s="22">
        <v>49.611037037037043</v>
      </c>
      <c r="U22" s="22">
        <v>40.8472962962963</v>
      </c>
      <c r="V22" s="22">
        <v>48.197092592592583</v>
      </c>
      <c r="W22" s="23">
        <v>23.872277777777771</v>
      </c>
      <c r="X22" s="24">
        <f t="shared" si="0"/>
        <v>884.46453703703719</v>
      </c>
      <c r="Z22" s="2"/>
      <c r="AA22" s="18"/>
    </row>
    <row r="23" spans="1:30" ht="39.950000000000003" customHeight="1" x14ac:dyDescent="0.25">
      <c r="A23" s="157" t="s">
        <v>17</v>
      </c>
      <c r="B23" s="21"/>
      <c r="C23" s="78"/>
      <c r="D23" s="22"/>
      <c r="E23" s="22"/>
      <c r="F23" s="22"/>
      <c r="G23" s="22"/>
      <c r="H23" s="22"/>
      <c r="I23" s="22"/>
      <c r="J23" s="23"/>
      <c r="K23" s="21"/>
      <c r="L23" s="22"/>
      <c r="M23" s="22"/>
      <c r="N23" s="23"/>
      <c r="O23" s="78"/>
      <c r="P23" s="78"/>
      <c r="Q23" s="22"/>
      <c r="R23" s="22"/>
      <c r="S23" s="22"/>
      <c r="T23" s="22"/>
      <c r="U23" s="22"/>
      <c r="V23" s="22"/>
      <c r="W23" s="23"/>
      <c r="X23" s="24">
        <f t="shared" si="0"/>
        <v>0</v>
      </c>
      <c r="Z23" s="2"/>
      <c r="AA23" s="18"/>
    </row>
    <row r="24" spans="1:30" ht="39.950000000000003" customHeight="1" x14ac:dyDescent="0.25">
      <c r="A24" s="156" t="s">
        <v>18</v>
      </c>
      <c r="B24" s="21">
        <v>17.058703703703703</v>
      </c>
      <c r="C24" s="78">
        <v>35.63703703703704</v>
      </c>
      <c r="D24" s="22">
        <v>35.666666666666657</v>
      </c>
      <c r="E24" s="22">
        <v>45.007777777777768</v>
      </c>
      <c r="F24" s="22">
        <v>48.013703703703698</v>
      </c>
      <c r="G24" s="22">
        <v>46.573111111111125</v>
      </c>
      <c r="H24" s="22">
        <v>38.539185185185183</v>
      </c>
      <c r="I24" s="22">
        <v>38.852037037037029</v>
      </c>
      <c r="J24" s="23">
        <v>30.953000000000003</v>
      </c>
      <c r="K24" s="21">
        <v>20.636592592592592</v>
      </c>
      <c r="L24" s="22">
        <v>39.901648148148148</v>
      </c>
      <c r="M24" s="22">
        <v>56.725222222222214</v>
      </c>
      <c r="N24" s="23">
        <v>56.708148148148155</v>
      </c>
      <c r="O24" s="78">
        <v>26.876333333333331</v>
      </c>
      <c r="P24" s="78">
        <v>37.609259259259261</v>
      </c>
      <c r="Q24" s="22">
        <v>65.004444444444445</v>
      </c>
      <c r="R24" s="22">
        <v>41.086981481481494</v>
      </c>
      <c r="S24" s="22">
        <v>41.086981481481494</v>
      </c>
      <c r="T24" s="22">
        <v>49.611037037037043</v>
      </c>
      <c r="U24" s="22">
        <v>40.8472962962963</v>
      </c>
      <c r="V24" s="22">
        <v>48.197092592592583</v>
      </c>
      <c r="W24" s="23">
        <v>23.872277777777771</v>
      </c>
      <c r="X24" s="24">
        <f t="shared" si="0"/>
        <v>884.46453703703719</v>
      </c>
      <c r="Z24" s="2"/>
    </row>
    <row r="25" spans="1:30" ht="41.45" customHeight="1" x14ac:dyDescent="0.25">
      <c r="A25" s="157" t="s">
        <v>10</v>
      </c>
      <c r="B25" s="25">
        <f t="shared" ref="B25:D25" si="1">SUM(B18:B24)</f>
        <v>84.636999999999986</v>
      </c>
      <c r="C25" s="26">
        <f t="shared" si="1"/>
        <v>176.54</v>
      </c>
      <c r="D25" s="26">
        <f t="shared" si="1"/>
        <v>176.54</v>
      </c>
      <c r="E25" s="26">
        <f>SUM(E18:E24)</f>
        <v>223.50999999999996</v>
      </c>
      <c r="F25" s="26">
        <f t="shared" ref="F25:L25" si="2">SUM(F18:F24)</f>
        <v>239.19</v>
      </c>
      <c r="G25" s="26">
        <f t="shared" si="2"/>
        <v>235.90000000000003</v>
      </c>
      <c r="H25" s="26">
        <f t="shared" si="2"/>
        <v>195.29999999999998</v>
      </c>
      <c r="I25" s="26">
        <f t="shared" si="2"/>
        <v>197.50500000000002</v>
      </c>
      <c r="J25" s="27">
        <f t="shared" si="2"/>
        <v>157.31100000000004</v>
      </c>
      <c r="K25" s="25">
        <f t="shared" si="2"/>
        <v>104.11799999999999</v>
      </c>
      <c r="L25" s="26">
        <f t="shared" si="2"/>
        <v>201.0505</v>
      </c>
      <c r="M25" s="26">
        <f>SUM(M18:M24)</f>
        <v>284.18599999999998</v>
      </c>
      <c r="N25" s="27">
        <f t="shared" ref="N25:Q25" si="3">SUM(N18:N24)</f>
        <v>282.24</v>
      </c>
      <c r="O25" s="79">
        <f t="shared" si="3"/>
        <v>132.82499999999999</v>
      </c>
      <c r="P25" s="26">
        <f t="shared" si="3"/>
        <v>186.69</v>
      </c>
      <c r="Q25" s="26">
        <f t="shared" si="3"/>
        <v>322.50400000000002</v>
      </c>
      <c r="R25" s="26">
        <f>SUM(R18:R24)</f>
        <v>204.40350000000004</v>
      </c>
      <c r="S25" s="26">
        <f t="shared" ref="S25:U25" si="4">SUM(S18:S24)</f>
        <v>204.40350000000004</v>
      </c>
      <c r="T25" s="26">
        <f t="shared" si="4"/>
        <v>246.68700000000004</v>
      </c>
      <c r="U25" s="26">
        <f t="shared" si="4"/>
        <v>204.32300000000001</v>
      </c>
      <c r="V25" s="26">
        <f>SUM(V18:V24)</f>
        <v>243.58949999999999</v>
      </c>
      <c r="W25" s="27">
        <f t="shared" ref="W25" si="5">SUM(W18:W24)</f>
        <v>121.62149999999998</v>
      </c>
      <c r="X25" s="24">
        <f t="shared" si="0"/>
        <v>4425.0744999999997</v>
      </c>
    </row>
    <row r="26" spans="1:30" s="2" customFormat="1" ht="36.75" customHeight="1" x14ac:dyDescent="0.25">
      <c r="A26" s="158" t="s">
        <v>19</v>
      </c>
      <c r="B26" s="28">
        <v>53.5</v>
      </c>
      <c r="C26" s="80">
        <v>52</v>
      </c>
      <c r="D26" s="29">
        <v>52</v>
      </c>
      <c r="E26" s="29">
        <v>51.5</v>
      </c>
      <c r="F26" s="29">
        <v>51</v>
      </c>
      <c r="G26" s="29">
        <v>50</v>
      </c>
      <c r="H26" s="29">
        <v>50</v>
      </c>
      <c r="I26" s="29">
        <v>49.5</v>
      </c>
      <c r="J26" s="30">
        <v>49.5</v>
      </c>
      <c r="K26" s="28">
        <v>55.5</v>
      </c>
      <c r="L26" s="29">
        <v>54.5</v>
      </c>
      <c r="M26" s="29">
        <v>53</v>
      </c>
      <c r="N26" s="30">
        <v>52.5</v>
      </c>
      <c r="O26" s="80">
        <v>55</v>
      </c>
      <c r="P26" s="29">
        <v>52.5</v>
      </c>
      <c r="Q26" s="29">
        <v>52</v>
      </c>
      <c r="R26" s="29">
        <v>51.5</v>
      </c>
      <c r="S26" s="29">
        <v>51.5</v>
      </c>
      <c r="T26" s="29">
        <v>51</v>
      </c>
      <c r="U26" s="29">
        <v>50.5</v>
      </c>
      <c r="V26" s="29">
        <v>49.5</v>
      </c>
      <c r="W26" s="30">
        <v>49.5</v>
      </c>
      <c r="X26" s="31">
        <f>+((X25/X27)/7)*1000</f>
        <v>51.532852368142166</v>
      </c>
    </row>
    <row r="27" spans="1:30" s="2" customFormat="1" ht="33" customHeight="1" x14ac:dyDescent="0.25">
      <c r="A27" s="159" t="s">
        <v>20</v>
      </c>
      <c r="B27" s="32">
        <v>226</v>
      </c>
      <c r="C27" s="81">
        <v>485</v>
      </c>
      <c r="D27" s="33">
        <v>485</v>
      </c>
      <c r="E27" s="33">
        <v>620</v>
      </c>
      <c r="F27" s="33">
        <v>670</v>
      </c>
      <c r="G27" s="33">
        <v>674</v>
      </c>
      <c r="H27" s="33">
        <v>558</v>
      </c>
      <c r="I27" s="33">
        <v>570</v>
      </c>
      <c r="J27" s="34">
        <v>454</v>
      </c>
      <c r="K27" s="32">
        <v>268</v>
      </c>
      <c r="L27" s="33">
        <v>527</v>
      </c>
      <c r="M27" s="33">
        <v>766</v>
      </c>
      <c r="N27" s="34">
        <v>768</v>
      </c>
      <c r="O27" s="81">
        <v>345</v>
      </c>
      <c r="P27" s="33">
        <v>508</v>
      </c>
      <c r="Q27" s="33">
        <v>886</v>
      </c>
      <c r="R27" s="33">
        <v>567</v>
      </c>
      <c r="S27" s="33">
        <v>567</v>
      </c>
      <c r="T27" s="33">
        <v>691</v>
      </c>
      <c r="U27" s="33">
        <v>578</v>
      </c>
      <c r="V27" s="33">
        <v>703</v>
      </c>
      <c r="W27" s="34">
        <v>351</v>
      </c>
      <c r="X27" s="35">
        <f>SUM(B27:W27)</f>
        <v>12267</v>
      </c>
      <c r="Y27" s="2">
        <f>((X25*1000)/X27)/7</f>
        <v>51.532852368142173</v>
      </c>
    </row>
    <row r="28" spans="1:30" s="2" customFormat="1" ht="33" customHeight="1" x14ac:dyDescent="0.25">
      <c r="A28" s="160" t="s">
        <v>21</v>
      </c>
      <c r="B28" s="36">
        <f>((B27*B26)*7/1000-B18-B19)/3</f>
        <v>17.058703703703703</v>
      </c>
      <c r="C28" s="37">
        <f t="shared" ref="C28:W28" si="6">((C27*C26)*7/1000-C18-C19)/3</f>
        <v>35.63703703703704</v>
      </c>
      <c r="D28" s="37">
        <f t="shared" si="6"/>
        <v>35.666666666666657</v>
      </c>
      <c r="E28" s="37">
        <f t="shared" si="6"/>
        <v>45.007777777777768</v>
      </c>
      <c r="F28" s="37">
        <f t="shared" si="6"/>
        <v>48.013703703703698</v>
      </c>
      <c r="G28" s="37">
        <f t="shared" si="6"/>
        <v>46.573111111111125</v>
      </c>
      <c r="H28" s="37">
        <f t="shared" si="6"/>
        <v>38.539185185185183</v>
      </c>
      <c r="I28" s="37">
        <f t="shared" si="6"/>
        <v>38.852037037037029</v>
      </c>
      <c r="J28" s="38">
        <f t="shared" si="6"/>
        <v>30.953000000000003</v>
      </c>
      <c r="K28" s="36">
        <f t="shared" si="6"/>
        <v>20.636592592592592</v>
      </c>
      <c r="L28" s="37">
        <f t="shared" si="6"/>
        <v>39.901648148148148</v>
      </c>
      <c r="M28" s="37">
        <f t="shared" si="6"/>
        <v>56.725222222222214</v>
      </c>
      <c r="N28" s="38">
        <f t="shared" si="6"/>
        <v>56.708148148148155</v>
      </c>
      <c r="O28" s="82">
        <f t="shared" si="6"/>
        <v>26.876333333333331</v>
      </c>
      <c r="P28" s="37">
        <f t="shared" si="6"/>
        <v>37.609259259259261</v>
      </c>
      <c r="Q28" s="37">
        <f t="shared" si="6"/>
        <v>65.004444444444445</v>
      </c>
      <c r="R28" s="37">
        <f t="shared" si="6"/>
        <v>41.086981481481494</v>
      </c>
      <c r="S28" s="37">
        <f t="shared" si="6"/>
        <v>41.086981481481494</v>
      </c>
      <c r="T28" s="37">
        <f t="shared" si="6"/>
        <v>49.611037037037043</v>
      </c>
      <c r="U28" s="37">
        <f t="shared" si="6"/>
        <v>40.8472962962963</v>
      </c>
      <c r="V28" s="37">
        <f t="shared" si="6"/>
        <v>48.197092592592583</v>
      </c>
      <c r="W28" s="38">
        <f t="shared" si="6"/>
        <v>23.872277777777771</v>
      </c>
      <c r="X28" s="39"/>
    </row>
    <row r="29" spans="1:30" ht="33.75" customHeight="1" x14ac:dyDescent="0.25">
      <c r="A29" s="161" t="s">
        <v>22</v>
      </c>
      <c r="B29" s="40">
        <f t="shared" ref="B29:D29" si="7">((B27*B26)*7)/1000</f>
        <v>84.637</v>
      </c>
      <c r="C29" s="41">
        <f t="shared" si="7"/>
        <v>176.54</v>
      </c>
      <c r="D29" s="41">
        <f t="shared" si="7"/>
        <v>176.54</v>
      </c>
      <c r="E29" s="41">
        <f>((E27*E26)*7)/1000</f>
        <v>223.51</v>
      </c>
      <c r="F29" s="41">
        <f>((F27*F26)*7)/1000</f>
        <v>239.19</v>
      </c>
      <c r="G29" s="41">
        <f t="shared" ref="G29:K29" si="8">((G27*G26)*7)/1000</f>
        <v>235.9</v>
      </c>
      <c r="H29" s="41">
        <f t="shared" si="8"/>
        <v>195.3</v>
      </c>
      <c r="I29" s="41">
        <f t="shared" si="8"/>
        <v>197.505</v>
      </c>
      <c r="J29" s="85">
        <f t="shared" si="8"/>
        <v>157.31100000000001</v>
      </c>
      <c r="K29" s="40">
        <f t="shared" si="8"/>
        <v>104.11799999999999</v>
      </c>
      <c r="L29" s="41">
        <f>((L27*L26)*7)/1000</f>
        <v>201.0505</v>
      </c>
      <c r="M29" s="41">
        <f>((M27*M26)*7)/1000</f>
        <v>284.18599999999998</v>
      </c>
      <c r="N29" s="85">
        <f>((N27*N26)*7)/1000</f>
        <v>282.24</v>
      </c>
      <c r="O29" s="83">
        <f t="shared" ref="O29:W29" si="9">((O27*O26)*7)/1000</f>
        <v>132.82499999999999</v>
      </c>
      <c r="P29" s="41">
        <f t="shared" si="9"/>
        <v>186.69</v>
      </c>
      <c r="Q29" s="41">
        <f t="shared" si="9"/>
        <v>322.50400000000002</v>
      </c>
      <c r="R29" s="42">
        <f t="shared" si="9"/>
        <v>204.40350000000001</v>
      </c>
      <c r="S29" s="42">
        <f t="shared" si="9"/>
        <v>204.40350000000001</v>
      </c>
      <c r="T29" s="42">
        <f t="shared" si="9"/>
        <v>246.68700000000001</v>
      </c>
      <c r="U29" s="42">
        <f t="shared" si="9"/>
        <v>204.32300000000001</v>
      </c>
      <c r="V29" s="42">
        <f t="shared" si="9"/>
        <v>243.58949999999999</v>
      </c>
      <c r="W29" s="43">
        <f t="shared" si="9"/>
        <v>121.6215</v>
      </c>
      <c r="X29" s="44"/>
    </row>
    <row r="30" spans="1:30" ht="33.75" customHeight="1" thickBot="1" x14ac:dyDescent="0.3">
      <c r="A30" s="162" t="s">
        <v>23</v>
      </c>
      <c r="B30" s="45">
        <f t="shared" ref="B30:D30" si="10">+(B25/B27)/7*1000</f>
        <v>53.499999999999993</v>
      </c>
      <c r="C30" s="46">
        <f t="shared" si="10"/>
        <v>52</v>
      </c>
      <c r="D30" s="46">
        <f t="shared" si="10"/>
        <v>52</v>
      </c>
      <c r="E30" s="46">
        <f>+(E25/E27)/7*1000</f>
        <v>51.499999999999993</v>
      </c>
      <c r="F30" s="46">
        <f t="shared" ref="F30:L30" si="11">+(F25/F27)/7*1000</f>
        <v>51</v>
      </c>
      <c r="G30" s="46">
        <f t="shared" si="11"/>
        <v>50</v>
      </c>
      <c r="H30" s="46">
        <f t="shared" si="11"/>
        <v>49.999999999999993</v>
      </c>
      <c r="I30" s="46">
        <f t="shared" si="11"/>
        <v>49.5</v>
      </c>
      <c r="J30" s="47">
        <f t="shared" si="11"/>
        <v>49.500000000000007</v>
      </c>
      <c r="K30" s="45">
        <f t="shared" si="11"/>
        <v>55.499999999999993</v>
      </c>
      <c r="L30" s="46">
        <f t="shared" si="11"/>
        <v>54.5</v>
      </c>
      <c r="M30" s="46">
        <f>+(M25/M27)/7*1000</f>
        <v>53</v>
      </c>
      <c r="N30" s="47">
        <f t="shared" ref="N30:W30" si="12">+(N25/N27)/7*1000</f>
        <v>52.5</v>
      </c>
      <c r="O30" s="84">
        <f t="shared" si="12"/>
        <v>54.999999999999993</v>
      </c>
      <c r="P30" s="46">
        <f t="shared" si="12"/>
        <v>52.5</v>
      </c>
      <c r="Q30" s="46">
        <f t="shared" si="12"/>
        <v>52.000000000000007</v>
      </c>
      <c r="R30" s="46">
        <f t="shared" si="12"/>
        <v>51.500000000000007</v>
      </c>
      <c r="S30" s="46">
        <f t="shared" si="12"/>
        <v>51.500000000000007</v>
      </c>
      <c r="T30" s="46">
        <f t="shared" si="12"/>
        <v>51.000000000000007</v>
      </c>
      <c r="U30" s="46">
        <f t="shared" si="12"/>
        <v>50.5</v>
      </c>
      <c r="V30" s="46">
        <f t="shared" si="12"/>
        <v>49.499999999999993</v>
      </c>
      <c r="W30" s="47">
        <f t="shared" si="12"/>
        <v>49.499999999999993</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28"/>
      <c r="I36" s="97"/>
      <c r="J36" s="52" t="s">
        <v>26</v>
      </c>
      <c r="K36" s="105"/>
      <c r="L36" s="334" t="s">
        <v>25</v>
      </c>
      <c r="M36" s="334"/>
      <c r="N36" s="334"/>
      <c r="O36" s="334"/>
      <c r="P36" s="328"/>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25.100555555555555</v>
      </c>
      <c r="C39" s="78">
        <v>46.123222222222218</v>
      </c>
      <c r="D39" s="78">
        <v>54.440777777777804</v>
      </c>
      <c r="E39" s="78">
        <v>66.479111111111095</v>
      </c>
      <c r="F39" s="78">
        <v>49.656444444444439</v>
      </c>
      <c r="G39" s="78">
        <v>37.06322222222223</v>
      </c>
      <c r="H39" s="78">
        <v>23.837333333333337</v>
      </c>
      <c r="I39" s="99">
        <f t="shared" ref="I39:I46" si="13">SUM(B39:H39)</f>
        <v>302.70066666666668</v>
      </c>
      <c r="J39" s="2"/>
      <c r="K39" s="89" t="s">
        <v>12</v>
      </c>
      <c r="L39" s="78">
        <v>13.3</v>
      </c>
      <c r="M39" s="78">
        <v>12.7</v>
      </c>
      <c r="N39" s="78">
        <v>15.2</v>
      </c>
      <c r="O39" s="78"/>
      <c r="P39" s="78"/>
      <c r="Q39" s="99">
        <f t="shared" ref="Q39:Q46" si="14">SUM(L39:P39)</f>
        <v>41.2</v>
      </c>
      <c r="R39" s="2"/>
      <c r="S39" s="60"/>
      <c r="T39" s="61"/>
      <c r="U39" s="2"/>
      <c r="V39" s="59"/>
      <c r="W39" s="59"/>
      <c r="X39" s="2"/>
      <c r="Y39" s="2"/>
      <c r="Z39" s="2"/>
      <c r="AA39" s="2"/>
    </row>
    <row r="40" spans="1:30" ht="33.75" customHeight="1" x14ac:dyDescent="0.25">
      <c r="A40" s="90" t="s">
        <v>13</v>
      </c>
      <c r="B40" s="78">
        <v>25.100555555555555</v>
      </c>
      <c r="C40" s="78">
        <v>46.123222222222218</v>
      </c>
      <c r="D40" s="78">
        <v>54.440777777777804</v>
      </c>
      <c r="E40" s="78">
        <v>66.479111111111095</v>
      </c>
      <c r="F40" s="78">
        <v>49.656444444444439</v>
      </c>
      <c r="G40" s="78">
        <v>37.06322222222223</v>
      </c>
      <c r="H40" s="78">
        <v>23.837333333333337</v>
      </c>
      <c r="I40" s="99">
        <f t="shared" si="13"/>
        <v>302.70066666666668</v>
      </c>
      <c r="J40" s="2"/>
      <c r="K40" s="90" t="s">
        <v>13</v>
      </c>
      <c r="L40" s="78">
        <v>13.3</v>
      </c>
      <c r="M40" s="78">
        <v>12.7</v>
      </c>
      <c r="N40" s="78">
        <v>15.2</v>
      </c>
      <c r="O40" s="78"/>
      <c r="P40" s="78"/>
      <c r="Q40" s="99">
        <f t="shared" si="14"/>
        <v>41.2</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25">
      <c r="A42" s="90" t="s">
        <v>15</v>
      </c>
      <c r="B42" s="78">
        <v>23.628296296296295</v>
      </c>
      <c r="C42" s="22">
        <v>45.399518518518526</v>
      </c>
      <c r="D42" s="22">
        <v>54.566148148148123</v>
      </c>
      <c r="E42" s="22">
        <v>65.72059259259261</v>
      </c>
      <c r="F42" s="22">
        <v>50.937703703703704</v>
      </c>
      <c r="G42" s="22">
        <v>38.067185185185174</v>
      </c>
      <c r="H42" s="22">
        <v>24.185777777777776</v>
      </c>
      <c r="I42" s="99">
        <f t="shared" si="13"/>
        <v>302.50522222222224</v>
      </c>
      <c r="J42" s="2"/>
      <c r="K42" s="90" t="s">
        <v>15</v>
      </c>
      <c r="L42" s="78">
        <v>13.9</v>
      </c>
      <c r="M42" s="78">
        <v>13.4</v>
      </c>
      <c r="N42" s="78">
        <v>15.9</v>
      </c>
      <c r="O42" s="78"/>
      <c r="P42" s="78"/>
      <c r="Q42" s="99">
        <f t="shared" si="14"/>
        <v>43.2</v>
      </c>
      <c r="R42" s="2"/>
      <c r="S42" s="60"/>
      <c r="T42" s="51"/>
      <c r="U42" s="2"/>
      <c r="V42" s="59"/>
      <c r="W42" s="59"/>
      <c r="X42" s="2"/>
      <c r="Y42" s="2"/>
      <c r="Z42" s="2"/>
      <c r="AA42" s="2"/>
    </row>
    <row r="43" spans="1:30" ht="33.75" customHeight="1" x14ac:dyDescent="0.25">
      <c r="A43" s="89" t="s">
        <v>16</v>
      </c>
      <c r="B43" s="78">
        <v>23.628296296296295</v>
      </c>
      <c r="C43" s="22">
        <v>45.399518518518526</v>
      </c>
      <c r="D43" s="22">
        <v>54.566148148148123</v>
      </c>
      <c r="E43" s="22">
        <v>65.72059259259261</v>
      </c>
      <c r="F43" s="22">
        <v>50.937703703703704</v>
      </c>
      <c r="G43" s="22">
        <v>38.067185185185174</v>
      </c>
      <c r="H43" s="22">
        <v>24.185777777777776</v>
      </c>
      <c r="I43" s="99">
        <f t="shared" si="13"/>
        <v>302.50522222222224</v>
      </c>
      <c r="J43" s="2"/>
      <c r="K43" s="89" t="s">
        <v>16</v>
      </c>
      <c r="L43" s="78">
        <v>13.9</v>
      </c>
      <c r="M43" s="78">
        <v>13.4</v>
      </c>
      <c r="N43" s="78">
        <v>15.9</v>
      </c>
      <c r="O43" s="78"/>
      <c r="P43" s="78"/>
      <c r="Q43" s="99">
        <f t="shared" si="14"/>
        <v>43.2</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25">
      <c r="A45" s="89" t="s">
        <v>18</v>
      </c>
      <c r="B45" s="78">
        <v>23.628296296296295</v>
      </c>
      <c r="C45" s="78">
        <v>45.399518518518526</v>
      </c>
      <c r="D45" s="78">
        <v>54.566148148148123</v>
      </c>
      <c r="E45" s="78">
        <v>65.72059259259261</v>
      </c>
      <c r="F45" s="78">
        <v>50.937703703703704</v>
      </c>
      <c r="G45" s="78">
        <v>38.067185185185174</v>
      </c>
      <c r="H45" s="78">
        <v>24.185777777777776</v>
      </c>
      <c r="I45" s="99">
        <f t="shared" si="13"/>
        <v>302.50522222222224</v>
      </c>
      <c r="J45" s="2"/>
      <c r="K45" s="89" t="s">
        <v>18</v>
      </c>
      <c r="L45" s="78">
        <v>14</v>
      </c>
      <c r="M45" s="78">
        <v>13.4</v>
      </c>
      <c r="N45" s="78">
        <v>15.9</v>
      </c>
      <c r="O45" s="78"/>
      <c r="P45" s="78"/>
      <c r="Q45" s="99">
        <f t="shared" si="14"/>
        <v>43.3</v>
      </c>
      <c r="R45" s="2"/>
      <c r="S45" s="60"/>
      <c r="T45" s="51"/>
      <c r="U45" s="2"/>
      <c r="V45" s="59"/>
      <c r="W45" s="59"/>
      <c r="X45" s="2"/>
      <c r="Y45" s="2"/>
      <c r="Z45" s="2"/>
      <c r="AA45" s="2"/>
    </row>
    <row r="46" spans="1:30" ht="33.75" customHeight="1" x14ac:dyDescent="0.25">
      <c r="A46" s="90" t="s">
        <v>10</v>
      </c>
      <c r="B46" s="79">
        <f t="shared" ref="B46:H46" si="15">SUM(B39:B45)</f>
        <v>121.086</v>
      </c>
      <c r="C46" s="26">
        <f t="shared" si="15"/>
        <v>228.44500000000002</v>
      </c>
      <c r="D46" s="26">
        <f t="shared" si="15"/>
        <v>272.58</v>
      </c>
      <c r="E46" s="26">
        <f t="shared" si="15"/>
        <v>330.12</v>
      </c>
      <c r="F46" s="26">
        <f t="shared" si="15"/>
        <v>252.12599999999998</v>
      </c>
      <c r="G46" s="26">
        <f t="shared" si="15"/>
        <v>188.32799999999997</v>
      </c>
      <c r="H46" s="26">
        <f t="shared" si="15"/>
        <v>120.232</v>
      </c>
      <c r="I46" s="99">
        <f t="shared" si="13"/>
        <v>1512.9169999999999</v>
      </c>
      <c r="K46" s="76" t="s">
        <v>10</v>
      </c>
      <c r="L46" s="79">
        <f>SUM(L39:L45)</f>
        <v>68.400000000000006</v>
      </c>
      <c r="M46" s="26">
        <f>SUM(M39:M45)</f>
        <v>65.599999999999994</v>
      </c>
      <c r="N46" s="26">
        <f>SUM(N39:N45)</f>
        <v>78.099999999999994</v>
      </c>
      <c r="O46" s="26">
        <f>SUM(O39:O45)</f>
        <v>0</v>
      </c>
      <c r="P46" s="26">
        <f>SUM(P39:P45)</f>
        <v>0</v>
      </c>
      <c r="Q46" s="99">
        <f t="shared" si="14"/>
        <v>212.1</v>
      </c>
      <c r="R46" s="60"/>
      <c r="S46" s="60"/>
      <c r="T46" s="2"/>
      <c r="U46" s="2"/>
      <c r="V46" s="2"/>
      <c r="W46" s="2"/>
      <c r="X46" s="2"/>
      <c r="Y46" s="2"/>
      <c r="Z46" s="2"/>
      <c r="AA46" s="2"/>
    </row>
    <row r="47" spans="1:30" ht="33.75" customHeight="1" x14ac:dyDescent="0.25">
      <c r="A47" s="91" t="s">
        <v>19</v>
      </c>
      <c r="B47" s="80">
        <v>62</v>
      </c>
      <c r="C47" s="29">
        <v>61</v>
      </c>
      <c r="D47" s="29">
        <v>60</v>
      </c>
      <c r="E47" s="29">
        <v>60</v>
      </c>
      <c r="F47" s="29">
        <v>58</v>
      </c>
      <c r="G47" s="29">
        <v>57</v>
      </c>
      <c r="H47" s="29">
        <v>56.5</v>
      </c>
      <c r="I47" s="100">
        <f>+((I46/I48)/7)*1000</f>
        <v>59.278935820076796</v>
      </c>
      <c r="K47" s="108" t="s">
        <v>19</v>
      </c>
      <c r="L47" s="80">
        <v>66</v>
      </c>
      <c r="M47" s="29">
        <v>66</v>
      </c>
      <c r="N47" s="29">
        <v>66</v>
      </c>
      <c r="O47" s="29"/>
      <c r="P47" s="29"/>
      <c r="Q47" s="100">
        <f>+((Q46/Q48)/7)*1000</f>
        <v>66.013071895424844</v>
      </c>
      <c r="R47" s="62"/>
      <c r="S47" s="62"/>
    </row>
    <row r="48" spans="1:30" ht="33.75" customHeight="1" x14ac:dyDescent="0.25">
      <c r="A48" s="92" t="s">
        <v>20</v>
      </c>
      <c r="B48" s="81">
        <v>279</v>
      </c>
      <c r="C48" s="33">
        <v>535</v>
      </c>
      <c r="D48" s="33">
        <v>649</v>
      </c>
      <c r="E48" s="33">
        <v>786</v>
      </c>
      <c r="F48" s="33">
        <v>621</v>
      </c>
      <c r="G48" s="33">
        <v>472</v>
      </c>
      <c r="H48" s="33">
        <v>304</v>
      </c>
      <c r="I48" s="101">
        <f>SUM(B48:H48)</f>
        <v>3646</v>
      </c>
      <c r="J48" s="63"/>
      <c r="K48" s="92" t="s">
        <v>20</v>
      </c>
      <c r="L48" s="104">
        <v>148</v>
      </c>
      <c r="M48" s="64">
        <v>142</v>
      </c>
      <c r="N48" s="64">
        <v>169</v>
      </c>
      <c r="O48" s="64"/>
      <c r="P48" s="64"/>
      <c r="Q48" s="110">
        <f>SUM(L48:P48)</f>
        <v>459</v>
      </c>
      <c r="R48" s="65"/>
      <c r="S48" s="65"/>
    </row>
    <row r="49" spans="1:30" ht="33.75" customHeight="1" x14ac:dyDescent="0.25">
      <c r="A49" s="93" t="s">
        <v>21</v>
      </c>
      <c r="B49" s="82">
        <f t="shared" ref="B49:H49" si="16">((B48*B47)*7/1000-B39-B40)/3</f>
        <v>23.628296296296295</v>
      </c>
      <c r="C49" s="37">
        <f t="shared" si="16"/>
        <v>45.399518518518526</v>
      </c>
      <c r="D49" s="37">
        <f t="shared" si="16"/>
        <v>54.566148148148123</v>
      </c>
      <c r="E49" s="37">
        <f t="shared" si="16"/>
        <v>65.72059259259261</v>
      </c>
      <c r="F49" s="37">
        <f t="shared" si="16"/>
        <v>50.937703703703704</v>
      </c>
      <c r="G49" s="37">
        <f t="shared" si="16"/>
        <v>38.067185185185174</v>
      </c>
      <c r="H49" s="37">
        <f t="shared" si="16"/>
        <v>24.185777777777776</v>
      </c>
      <c r="I49" s="102">
        <f>((I46*1000)/I48)/7</f>
        <v>59.278935820076796</v>
      </c>
      <c r="K49" s="93" t="s">
        <v>21</v>
      </c>
      <c r="L49" s="82">
        <f t="shared" ref="L49:P49" si="17">((L48*L47)*7/1000-L39-L40)/3</f>
        <v>13.925333333333336</v>
      </c>
      <c r="M49" s="37">
        <f t="shared" si="17"/>
        <v>13.401333333333332</v>
      </c>
      <c r="N49" s="37">
        <f t="shared" si="17"/>
        <v>15.892666666666665</v>
      </c>
      <c r="O49" s="37">
        <f t="shared" si="17"/>
        <v>0</v>
      </c>
      <c r="P49" s="37">
        <f t="shared" si="17"/>
        <v>0</v>
      </c>
      <c r="Q49" s="111">
        <f>((Q46*1000)/Q48)/7</f>
        <v>66.013071895424829</v>
      </c>
      <c r="R49" s="65"/>
      <c r="S49" s="65"/>
    </row>
    <row r="50" spans="1:30" ht="33.75" customHeight="1" x14ac:dyDescent="0.25">
      <c r="A50" s="94" t="s">
        <v>22</v>
      </c>
      <c r="B50" s="83">
        <f t="shared" ref="B50:H50" si="18">((B48*B47)*7)/1000</f>
        <v>121.086</v>
      </c>
      <c r="C50" s="41">
        <f t="shared" si="18"/>
        <v>228.44499999999999</v>
      </c>
      <c r="D50" s="41">
        <f t="shared" si="18"/>
        <v>272.58</v>
      </c>
      <c r="E50" s="41">
        <f t="shared" si="18"/>
        <v>330.12</v>
      </c>
      <c r="F50" s="41">
        <f t="shared" si="18"/>
        <v>252.126</v>
      </c>
      <c r="G50" s="41">
        <f t="shared" si="18"/>
        <v>188.328</v>
      </c>
      <c r="H50" s="41">
        <f t="shared" si="18"/>
        <v>120.232</v>
      </c>
      <c r="I50" s="85"/>
      <c r="K50" s="94" t="s">
        <v>22</v>
      </c>
      <c r="L50" s="83">
        <f>((L48*L47)*7)/1000</f>
        <v>68.376000000000005</v>
      </c>
      <c r="M50" s="41">
        <f>((M48*M47)*7)/1000</f>
        <v>65.603999999999999</v>
      </c>
      <c r="N50" s="41">
        <f>((N48*N47)*7)/1000</f>
        <v>78.078000000000003</v>
      </c>
      <c r="O50" s="41">
        <f>((O48*O47)*7)/1000</f>
        <v>0</v>
      </c>
      <c r="P50" s="41">
        <f>((P48*P47)*7)/1000</f>
        <v>0</v>
      </c>
      <c r="Q50" s="112"/>
    </row>
    <row r="51" spans="1:30" ht="33.75" customHeight="1" thickBot="1" x14ac:dyDescent="0.3">
      <c r="A51" s="95" t="s">
        <v>23</v>
      </c>
      <c r="B51" s="84">
        <f t="shared" ref="B51:H51" si="19">+(B46/B48)/7*1000</f>
        <v>62</v>
      </c>
      <c r="C51" s="46">
        <f t="shared" si="19"/>
        <v>61.000000000000007</v>
      </c>
      <c r="D51" s="46">
        <f t="shared" si="19"/>
        <v>60</v>
      </c>
      <c r="E51" s="46">
        <f t="shared" si="19"/>
        <v>60</v>
      </c>
      <c r="F51" s="46">
        <f t="shared" si="19"/>
        <v>57.999999999999993</v>
      </c>
      <c r="G51" s="46">
        <f t="shared" si="19"/>
        <v>56.999999999999993</v>
      </c>
      <c r="H51" s="46">
        <f t="shared" si="19"/>
        <v>56.5</v>
      </c>
      <c r="I51" s="103"/>
      <c r="J51" s="49"/>
      <c r="K51" s="95" t="s">
        <v>23</v>
      </c>
      <c r="L51" s="84">
        <f>+(L46/L48)/7*1000</f>
        <v>66.023166023166027</v>
      </c>
      <c r="M51" s="46">
        <f>+(M46/M48)/7*1000</f>
        <v>65.995975855130766</v>
      </c>
      <c r="N51" s="46">
        <f>+(N46/N48)/7*1000</f>
        <v>66.018596787827548</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29.5</v>
      </c>
      <c r="C58" s="78">
        <v>42.9</v>
      </c>
      <c r="D58" s="78">
        <v>46.9</v>
      </c>
      <c r="E58" s="78">
        <v>40.299999999999997</v>
      </c>
      <c r="F58" s="78"/>
      <c r="G58" s="99">
        <f t="shared" ref="G58:G65" si="20">SUM(B58:F58)</f>
        <v>159.60000000000002</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29.5</v>
      </c>
      <c r="C59" s="78">
        <v>42.9</v>
      </c>
      <c r="D59" s="78">
        <v>46.9</v>
      </c>
      <c r="E59" s="78">
        <v>40.299999999999997</v>
      </c>
      <c r="F59" s="78"/>
      <c r="G59" s="99">
        <f t="shared" si="20"/>
        <v>159.60000000000002</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30.2</v>
      </c>
      <c r="C61" s="78">
        <v>42.6</v>
      </c>
      <c r="D61" s="78">
        <v>47.7</v>
      </c>
      <c r="E61" s="78">
        <v>40.799999999999997</v>
      </c>
      <c r="F61" s="78"/>
      <c r="G61" s="99">
        <f t="shared" si="20"/>
        <v>161.30000000000001</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30.2</v>
      </c>
      <c r="C62" s="78">
        <v>42.6</v>
      </c>
      <c r="D62" s="78">
        <v>47.7</v>
      </c>
      <c r="E62" s="78">
        <v>40.799999999999997</v>
      </c>
      <c r="F62" s="78"/>
      <c r="G62" s="99">
        <f t="shared" si="20"/>
        <v>161.30000000000001</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30.2</v>
      </c>
      <c r="C64" s="78">
        <v>42.6</v>
      </c>
      <c r="D64" s="78">
        <v>47.7</v>
      </c>
      <c r="E64" s="78">
        <v>40.799999999999997</v>
      </c>
      <c r="F64" s="78"/>
      <c r="G64" s="99">
        <f t="shared" si="20"/>
        <v>161.30000000000001</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149.6</v>
      </c>
      <c r="C65" s="26">
        <f>SUM(C58:C64)</f>
        <v>213.6</v>
      </c>
      <c r="D65" s="26">
        <f>SUM(D58:D64)</f>
        <v>236.89999999999998</v>
      </c>
      <c r="E65" s="26">
        <f>SUM(E58:E64)</f>
        <v>203</v>
      </c>
      <c r="F65" s="26">
        <f>SUM(F58:F64)</f>
        <v>0</v>
      </c>
      <c r="G65" s="99">
        <f t="shared" si="20"/>
        <v>803.09999999999991</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72</v>
      </c>
      <c r="C66" s="29">
        <v>72</v>
      </c>
      <c r="D66" s="29">
        <v>72</v>
      </c>
      <c r="E66" s="29">
        <v>72</v>
      </c>
      <c r="F66" s="29"/>
      <c r="G66" s="100">
        <f>+((G65/G67)/7)*1000</f>
        <v>71.975264384298256</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297</v>
      </c>
      <c r="C67" s="64">
        <v>424</v>
      </c>
      <c r="D67" s="64">
        <v>470</v>
      </c>
      <c r="E67" s="64">
        <v>403</v>
      </c>
      <c r="F67" s="64"/>
      <c r="G67" s="110">
        <f>SUM(B67:F67)</f>
        <v>1594</v>
      </c>
      <c r="I67" s="74"/>
      <c r="M67" s="3"/>
      <c r="N67" s="3"/>
      <c r="O67" s="3"/>
      <c r="P67" s="3"/>
      <c r="Q67" s="3"/>
    </row>
    <row r="68" spans="1:28" ht="33.75" customHeight="1" x14ac:dyDescent="0.25">
      <c r="A68" s="93" t="s">
        <v>21</v>
      </c>
      <c r="B68" s="82">
        <f t="shared" ref="B68:F68" si="21">((B67*B66)*7/1000-B58-B59)/3</f>
        <v>30.229333333333329</v>
      </c>
      <c r="C68" s="37">
        <f t="shared" si="21"/>
        <v>42.631999999999998</v>
      </c>
      <c r="D68" s="37">
        <f t="shared" si="21"/>
        <v>47.693333333333328</v>
      </c>
      <c r="E68" s="37">
        <f t="shared" si="21"/>
        <v>40.837333333333341</v>
      </c>
      <c r="F68" s="37">
        <f t="shared" si="21"/>
        <v>0</v>
      </c>
      <c r="G68" s="114">
        <f>((G65*1000)/G67)/7</f>
        <v>71.975264384298256</v>
      </c>
      <c r="M68" s="3"/>
      <c r="N68" s="3"/>
      <c r="O68" s="3"/>
      <c r="P68" s="3"/>
      <c r="Q68" s="3"/>
    </row>
    <row r="69" spans="1:28" ht="33.75" customHeight="1" x14ac:dyDescent="0.25">
      <c r="A69" s="94" t="s">
        <v>22</v>
      </c>
      <c r="B69" s="83">
        <f>((B67*B66)*7)/1000</f>
        <v>149.68799999999999</v>
      </c>
      <c r="C69" s="41">
        <f>((C67*C66)*7)/1000</f>
        <v>213.696</v>
      </c>
      <c r="D69" s="41">
        <f>((D67*D66)*7)/1000</f>
        <v>236.88</v>
      </c>
      <c r="E69" s="41">
        <f>((E67*E66)*7)/1000</f>
        <v>203.11199999999999</v>
      </c>
      <c r="F69" s="41">
        <f>((F67*F66)*7)/1000</f>
        <v>0</v>
      </c>
      <c r="G69" s="85"/>
      <c r="H69" s="49"/>
      <c r="Q69" s="3"/>
    </row>
    <row r="70" spans="1:28" ht="33.75" customHeight="1" thickBot="1" x14ac:dyDescent="0.3">
      <c r="A70" s="95" t="s">
        <v>23</v>
      </c>
      <c r="B70" s="84">
        <f>+(B65/B67)/7*1000</f>
        <v>71.957671957671963</v>
      </c>
      <c r="C70" s="46">
        <f>+(C65/C67)/7*1000</f>
        <v>71.967654986522916</v>
      </c>
      <c r="D70" s="46">
        <f>+(D65/D67)/7*1000</f>
        <v>72.006079027355611</v>
      </c>
      <c r="E70" s="46">
        <f>+(E65/E67)/7*1000</f>
        <v>71.960297766749378</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B15:J15"/>
    <mergeCell ref="K15:N15"/>
    <mergeCell ref="O15:W15"/>
    <mergeCell ref="B36:H36"/>
    <mergeCell ref="L36:P36"/>
    <mergeCell ref="J54:K54"/>
    <mergeCell ref="B55:F55"/>
    <mergeCell ref="A3:C3"/>
    <mergeCell ref="E9:G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239"/>
  <sheetViews>
    <sheetView topLeftCell="C11" zoomScale="30" zoomScaleNormal="30" workbookViewId="0">
      <selection activeCell="B27" sqref="B27:X27"/>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78"/>
      <c r="E3" s="178"/>
      <c r="F3" s="178"/>
      <c r="G3" s="178"/>
      <c r="H3" s="178"/>
      <c r="I3" s="178"/>
      <c r="J3" s="178"/>
      <c r="K3" s="178"/>
      <c r="L3" s="178"/>
      <c r="M3" s="178"/>
      <c r="N3" s="178"/>
      <c r="O3" s="178"/>
      <c r="P3" s="178"/>
      <c r="Q3" s="178"/>
      <c r="R3" s="178"/>
      <c r="S3" s="178"/>
      <c r="T3" s="178"/>
      <c r="U3" s="178"/>
      <c r="V3" s="178"/>
      <c r="W3" s="178"/>
      <c r="X3" s="178"/>
      <c r="Y3" s="2"/>
      <c r="Z3" s="2"/>
      <c r="AA3" s="2"/>
      <c r="AB3" s="2"/>
      <c r="AC3" s="2"/>
      <c r="AD3" s="178"/>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78" t="s">
        <v>1</v>
      </c>
      <c r="B9" s="178"/>
      <c r="C9" s="178"/>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78"/>
      <c r="B10" s="178"/>
      <c r="C10" s="178"/>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78" t="s">
        <v>4</v>
      </c>
      <c r="B11" s="178"/>
      <c r="C11" s="178"/>
      <c r="D11" s="1"/>
      <c r="E11" s="179">
        <v>3</v>
      </c>
      <c r="F11" s="1"/>
      <c r="G11" s="1"/>
      <c r="H11" s="1"/>
      <c r="I11" s="1"/>
      <c r="J11" s="1"/>
      <c r="K11" s="327" t="s">
        <v>63</v>
      </c>
      <c r="L11" s="327"/>
      <c r="M11" s="180"/>
      <c r="N11" s="180"/>
      <c r="O11" s="1"/>
      <c r="P11" s="1"/>
      <c r="Q11" s="1" t="s">
        <v>6</v>
      </c>
      <c r="R11" s="8"/>
      <c r="S11" s="8"/>
      <c r="T11" s="8"/>
      <c r="U11" s="8"/>
      <c r="V11" s="8"/>
      <c r="W11" s="8"/>
      <c r="X11" s="8"/>
      <c r="Y11" s="1"/>
      <c r="Z11" s="1"/>
      <c r="AA11" s="1"/>
      <c r="AB11" s="1"/>
      <c r="AC11" s="1"/>
      <c r="AD11" s="1"/>
    </row>
    <row r="12" spans="1:30" s="3" customFormat="1" ht="26.25" x14ac:dyDescent="0.25">
      <c r="A12" s="178"/>
      <c r="B12" s="178"/>
      <c r="C12" s="178"/>
      <c r="D12" s="1"/>
      <c r="E12" s="5"/>
      <c r="F12" s="1"/>
      <c r="G12" s="1"/>
      <c r="H12" s="1"/>
      <c r="I12" s="1"/>
      <c r="J12" s="1"/>
      <c r="K12" s="180"/>
      <c r="L12" s="180"/>
      <c r="M12" s="180"/>
      <c r="N12" s="180"/>
      <c r="O12" s="1"/>
      <c r="P12" s="1"/>
      <c r="Q12" s="1"/>
      <c r="R12" s="1"/>
      <c r="S12" s="8"/>
      <c r="T12" s="8"/>
      <c r="U12" s="8"/>
      <c r="V12" s="8"/>
      <c r="W12" s="8"/>
      <c r="X12" s="8"/>
      <c r="Y12" s="8"/>
      <c r="Z12" s="8"/>
      <c r="AA12" s="8"/>
      <c r="AB12" s="8"/>
      <c r="AC12" s="8"/>
      <c r="AD12" s="1"/>
    </row>
    <row r="13" spans="1:30" s="3" customFormat="1" ht="26.25" x14ac:dyDescent="0.25">
      <c r="A13" s="178"/>
      <c r="B13" s="178"/>
      <c r="C13" s="178"/>
      <c r="D13" s="178"/>
      <c r="E13" s="178"/>
      <c r="F13" s="178"/>
      <c r="G13" s="178"/>
      <c r="H13" s="178"/>
      <c r="I13" s="178"/>
      <c r="J13" s="178"/>
      <c r="K13" s="178"/>
      <c r="L13" s="180"/>
      <c r="M13" s="180"/>
      <c r="N13" s="180"/>
      <c r="O13" s="180"/>
      <c r="P13" s="180"/>
      <c r="Q13" s="180"/>
      <c r="R13" s="180"/>
      <c r="S13" s="180"/>
      <c r="T13" s="180"/>
      <c r="U13" s="180"/>
      <c r="V13" s="180"/>
      <c r="W13" s="1"/>
      <c r="X13" s="1"/>
      <c r="Y13" s="1"/>
    </row>
    <row r="14" spans="1:30" s="3" customFormat="1" ht="27" thickBot="1" x14ac:dyDescent="0.3">
      <c r="A14" s="178"/>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0"/>
      <c r="J15" s="341"/>
      <c r="K15" s="342" t="s">
        <v>53</v>
      </c>
      <c r="L15" s="343"/>
      <c r="M15" s="343"/>
      <c r="N15" s="344"/>
      <c r="O15" s="347" t="s">
        <v>52</v>
      </c>
      <c r="P15" s="345"/>
      <c r="Q15" s="345"/>
      <c r="R15" s="345"/>
      <c r="S15" s="345"/>
      <c r="T15" s="345"/>
      <c r="U15" s="345"/>
      <c r="V15" s="345"/>
      <c r="W15" s="345"/>
      <c r="X15" s="346"/>
      <c r="Y15" s="12"/>
    </row>
    <row r="16" spans="1:30" ht="39.950000000000003" customHeight="1" x14ac:dyDescent="0.25">
      <c r="A16" s="154" t="s">
        <v>9</v>
      </c>
      <c r="B16" s="163"/>
      <c r="C16" s="165"/>
      <c r="D16" s="15"/>
      <c r="E16" s="19"/>
      <c r="F16" s="15"/>
      <c r="G16" s="15"/>
      <c r="H16" s="15"/>
      <c r="I16" s="15"/>
      <c r="J16" s="164"/>
      <c r="K16" s="14"/>
      <c r="L16" s="15"/>
      <c r="M16" s="19"/>
      <c r="N16" s="164"/>
      <c r="O16" s="163"/>
      <c r="P16" s="165"/>
      <c r="Q16" s="15"/>
      <c r="R16" s="15"/>
      <c r="S16" s="15"/>
      <c r="T16" s="15"/>
      <c r="U16" s="15"/>
      <c r="V16" s="15"/>
      <c r="W16" s="15"/>
      <c r="X16" s="164"/>
      <c r="Y16" s="16" t="s">
        <v>10</v>
      </c>
      <c r="AA16" s="18"/>
      <c r="AB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14">
        <v>1</v>
      </c>
      <c r="P17" s="77">
        <v>2</v>
      </c>
      <c r="Q17" s="19">
        <v>3</v>
      </c>
      <c r="R17" s="19">
        <v>4</v>
      </c>
      <c r="S17" s="19">
        <v>5</v>
      </c>
      <c r="T17" s="19">
        <v>6</v>
      </c>
      <c r="U17" s="19">
        <v>7</v>
      </c>
      <c r="V17" s="19">
        <v>8</v>
      </c>
      <c r="W17" s="19">
        <v>9</v>
      </c>
      <c r="X17" s="181"/>
      <c r="Y17" s="16"/>
      <c r="AA17" s="2"/>
      <c r="AB17" s="18"/>
    </row>
    <row r="18" spans="1:30" ht="39.950000000000003" customHeight="1" x14ac:dyDescent="0.25">
      <c r="A18" s="156" t="s">
        <v>12</v>
      </c>
      <c r="B18" s="21">
        <v>17.058703703703703</v>
      </c>
      <c r="C18" s="78">
        <v>35.63703703703704</v>
      </c>
      <c r="D18" s="22">
        <v>35.666666666666657</v>
      </c>
      <c r="E18" s="22">
        <v>45.007777777777768</v>
      </c>
      <c r="F18" s="22">
        <v>48.013703703703698</v>
      </c>
      <c r="G18" s="22">
        <v>46.573111111111125</v>
      </c>
      <c r="H18" s="22">
        <v>38.539185185185183</v>
      </c>
      <c r="I18" s="22">
        <v>38.852037037037029</v>
      </c>
      <c r="J18" s="23">
        <v>30.953000000000003</v>
      </c>
      <c r="K18" s="21">
        <v>20.636592592592592</v>
      </c>
      <c r="L18" s="22">
        <v>39.901648148148148</v>
      </c>
      <c r="M18" s="22">
        <v>56.725222222222214</v>
      </c>
      <c r="N18" s="23">
        <v>56.708148148148155</v>
      </c>
      <c r="O18" s="21">
        <v>26.876333333333331</v>
      </c>
      <c r="P18" s="78">
        <v>37.609259259259261</v>
      </c>
      <c r="Q18" s="22">
        <v>65.004444444444445</v>
      </c>
      <c r="R18" s="22">
        <v>41.086981481481494</v>
      </c>
      <c r="S18" s="22">
        <v>41.086981481481494</v>
      </c>
      <c r="T18" s="22">
        <v>49.611037037037043</v>
      </c>
      <c r="U18" s="22">
        <v>40.8472962962963</v>
      </c>
      <c r="V18" s="22">
        <v>48.197092592592583</v>
      </c>
      <c r="W18" s="22">
        <v>23.872277777777771</v>
      </c>
      <c r="X18" s="182"/>
      <c r="Y18" s="24">
        <f t="shared" ref="Y18:Y25" si="0">SUM(B18:X18)</f>
        <v>884.46453703703719</v>
      </c>
      <c r="AA18" s="2"/>
      <c r="AB18" s="18"/>
    </row>
    <row r="19" spans="1:30" ht="39.950000000000003" customHeight="1" x14ac:dyDescent="0.25">
      <c r="A19" s="157" t="s">
        <v>13</v>
      </c>
      <c r="B19" s="21">
        <v>17.058703703703703</v>
      </c>
      <c r="C19" s="78">
        <v>35.63703703703704</v>
      </c>
      <c r="D19" s="22">
        <v>35.666666666666657</v>
      </c>
      <c r="E19" s="22">
        <v>45.007777777777768</v>
      </c>
      <c r="F19" s="22">
        <v>48.013703703703698</v>
      </c>
      <c r="G19" s="22">
        <v>46.573111111111125</v>
      </c>
      <c r="H19" s="22">
        <v>38.539185185185183</v>
      </c>
      <c r="I19" s="22">
        <v>38.852037037037029</v>
      </c>
      <c r="J19" s="23">
        <v>30.953000000000003</v>
      </c>
      <c r="K19" s="21">
        <v>20.636592592592592</v>
      </c>
      <c r="L19" s="22">
        <v>39.901648148148148</v>
      </c>
      <c r="M19" s="22">
        <v>56.725222222222214</v>
      </c>
      <c r="N19" s="23">
        <v>56.708148148148155</v>
      </c>
      <c r="O19" s="21">
        <v>26.876333333333331</v>
      </c>
      <c r="P19" s="78">
        <v>37.609259259259261</v>
      </c>
      <c r="Q19" s="22">
        <v>65.004444444444445</v>
      </c>
      <c r="R19" s="22">
        <v>41.086981481481494</v>
      </c>
      <c r="S19" s="22">
        <v>41.086981481481494</v>
      </c>
      <c r="T19" s="22">
        <v>49.611037037037043</v>
      </c>
      <c r="U19" s="22">
        <v>40.8472962962963</v>
      </c>
      <c r="V19" s="22">
        <v>48.197092592592583</v>
      </c>
      <c r="W19" s="22">
        <v>23.872277777777771</v>
      </c>
      <c r="X19" s="182"/>
      <c r="Y19" s="24">
        <f t="shared" si="0"/>
        <v>884.46453703703719</v>
      </c>
      <c r="AA19" s="2"/>
      <c r="AB19" s="18"/>
    </row>
    <row r="20" spans="1:30" ht="39.75" customHeight="1" x14ac:dyDescent="0.25">
      <c r="A20" s="156" t="s">
        <v>14</v>
      </c>
      <c r="B20" s="21"/>
      <c r="C20" s="78"/>
      <c r="D20" s="22"/>
      <c r="E20" s="22"/>
      <c r="F20" s="22"/>
      <c r="G20" s="22"/>
      <c r="H20" s="22"/>
      <c r="I20" s="22"/>
      <c r="J20" s="23"/>
      <c r="K20" s="21"/>
      <c r="L20" s="22"/>
      <c r="M20" s="22"/>
      <c r="N20" s="23"/>
      <c r="O20" s="21"/>
      <c r="P20" s="78"/>
      <c r="Q20" s="22"/>
      <c r="R20" s="22"/>
      <c r="S20" s="22"/>
      <c r="T20" s="22"/>
      <c r="U20" s="22"/>
      <c r="V20" s="22"/>
      <c r="W20" s="22"/>
      <c r="X20" s="182"/>
      <c r="Y20" s="24">
        <f t="shared" si="0"/>
        <v>0</v>
      </c>
      <c r="AA20" s="2"/>
      <c r="AB20" s="18"/>
    </row>
    <row r="21" spans="1:30" ht="39.950000000000003" customHeight="1" x14ac:dyDescent="0.25">
      <c r="A21" s="157" t="s">
        <v>15</v>
      </c>
      <c r="B21" s="21">
        <v>17.374197530864198</v>
      </c>
      <c r="C21" s="78">
        <v>37.351975308641983</v>
      </c>
      <c r="D21" s="22">
        <v>37.332222222222235</v>
      </c>
      <c r="E21" s="22">
        <v>47.391481481481492</v>
      </c>
      <c r="F21" s="22">
        <v>50.84753086419753</v>
      </c>
      <c r="G21" s="22">
        <v>51.516259259259243</v>
      </c>
      <c r="H21" s="22">
        <v>42.539709876543213</v>
      </c>
      <c r="I21" s="22">
        <v>43.258641975308642</v>
      </c>
      <c r="J21" s="23">
        <v>34.449999999999996</v>
      </c>
      <c r="K21" s="21">
        <v>17.399999999999999</v>
      </c>
      <c r="L21" s="22">
        <v>57.6</v>
      </c>
      <c r="M21" s="22">
        <v>66.599999999999994</v>
      </c>
      <c r="N21" s="23">
        <v>44</v>
      </c>
      <c r="O21" s="21">
        <v>27.564944444444439</v>
      </c>
      <c r="P21" s="78">
        <v>39.527827160493821</v>
      </c>
      <c r="Q21" s="22">
        <v>68.299703703703699</v>
      </c>
      <c r="R21" s="22">
        <v>43.389179012345664</v>
      </c>
      <c r="S21" s="22">
        <v>43.389179012345664</v>
      </c>
      <c r="T21" s="22">
        <v>52.37964197530863</v>
      </c>
      <c r="U21" s="22">
        <v>43.573469135802469</v>
      </c>
      <c r="V21" s="22">
        <v>52.345771604938278</v>
      </c>
      <c r="W21" s="22">
        <v>26.263648148148153</v>
      </c>
      <c r="X21" s="182"/>
      <c r="Y21" s="24">
        <f t="shared" si="0"/>
        <v>944.39538271604954</v>
      </c>
      <c r="AA21" s="2"/>
      <c r="AB21" s="18"/>
    </row>
    <row r="22" spans="1:30" ht="39.950000000000003" customHeight="1" x14ac:dyDescent="0.25">
      <c r="A22" s="156" t="s">
        <v>16</v>
      </c>
      <c r="B22" s="21"/>
      <c r="C22" s="78"/>
      <c r="D22" s="22"/>
      <c r="E22" s="22"/>
      <c r="F22" s="22"/>
      <c r="G22" s="22"/>
      <c r="H22" s="22"/>
      <c r="I22" s="22"/>
      <c r="J22" s="23"/>
      <c r="K22" s="21">
        <v>17.399999999999999</v>
      </c>
      <c r="L22" s="22">
        <v>57.6</v>
      </c>
      <c r="M22" s="22">
        <v>66.599999999999994</v>
      </c>
      <c r="N22" s="23">
        <v>44</v>
      </c>
      <c r="O22" s="21">
        <v>27.564944444444439</v>
      </c>
      <c r="P22" s="78">
        <v>39.527827160493821</v>
      </c>
      <c r="Q22" s="22">
        <v>68.299703703703699</v>
      </c>
      <c r="R22" s="22">
        <v>43.389179012345664</v>
      </c>
      <c r="S22" s="22">
        <v>43.389179012345664</v>
      </c>
      <c r="T22" s="22">
        <v>52.37964197530863</v>
      </c>
      <c r="U22" s="22">
        <v>43.573469135802469</v>
      </c>
      <c r="V22" s="22">
        <v>52.345771604938278</v>
      </c>
      <c r="W22" s="22">
        <v>26.263648148148153</v>
      </c>
      <c r="X22" s="182"/>
      <c r="Y22" s="24">
        <f t="shared" si="0"/>
        <v>582.33336419753073</v>
      </c>
      <c r="AA22" s="2"/>
      <c r="AB22" s="18"/>
    </row>
    <row r="23" spans="1:30" ht="39.950000000000003" customHeight="1" x14ac:dyDescent="0.25">
      <c r="A23" s="157" t="s">
        <v>17</v>
      </c>
      <c r="B23" s="21">
        <v>22.4</v>
      </c>
      <c r="C23" s="78">
        <v>34.299999999999997</v>
      </c>
      <c r="D23" s="22">
        <v>58.1</v>
      </c>
      <c r="E23" s="22">
        <v>56.9</v>
      </c>
      <c r="F23" s="22">
        <v>42</v>
      </c>
      <c r="G23" s="22">
        <v>53.6</v>
      </c>
      <c r="H23" s="22">
        <v>53.2</v>
      </c>
      <c r="I23" s="22">
        <v>41.6</v>
      </c>
      <c r="J23" s="23"/>
      <c r="K23" s="21"/>
      <c r="L23" s="22"/>
      <c r="M23" s="22"/>
      <c r="N23" s="23"/>
      <c r="O23" s="21"/>
      <c r="P23" s="78"/>
      <c r="Q23" s="22"/>
      <c r="R23" s="22"/>
      <c r="S23" s="22"/>
      <c r="T23" s="22"/>
      <c r="U23" s="22"/>
      <c r="V23" s="22"/>
      <c r="W23" s="22"/>
      <c r="X23" s="182"/>
      <c r="Y23" s="24">
        <f t="shared" si="0"/>
        <v>362.1</v>
      </c>
      <c r="AA23" s="2"/>
      <c r="AB23" s="18"/>
    </row>
    <row r="24" spans="1:30" ht="39.950000000000003" customHeight="1" x14ac:dyDescent="0.25">
      <c r="A24" s="156" t="s">
        <v>18</v>
      </c>
      <c r="B24" s="21">
        <v>22.4</v>
      </c>
      <c r="C24" s="78">
        <v>34.299999999999997</v>
      </c>
      <c r="D24" s="22">
        <v>58.1</v>
      </c>
      <c r="E24" s="22">
        <v>56.9</v>
      </c>
      <c r="F24" s="22">
        <v>42</v>
      </c>
      <c r="G24" s="22">
        <v>53.6</v>
      </c>
      <c r="H24" s="22">
        <v>53.2</v>
      </c>
      <c r="I24" s="22">
        <v>41.6</v>
      </c>
      <c r="J24" s="23"/>
      <c r="K24" s="21">
        <v>17.399999999999999</v>
      </c>
      <c r="L24" s="22">
        <v>57.6</v>
      </c>
      <c r="M24" s="22">
        <v>66.599999999999994</v>
      </c>
      <c r="N24" s="23">
        <v>44</v>
      </c>
      <c r="O24" s="21">
        <v>35.799999999999997</v>
      </c>
      <c r="P24" s="78">
        <v>50.2</v>
      </c>
      <c r="Q24" s="22">
        <v>37.299999999999997</v>
      </c>
      <c r="R24" s="22">
        <v>37.299999999999997</v>
      </c>
      <c r="S24" s="22">
        <v>32.200000000000003</v>
      </c>
      <c r="T24" s="22">
        <v>32.200000000000003</v>
      </c>
      <c r="U24" s="22">
        <v>57.5</v>
      </c>
      <c r="V24" s="22">
        <v>47.5</v>
      </c>
      <c r="W24" s="22">
        <v>31.9</v>
      </c>
      <c r="X24" s="182">
        <v>34.799999999999997</v>
      </c>
      <c r="Y24" s="24">
        <f t="shared" si="0"/>
        <v>944.4</v>
      </c>
      <c r="AA24" s="2"/>
    </row>
    <row r="25" spans="1:30" ht="41.45" customHeight="1" x14ac:dyDescent="0.25">
      <c r="A25" s="157" t="s">
        <v>10</v>
      </c>
      <c r="B25" s="25">
        <f t="shared" ref="B25:D25" si="1">SUM(B18:B24)</f>
        <v>96.291604938271604</v>
      </c>
      <c r="C25" s="26">
        <f t="shared" si="1"/>
        <v>177.22604938271604</v>
      </c>
      <c r="D25" s="26">
        <f t="shared" si="1"/>
        <v>224.86555555555555</v>
      </c>
      <c r="E25" s="26">
        <f>SUM(E18:E24)</f>
        <v>251.20703703703703</v>
      </c>
      <c r="F25" s="26">
        <f t="shared" ref="F25:L25" si="2">SUM(F18:F24)</f>
        <v>230.87493827160492</v>
      </c>
      <c r="G25" s="26">
        <f t="shared" si="2"/>
        <v>251.8624814814815</v>
      </c>
      <c r="H25" s="26">
        <f t="shared" si="2"/>
        <v>226.0180802469136</v>
      </c>
      <c r="I25" s="26">
        <f t="shared" si="2"/>
        <v>204.16271604938268</v>
      </c>
      <c r="J25" s="27">
        <f t="shared" si="2"/>
        <v>96.355999999999995</v>
      </c>
      <c r="K25" s="25">
        <f t="shared" si="2"/>
        <v>93.473185185185173</v>
      </c>
      <c r="L25" s="26">
        <f t="shared" si="2"/>
        <v>252.60329629629629</v>
      </c>
      <c r="M25" s="26">
        <f>SUM(M18:M24)</f>
        <v>313.25044444444438</v>
      </c>
      <c r="N25" s="27">
        <f t="shared" ref="N25:Q25" si="3">SUM(N18:N24)</f>
        <v>245.41629629629631</v>
      </c>
      <c r="O25" s="25">
        <f t="shared" si="3"/>
        <v>144.68255555555555</v>
      </c>
      <c r="P25" s="26">
        <f t="shared" si="3"/>
        <v>204.47417283950614</v>
      </c>
      <c r="Q25" s="26">
        <f t="shared" si="3"/>
        <v>303.90829629629633</v>
      </c>
      <c r="R25" s="26">
        <f>SUM(R18:R24)</f>
        <v>206.25232098765434</v>
      </c>
      <c r="S25" s="26">
        <f t="shared" ref="S25:U25" si="4">SUM(S18:S24)</f>
        <v>201.15232098765432</v>
      </c>
      <c r="T25" s="26">
        <f t="shared" si="4"/>
        <v>236.18135802469135</v>
      </c>
      <c r="U25" s="26">
        <f t="shared" si="4"/>
        <v>226.34153086419752</v>
      </c>
      <c r="V25" s="26">
        <f>SUM(V18:V24)</f>
        <v>248.58572839506172</v>
      </c>
      <c r="W25" s="26">
        <f t="shared" ref="W25:X25" si="5">SUM(W18:W24)</f>
        <v>132.17185185185184</v>
      </c>
      <c r="X25" s="183">
        <f t="shared" si="5"/>
        <v>34.799999999999997</v>
      </c>
      <c r="Y25" s="24">
        <f t="shared" si="0"/>
        <v>4602.1578209876543</v>
      </c>
    </row>
    <row r="26" spans="1:30" s="2" customFormat="1" ht="36.75" customHeight="1" x14ac:dyDescent="0.25">
      <c r="A26" s="158" t="s">
        <v>19</v>
      </c>
      <c r="B26" s="28">
        <v>55</v>
      </c>
      <c r="C26" s="80">
        <v>54</v>
      </c>
      <c r="D26" s="29">
        <v>54</v>
      </c>
      <c r="E26" s="29">
        <v>53.5</v>
      </c>
      <c r="F26" s="29">
        <v>53</v>
      </c>
      <c r="G26" s="29">
        <v>52.5</v>
      </c>
      <c r="H26" s="29">
        <v>52.5</v>
      </c>
      <c r="I26" s="29">
        <v>52</v>
      </c>
      <c r="J26" s="30">
        <v>52</v>
      </c>
      <c r="K26" s="28">
        <v>58</v>
      </c>
      <c r="L26" s="29">
        <v>56.5</v>
      </c>
      <c r="M26" s="29">
        <v>55</v>
      </c>
      <c r="N26" s="30">
        <v>54.5</v>
      </c>
      <c r="O26" s="28"/>
      <c r="P26" s="29"/>
      <c r="Q26" s="29"/>
      <c r="R26" s="29"/>
      <c r="S26" s="29"/>
      <c r="T26" s="29"/>
      <c r="U26" s="29"/>
      <c r="V26" s="29"/>
      <c r="W26" s="29"/>
      <c r="X26" s="184"/>
      <c r="Y26" s="31">
        <f>+((Y25/Y27)/7)*1000</f>
        <v>53.634452380808504</v>
      </c>
    </row>
    <row r="27" spans="1:30" s="2" customFormat="1" ht="33" customHeight="1" x14ac:dyDescent="0.25">
      <c r="A27" s="159" t="s">
        <v>20</v>
      </c>
      <c r="B27" s="32">
        <v>292</v>
      </c>
      <c r="C27" s="81">
        <v>448</v>
      </c>
      <c r="D27" s="33">
        <v>761</v>
      </c>
      <c r="E27" s="33">
        <v>745</v>
      </c>
      <c r="F27" s="33">
        <v>550</v>
      </c>
      <c r="G27" s="33">
        <v>701</v>
      </c>
      <c r="H27" s="33">
        <v>696</v>
      </c>
      <c r="I27" s="33">
        <v>544</v>
      </c>
      <c r="J27" s="34"/>
      <c r="K27" s="32">
        <v>218</v>
      </c>
      <c r="L27" s="33">
        <v>723</v>
      </c>
      <c r="M27" s="33">
        <v>834</v>
      </c>
      <c r="N27" s="34">
        <v>553</v>
      </c>
      <c r="O27" s="32">
        <v>468</v>
      </c>
      <c r="P27" s="33">
        <v>657</v>
      </c>
      <c r="Q27" s="33">
        <v>488</v>
      </c>
      <c r="R27" s="33">
        <v>488</v>
      </c>
      <c r="S27" s="33">
        <v>422</v>
      </c>
      <c r="T27" s="33">
        <v>422</v>
      </c>
      <c r="U27" s="33">
        <v>753</v>
      </c>
      <c r="V27" s="33">
        <v>622</v>
      </c>
      <c r="W27" s="33">
        <v>417</v>
      </c>
      <c r="X27" s="185">
        <v>456</v>
      </c>
      <c r="Y27" s="35">
        <f>SUM(B27:X27)</f>
        <v>12258</v>
      </c>
      <c r="Z27" s="2">
        <f>((Y25*1000)/Y27)/7</f>
        <v>53.634452380808497</v>
      </c>
    </row>
    <row r="28" spans="1:30" s="2" customFormat="1" ht="33" customHeight="1" x14ac:dyDescent="0.25">
      <c r="A28" s="160" t="s">
        <v>21</v>
      </c>
      <c r="B28" s="36">
        <f>((B27*B26)*7/1000-B18-B19)/3</f>
        <v>26.100864197530868</v>
      </c>
      <c r="C28" s="37">
        <f t="shared" ref="C28:X28" si="6">((C27*C26)*7/1000-C18-C19)/3</f>
        <v>32.689975308641976</v>
      </c>
      <c r="D28" s="37">
        <f t="shared" si="6"/>
        <v>72.108222222222238</v>
      </c>
      <c r="E28" s="37">
        <f t="shared" si="6"/>
        <v>62.995648148148156</v>
      </c>
      <c r="F28" s="37">
        <f t="shared" si="6"/>
        <v>36.007530864197541</v>
      </c>
      <c r="G28" s="37">
        <f t="shared" si="6"/>
        <v>54.823759259259248</v>
      </c>
      <c r="H28" s="37">
        <f t="shared" si="6"/>
        <v>59.567209876543217</v>
      </c>
      <c r="I28" s="37">
        <f t="shared" si="6"/>
        <v>40.103975308641971</v>
      </c>
      <c r="J28" s="38">
        <f t="shared" si="6"/>
        <v>-20.635333333333335</v>
      </c>
      <c r="K28" s="36">
        <f t="shared" si="6"/>
        <v>15.744938271604937</v>
      </c>
      <c r="L28" s="37">
        <f t="shared" si="6"/>
        <v>68.714401234567902</v>
      </c>
      <c r="M28" s="37">
        <f t="shared" si="6"/>
        <v>69.213185185185182</v>
      </c>
      <c r="N28" s="38">
        <f t="shared" si="6"/>
        <v>32.517734567901236</v>
      </c>
      <c r="O28" s="36">
        <f t="shared" si="6"/>
        <v>-17.917555555555555</v>
      </c>
      <c r="P28" s="37">
        <f t="shared" si="6"/>
        <v>-25.072839506172841</v>
      </c>
      <c r="Q28" s="37">
        <f t="shared" si="6"/>
        <v>-43.336296296296297</v>
      </c>
      <c r="R28" s="37">
        <f t="shared" si="6"/>
        <v>-27.391320987654328</v>
      </c>
      <c r="S28" s="37">
        <f t="shared" si="6"/>
        <v>-27.391320987654328</v>
      </c>
      <c r="T28" s="37">
        <f t="shared" si="6"/>
        <v>-33.074024691358026</v>
      </c>
      <c r="U28" s="37">
        <f t="shared" si="6"/>
        <v>-27.231530864197534</v>
      </c>
      <c r="V28" s="37">
        <f t="shared" ref="V28:W28" si="7">((V27*V26)*7/1000-V18-V19)/3</f>
        <v>-32.131395061728391</v>
      </c>
      <c r="W28" s="37">
        <f t="shared" si="7"/>
        <v>-15.914851851851848</v>
      </c>
      <c r="X28" s="186">
        <f t="shared" si="6"/>
        <v>0</v>
      </c>
      <c r="Y28" s="39"/>
    </row>
    <row r="29" spans="1:30" ht="33.75" customHeight="1" x14ac:dyDescent="0.25">
      <c r="A29" s="161" t="s">
        <v>22</v>
      </c>
      <c r="B29" s="40">
        <f t="shared" ref="B29:D29" si="8">((B27*B26)*7)/1000</f>
        <v>112.42</v>
      </c>
      <c r="C29" s="41">
        <f t="shared" si="8"/>
        <v>169.34399999999999</v>
      </c>
      <c r="D29" s="41">
        <f t="shared" si="8"/>
        <v>287.65800000000002</v>
      </c>
      <c r="E29" s="41">
        <f>((E27*E26)*7)/1000</f>
        <v>279.0025</v>
      </c>
      <c r="F29" s="41">
        <f>((F27*F26)*7)/1000</f>
        <v>204.05</v>
      </c>
      <c r="G29" s="41">
        <f t="shared" ref="G29:K29" si="9">((G27*G26)*7)/1000</f>
        <v>257.61750000000001</v>
      </c>
      <c r="H29" s="41">
        <f t="shared" si="9"/>
        <v>255.78</v>
      </c>
      <c r="I29" s="41">
        <f t="shared" si="9"/>
        <v>198.01599999999999</v>
      </c>
      <c r="J29" s="85">
        <f t="shared" si="9"/>
        <v>0</v>
      </c>
      <c r="K29" s="40">
        <f t="shared" si="9"/>
        <v>88.507999999999996</v>
      </c>
      <c r="L29" s="41">
        <f>((L27*L26)*7)/1000</f>
        <v>285.94650000000001</v>
      </c>
      <c r="M29" s="41">
        <f>((M27*M26)*7)/1000</f>
        <v>321.08999999999997</v>
      </c>
      <c r="N29" s="85">
        <f>((N27*N26)*7)/1000</f>
        <v>210.96950000000001</v>
      </c>
      <c r="O29" s="40">
        <f t="shared" ref="O29:X29" si="10">((O27*O26)*7)/1000</f>
        <v>0</v>
      </c>
      <c r="P29" s="41">
        <f t="shared" si="10"/>
        <v>0</v>
      </c>
      <c r="Q29" s="41">
        <f t="shared" si="10"/>
        <v>0</v>
      </c>
      <c r="R29" s="42">
        <f t="shared" si="10"/>
        <v>0</v>
      </c>
      <c r="S29" s="42">
        <f t="shared" si="10"/>
        <v>0</v>
      </c>
      <c r="T29" s="42">
        <f t="shared" si="10"/>
        <v>0</v>
      </c>
      <c r="U29" s="42">
        <f t="shared" si="10"/>
        <v>0</v>
      </c>
      <c r="V29" s="42">
        <f t="shared" ref="V29:W29" si="11">((V27*V26)*7)/1000</f>
        <v>0</v>
      </c>
      <c r="W29" s="42">
        <f t="shared" si="11"/>
        <v>0</v>
      </c>
      <c r="X29" s="187">
        <f t="shared" si="10"/>
        <v>0</v>
      </c>
      <c r="Y29" s="44"/>
    </row>
    <row r="30" spans="1:30" ht="33.75" customHeight="1" thickBot="1" x14ac:dyDescent="0.3">
      <c r="A30" s="162" t="s">
        <v>23</v>
      </c>
      <c r="B30" s="45">
        <f t="shared" ref="B30:D30" si="12">+(B25/B27)/7*1000</f>
        <v>47.109395762363796</v>
      </c>
      <c r="C30" s="46">
        <f t="shared" si="12"/>
        <v>56.513408604182416</v>
      </c>
      <c r="D30" s="46">
        <f t="shared" si="12"/>
        <v>42.212418914127191</v>
      </c>
      <c r="E30" s="46">
        <f>+(E25/E27)/7*1000</f>
        <v>48.1700933915699</v>
      </c>
      <c r="F30" s="46">
        <f t="shared" ref="F30:L30" si="13">+(F25/F27)/7*1000</f>
        <v>59.967516434183089</v>
      </c>
      <c r="G30" s="46">
        <f t="shared" si="13"/>
        <v>51.327181879250354</v>
      </c>
      <c r="H30" s="46">
        <f t="shared" si="13"/>
        <v>46.391231577773731</v>
      </c>
      <c r="I30" s="46">
        <f t="shared" si="13"/>
        <v>53.614158626413513</v>
      </c>
      <c r="J30" s="47" t="e">
        <f t="shared" si="13"/>
        <v>#DIV/0!</v>
      </c>
      <c r="K30" s="45">
        <f t="shared" si="13"/>
        <v>61.253725547303524</v>
      </c>
      <c r="L30" s="46">
        <f t="shared" si="13"/>
        <v>49.911736079094311</v>
      </c>
      <c r="M30" s="46">
        <f>+(M25/M27)/7*1000</f>
        <v>53.657150470100099</v>
      </c>
      <c r="N30" s="47">
        <f t="shared" ref="N30:X30" si="14">+(N25/N27)/7*1000</f>
        <v>63.398681554196934</v>
      </c>
      <c r="O30" s="45">
        <f t="shared" si="14"/>
        <v>44.164394247727579</v>
      </c>
      <c r="P30" s="46">
        <f t="shared" si="14"/>
        <v>44.460572480866745</v>
      </c>
      <c r="Q30" s="46">
        <f t="shared" si="14"/>
        <v>88.966128892358412</v>
      </c>
      <c r="R30" s="46">
        <f t="shared" si="14"/>
        <v>60.378314106456187</v>
      </c>
      <c r="S30" s="46">
        <f t="shared" si="14"/>
        <v>68.094895391893814</v>
      </c>
      <c r="T30" s="46">
        <f t="shared" si="14"/>
        <v>79.95306635906951</v>
      </c>
      <c r="U30" s="46">
        <f t="shared" si="14"/>
        <v>42.940908909921745</v>
      </c>
      <c r="V30" s="46">
        <f t="shared" ref="V30:W30" si="15">+(V25/V27)/7*1000</f>
        <v>57.093644555595247</v>
      </c>
      <c r="W30" s="46">
        <f t="shared" si="15"/>
        <v>45.279839620367198</v>
      </c>
      <c r="X30" s="188">
        <f t="shared" si="14"/>
        <v>10.902255639097744</v>
      </c>
      <c r="Y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34"/>
      <c r="I36" s="328"/>
      <c r="J36" s="97"/>
      <c r="K36" s="52" t="s">
        <v>26</v>
      </c>
      <c r="L36" s="105"/>
      <c r="M36" s="334" t="s">
        <v>25</v>
      </c>
      <c r="N36" s="334"/>
      <c r="O36" s="334"/>
      <c r="P36" s="334"/>
      <c r="Q36" s="328"/>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11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23.4</v>
      </c>
      <c r="C39" s="78">
        <v>43.8</v>
      </c>
      <c r="D39" s="78">
        <v>44.9</v>
      </c>
      <c r="E39" s="78">
        <v>35.9</v>
      </c>
      <c r="F39" s="78">
        <v>40.5</v>
      </c>
      <c r="G39" s="78">
        <v>48.5</v>
      </c>
      <c r="H39" s="78">
        <v>32.1</v>
      </c>
      <c r="I39" s="78">
        <v>33.4</v>
      </c>
      <c r="J39" s="99">
        <f t="shared" ref="J39:J46" si="16">SUM(B39:I39)</f>
        <v>302.5</v>
      </c>
      <c r="K39" s="2"/>
      <c r="L39" s="89" t="s">
        <v>12</v>
      </c>
      <c r="M39" s="78">
        <v>14</v>
      </c>
      <c r="N39" s="78">
        <v>13.4</v>
      </c>
      <c r="O39" s="78">
        <v>15.9</v>
      </c>
      <c r="P39" s="78"/>
      <c r="Q39" s="78"/>
      <c r="R39" s="99">
        <f t="shared" ref="R39:R46" si="17">SUM(M39:Q39)</f>
        <v>43.3</v>
      </c>
      <c r="S39" s="2"/>
      <c r="T39" s="60"/>
      <c r="U39" s="61"/>
      <c r="V39" s="2"/>
      <c r="W39" s="59"/>
      <c r="X39" s="59"/>
      <c r="Y39" s="2"/>
      <c r="Z39" s="2"/>
      <c r="AA39" s="2"/>
      <c r="AB39" s="2"/>
    </row>
    <row r="40" spans="1:30" ht="33.75" customHeight="1" x14ac:dyDescent="0.25">
      <c r="A40" s="90" t="s">
        <v>13</v>
      </c>
      <c r="B40" s="78">
        <v>23.4</v>
      </c>
      <c r="C40" s="78">
        <v>43.8</v>
      </c>
      <c r="D40" s="78">
        <v>44.9</v>
      </c>
      <c r="E40" s="78">
        <v>35.9</v>
      </c>
      <c r="F40" s="78">
        <v>40.5</v>
      </c>
      <c r="G40" s="78">
        <v>48.5</v>
      </c>
      <c r="H40" s="78">
        <v>32.1</v>
      </c>
      <c r="I40" s="78">
        <v>33.4</v>
      </c>
      <c r="J40" s="99">
        <f t="shared" si="16"/>
        <v>302.5</v>
      </c>
      <c r="K40" s="2"/>
      <c r="L40" s="90" t="s">
        <v>13</v>
      </c>
      <c r="M40" s="78">
        <v>14</v>
      </c>
      <c r="N40" s="78">
        <v>13.4</v>
      </c>
      <c r="O40" s="78">
        <v>15.9</v>
      </c>
      <c r="P40" s="78"/>
      <c r="Q40" s="78"/>
      <c r="R40" s="99">
        <f t="shared" si="17"/>
        <v>43.3</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6"/>
        <v>0</v>
      </c>
      <c r="K41" s="2"/>
      <c r="L41" s="89" t="s">
        <v>14</v>
      </c>
      <c r="M41" s="78"/>
      <c r="N41" s="78"/>
      <c r="O41" s="78"/>
      <c r="P41" s="78"/>
      <c r="Q41" s="78"/>
      <c r="R41" s="99">
        <f t="shared" si="17"/>
        <v>0</v>
      </c>
      <c r="S41" s="2"/>
      <c r="T41" s="60"/>
      <c r="U41" s="51"/>
      <c r="V41" s="2"/>
      <c r="W41" s="59"/>
      <c r="X41" s="59"/>
      <c r="Y41" s="2"/>
      <c r="Z41" s="2"/>
      <c r="AA41" s="2"/>
      <c r="AB41" s="2"/>
    </row>
    <row r="42" spans="1:30" ht="33.75" customHeight="1" x14ac:dyDescent="0.25">
      <c r="A42" s="90" t="s">
        <v>15</v>
      </c>
      <c r="B42" s="78">
        <v>26.690499999999997</v>
      </c>
      <c r="C42" s="22">
        <v>48.883833333333335</v>
      </c>
      <c r="D42" s="22">
        <v>48.962499999999999</v>
      </c>
      <c r="E42" s="22">
        <v>37.915166666666664</v>
      </c>
      <c r="F42" s="22">
        <v>41.748166666666663</v>
      </c>
      <c r="G42" s="22">
        <v>48.606500000000004</v>
      </c>
      <c r="H42" s="22">
        <v>31.4255</v>
      </c>
      <c r="I42" s="22">
        <v>32.74283333333333</v>
      </c>
      <c r="J42" s="99">
        <f t="shared" si="16"/>
        <v>316.97500000000002</v>
      </c>
      <c r="K42" s="2"/>
      <c r="L42" s="90" t="s">
        <v>15</v>
      </c>
      <c r="M42" s="78">
        <v>13.9</v>
      </c>
      <c r="N42" s="78">
        <v>13.4</v>
      </c>
      <c r="O42" s="78">
        <v>15.8</v>
      </c>
      <c r="P42" s="78"/>
      <c r="Q42" s="78"/>
      <c r="R42" s="99">
        <f t="shared" si="17"/>
        <v>43.1</v>
      </c>
      <c r="S42" s="2"/>
      <c r="T42" s="60"/>
      <c r="U42" s="51"/>
      <c r="V42" s="2"/>
      <c r="W42" s="59"/>
      <c r="X42" s="59"/>
      <c r="Y42" s="2"/>
      <c r="Z42" s="2"/>
      <c r="AA42" s="2"/>
      <c r="AB42" s="2"/>
    </row>
    <row r="43" spans="1:30" ht="33.75" customHeight="1" x14ac:dyDescent="0.25">
      <c r="A43" s="89" t="s">
        <v>16</v>
      </c>
      <c r="B43" s="78">
        <v>26.690499999999997</v>
      </c>
      <c r="C43" s="22">
        <v>48.883833333333335</v>
      </c>
      <c r="D43" s="22">
        <v>48.962499999999999</v>
      </c>
      <c r="E43" s="22">
        <v>37.915166666666664</v>
      </c>
      <c r="F43" s="22">
        <v>41.748166666666663</v>
      </c>
      <c r="G43" s="22">
        <v>48.606500000000004</v>
      </c>
      <c r="H43" s="22">
        <v>31.4255</v>
      </c>
      <c r="I43" s="22">
        <v>32.74283333333333</v>
      </c>
      <c r="J43" s="99">
        <f t="shared" si="16"/>
        <v>316.97500000000002</v>
      </c>
      <c r="K43" s="2"/>
      <c r="L43" s="89" t="s">
        <v>16</v>
      </c>
      <c r="M43" s="78"/>
      <c r="N43" s="78"/>
      <c r="O43" s="78"/>
      <c r="P43" s="78"/>
      <c r="Q43" s="78"/>
      <c r="R43" s="99">
        <f t="shared" si="17"/>
        <v>0</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6"/>
        <v>0</v>
      </c>
      <c r="K44" s="2"/>
      <c r="L44" s="90" t="s">
        <v>17</v>
      </c>
      <c r="M44" s="78">
        <v>15.1</v>
      </c>
      <c r="N44" s="78">
        <v>9.5</v>
      </c>
      <c r="O44" s="78">
        <v>11.7</v>
      </c>
      <c r="P44" s="78">
        <v>7</v>
      </c>
      <c r="Q44" s="78"/>
      <c r="R44" s="99">
        <f t="shared" si="17"/>
        <v>43.3</v>
      </c>
      <c r="S44" s="2"/>
      <c r="T44" s="60"/>
      <c r="U44" s="51"/>
      <c r="V44" s="2"/>
      <c r="W44" s="59"/>
      <c r="X44" s="59"/>
      <c r="Y44" s="2"/>
      <c r="Z44" s="2"/>
      <c r="AA44" s="2"/>
      <c r="AB44" s="2"/>
    </row>
    <row r="45" spans="1:30" ht="33.75" customHeight="1" x14ac:dyDescent="0.25">
      <c r="A45" s="89" t="s">
        <v>18</v>
      </c>
      <c r="B45" s="78">
        <v>26.690499999999997</v>
      </c>
      <c r="C45" s="78">
        <v>48.883833333333335</v>
      </c>
      <c r="D45" s="78">
        <v>48.962499999999999</v>
      </c>
      <c r="E45" s="78">
        <v>37.915166666666664</v>
      </c>
      <c r="F45" s="78">
        <v>41.748166666666663</v>
      </c>
      <c r="G45" s="78">
        <v>48.606500000000004</v>
      </c>
      <c r="H45" s="78">
        <v>31.4255</v>
      </c>
      <c r="I45" s="78">
        <v>32.74283333333333</v>
      </c>
      <c r="J45" s="99">
        <f t="shared" si="16"/>
        <v>316.97500000000002</v>
      </c>
      <c r="K45" s="2"/>
      <c r="L45" s="89" t="s">
        <v>18</v>
      </c>
      <c r="M45" s="78">
        <v>15.2</v>
      </c>
      <c r="N45" s="78">
        <v>9.5</v>
      </c>
      <c r="O45" s="78">
        <v>11.7</v>
      </c>
      <c r="P45" s="78">
        <v>7</v>
      </c>
      <c r="Q45" s="78"/>
      <c r="R45" s="99">
        <f t="shared" si="17"/>
        <v>43.4</v>
      </c>
      <c r="S45" s="2"/>
      <c r="T45" s="60"/>
      <c r="U45" s="51"/>
      <c r="V45" s="2"/>
      <c r="W45" s="59"/>
      <c r="X45" s="59"/>
      <c r="Y45" s="2"/>
      <c r="Z45" s="2"/>
      <c r="AA45" s="2"/>
      <c r="AB45" s="2"/>
    </row>
    <row r="46" spans="1:30" ht="33.75" customHeight="1" x14ac:dyDescent="0.25">
      <c r="A46" s="90" t="s">
        <v>10</v>
      </c>
      <c r="B46" s="79">
        <f t="shared" ref="B46:I46" si="18">SUM(B39:B45)</f>
        <v>126.8715</v>
      </c>
      <c r="C46" s="26">
        <f t="shared" si="18"/>
        <v>234.25150000000002</v>
      </c>
      <c r="D46" s="26">
        <f t="shared" si="18"/>
        <v>236.6875</v>
      </c>
      <c r="E46" s="26">
        <f t="shared" si="18"/>
        <v>185.5455</v>
      </c>
      <c r="F46" s="26">
        <f t="shared" si="18"/>
        <v>206.24449999999999</v>
      </c>
      <c r="G46" s="26">
        <f t="shared" ref="G46" si="19">SUM(G39:G45)</f>
        <v>242.81950000000003</v>
      </c>
      <c r="H46" s="26">
        <f t="shared" si="18"/>
        <v>158.47649999999999</v>
      </c>
      <c r="I46" s="26">
        <f t="shared" si="18"/>
        <v>165.02849999999998</v>
      </c>
      <c r="J46" s="99">
        <f t="shared" si="16"/>
        <v>1555.925</v>
      </c>
      <c r="L46" s="76" t="s">
        <v>10</v>
      </c>
      <c r="M46" s="79">
        <f>SUM(M39:M45)</f>
        <v>72.2</v>
      </c>
      <c r="N46" s="26">
        <f>SUM(N39:N45)</f>
        <v>59.2</v>
      </c>
      <c r="O46" s="26">
        <f>SUM(O39:O45)</f>
        <v>71</v>
      </c>
      <c r="P46" s="26">
        <f>SUM(P39:P45)</f>
        <v>14</v>
      </c>
      <c r="Q46" s="26">
        <f>SUM(Q39:Q45)</f>
        <v>0</v>
      </c>
      <c r="R46" s="99">
        <f t="shared" si="17"/>
        <v>216.4</v>
      </c>
      <c r="S46" s="60"/>
      <c r="T46" s="60"/>
      <c r="U46" s="2"/>
      <c r="V46" s="2"/>
      <c r="W46" s="2"/>
      <c r="X46" s="2"/>
      <c r="Y46" s="2"/>
      <c r="Z46" s="2"/>
      <c r="AA46" s="2"/>
      <c r="AB46" s="2"/>
    </row>
    <row r="47" spans="1:30" ht="33.75" customHeight="1" x14ac:dyDescent="0.25">
      <c r="A47" s="91" t="s">
        <v>19</v>
      </c>
      <c r="B47" s="80">
        <v>64.5</v>
      </c>
      <c r="C47" s="29">
        <v>63.5</v>
      </c>
      <c r="D47" s="29">
        <v>62.5</v>
      </c>
      <c r="E47" s="29">
        <v>61.5</v>
      </c>
      <c r="F47" s="29">
        <v>60.5</v>
      </c>
      <c r="G47" s="29">
        <v>59.5</v>
      </c>
      <c r="H47" s="29">
        <v>58.5</v>
      </c>
      <c r="I47" s="29">
        <v>58.5</v>
      </c>
      <c r="J47" s="100">
        <f>+((J46/J48)/7)*1000</f>
        <v>61.064560439560438</v>
      </c>
      <c r="L47" s="108" t="s">
        <v>19</v>
      </c>
      <c r="M47" s="80">
        <v>67.5</v>
      </c>
      <c r="N47" s="29">
        <v>67.5</v>
      </c>
      <c r="O47" s="29">
        <v>67.5</v>
      </c>
      <c r="P47" s="29"/>
      <c r="Q47" s="29"/>
      <c r="R47" s="100">
        <f>+((R46/R48)/7)*1000</f>
        <v>67.498440424204617</v>
      </c>
      <c r="S47" s="62"/>
      <c r="T47" s="62"/>
    </row>
    <row r="48" spans="1:30" ht="33.75" customHeight="1" x14ac:dyDescent="0.25">
      <c r="A48" s="92" t="s">
        <v>20</v>
      </c>
      <c r="B48" s="81">
        <v>281</v>
      </c>
      <c r="C48" s="33">
        <v>527</v>
      </c>
      <c r="D48" s="33">
        <v>541</v>
      </c>
      <c r="E48" s="33">
        <v>431</v>
      </c>
      <c r="F48" s="33">
        <v>487</v>
      </c>
      <c r="G48" s="33">
        <v>583</v>
      </c>
      <c r="H48" s="33">
        <v>387</v>
      </c>
      <c r="I48" s="33">
        <v>403</v>
      </c>
      <c r="J48" s="101">
        <f>SUM(B48:I48)</f>
        <v>3640</v>
      </c>
      <c r="K48" s="63"/>
      <c r="L48" s="92" t="s">
        <v>20</v>
      </c>
      <c r="M48" s="104">
        <v>159</v>
      </c>
      <c r="N48" s="64">
        <v>101</v>
      </c>
      <c r="O48" s="64">
        <v>124</v>
      </c>
      <c r="P48" s="64">
        <v>74</v>
      </c>
      <c r="Q48" s="64"/>
      <c r="R48" s="110">
        <f>SUM(M48:Q48)</f>
        <v>458</v>
      </c>
      <c r="S48" s="65"/>
      <c r="T48" s="65"/>
    </row>
    <row r="49" spans="1:30" ht="33.75" customHeight="1" x14ac:dyDescent="0.25">
      <c r="A49" s="93" t="s">
        <v>21</v>
      </c>
      <c r="B49" s="82">
        <f t="shared" ref="B49:I49" si="20">((B48*B47)*7/1000-B39-B40)/3</f>
        <v>26.690499999999997</v>
      </c>
      <c r="C49" s="37">
        <f t="shared" si="20"/>
        <v>48.883833333333335</v>
      </c>
      <c r="D49" s="37">
        <f t="shared" si="20"/>
        <v>48.962499999999999</v>
      </c>
      <c r="E49" s="37">
        <f t="shared" si="20"/>
        <v>37.915166666666664</v>
      </c>
      <c r="F49" s="37">
        <f t="shared" si="20"/>
        <v>41.748166666666663</v>
      </c>
      <c r="G49" s="37">
        <f t="shared" ref="G49" si="21">((G48*G47)*7/1000-G39-G40)/3</f>
        <v>48.606500000000004</v>
      </c>
      <c r="H49" s="37">
        <f t="shared" si="20"/>
        <v>31.4255</v>
      </c>
      <c r="I49" s="37">
        <f t="shared" si="20"/>
        <v>32.74283333333333</v>
      </c>
      <c r="J49" s="102">
        <f>((J46*1000)/J48)/7</f>
        <v>61.064560439560445</v>
      </c>
      <c r="L49" s="93" t="s">
        <v>21</v>
      </c>
      <c r="M49" s="82">
        <f t="shared" ref="M49:Q49" si="22">((M48*M47)*7/1000-M39-M40)/3</f>
        <v>15.709166666666667</v>
      </c>
      <c r="N49" s="37">
        <f t="shared" si="22"/>
        <v>6.9741666666666662</v>
      </c>
      <c r="O49" s="37">
        <f t="shared" si="22"/>
        <v>8.9300000000000015</v>
      </c>
      <c r="P49" s="37">
        <f t="shared" si="22"/>
        <v>0</v>
      </c>
      <c r="Q49" s="37">
        <f t="shared" si="22"/>
        <v>0</v>
      </c>
      <c r="R49" s="111">
        <f>((R46*1000)/R48)/7</f>
        <v>67.498440424204617</v>
      </c>
      <c r="S49" s="65"/>
      <c r="T49" s="65"/>
    </row>
    <row r="50" spans="1:30" ht="33.75" customHeight="1" x14ac:dyDescent="0.25">
      <c r="A50" s="94" t="s">
        <v>22</v>
      </c>
      <c r="B50" s="83">
        <f t="shared" ref="B50:I50" si="23">((B48*B47)*7)/1000</f>
        <v>126.8715</v>
      </c>
      <c r="C50" s="41">
        <f t="shared" si="23"/>
        <v>234.25149999999999</v>
      </c>
      <c r="D50" s="41">
        <f t="shared" si="23"/>
        <v>236.6875</v>
      </c>
      <c r="E50" s="41">
        <f t="shared" si="23"/>
        <v>185.5455</v>
      </c>
      <c r="F50" s="41">
        <f t="shared" si="23"/>
        <v>206.24449999999999</v>
      </c>
      <c r="G50" s="41">
        <f t="shared" ref="G50" si="24">((G48*G47)*7)/1000</f>
        <v>242.81950000000001</v>
      </c>
      <c r="H50" s="41">
        <f t="shared" si="23"/>
        <v>158.47649999999999</v>
      </c>
      <c r="I50" s="41">
        <f t="shared" si="23"/>
        <v>165.02850000000001</v>
      </c>
      <c r="J50" s="85"/>
      <c r="L50" s="94" t="s">
        <v>22</v>
      </c>
      <c r="M50" s="83">
        <f>((M48*M47)*7)/1000</f>
        <v>75.127499999999998</v>
      </c>
      <c r="N50" s="41">
        <f>((N48*N47)*7)/1000</f>
        <v>47.722499999999997</v>
      </c>
      <c r="O50" s="41">
        <f>((O48*O47)*7)/1000</f>
        <v>58.59</v>
      </c>
      <c r="P50" s="41">
        <f>((P48*P47)*7)/1000</f>
        <v>0</v>
      </c>
      <c r="Q50" s="41">
        <f>((Q48*Q47)*7)/1000</f>
        <v>0</v>
      </c>
      <c r="R50" s="112"/>
    </row>
    <row r="51" spans="1:30" ht="33.75" customHeight="1" thickBot="1" x14ac:dyDescent="0.3">
      <c r="A51" s="95" t="s">
        <v>23</v>
      </c>
      <c r="B51" s="84">
        <f t="shared" ref="B51:I51" si="25">+(B46/B48)/7*1000</f>
        <v>64.5</v>
      </c>
      <c r="C51" s="46">
        <f t="shared" si="25"/>
        <v>63.500000000000014</v>
      </c>
      <c r="D51" s="46">
        <f t="shared" si="25"/>
        <v>62.5</v>
      </c>
      <c r="E51" s="46">
        <f t="shared" si="25"/>
        <v>61.5</v>
      </c>
      <c r="F51" s="46">
        <f t="shared" si="25"/>
        <v>60.5</v>
      </c>
      <c r="G51" s="46">
        <f t="shared" ref="G51" si="26">+(G46/G48)/7*1000</f>
        <v>59.500000000000007</v>
      </c>
      <c r="H51" s="46">
        <f t="shared" si="25"/>
        <v>58.5</v>
      </c>
      <c r="I51" s="46">
        <f t="shared" si="25"/>
        <v>58.5</v>
      </c>
      <c r="J51" s="103"/>
      <c r="K51" s="49"/>
      <c r="L51" s="95" t="s">
        <v>23</v>
      </c>
      <c r="M51" s="84">
        <f>+(M46/M48)/7*1000</f>
        <v>64.869721473495048</v>
      </c>
      <c r="N51" s="46">
        <f>+(N46/N48)/7*1000</f>
        <v>83.734087694483748</v>
      </c>
      <c r="O51" s="46">
        <f>+(O46/O48)/7*1000</f>
        <v>81.79723502304148</v>
      </c>
      <c r="P51" s="46">
        <f>+(P46/P48)/7*1000</f>
        <v>27.027027027027028</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30.2</v>
      </c>
      <c r="C58" s="78">
        <v>42.6</v>
      </c>
      <c r="D58" s="78">
        <v>47.7</v>
      </c>
      <c r="E58" s="78">
        <v>40.799999999999997</v>
      </c>
      <c r="F58" s="78"/>
      <c r="G58" s="99">
        <f t="shared" ref="G58:G65" si="27">SUM(B58:F58)</f>
        <v>161.30000000000001</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30.2</v>
      </c>
      <c r="C59" s="78">
        <v>42.6</v>
      </c>
      <c r="D59" s="78">
        <v>47.7</v>
      </c>
      <c r="E59" s="78">
        <v>40.799999999999997</v>
      </c>
      <c r="F59" s="78"/>
      <c r="G59" s="99">
        <f t="shared" si="27"/>
        <v>161.30000000000001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7"/>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39.700000000000003</v>
      </c>
      <c r="C61" s="78">
        <v>31.1</v>
      </c>
      <c r="D61" s="78">
        <v>28.6</v>
      </c>
      <c r="E61" s="78">
        <v>33</v>
      </c>
      <c r="F61" s="78">
        <v>31.5</v>
      </c>
      <c r="G61" s="99">
        <f t="shared" si="27"/>
        <v>163.9</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39.799999999999997</v>
      </c>
      <c r="C62" s="78">
        <v>31.1</v>
      </c>
      <c r="D62" s="78">
        <v>28.6</v>
      </c>
      <c r="E62" s="78">
        <v>33</v>
      </c>
      <c r="F62" s="78">
        <v>31.5</v>
      </c>
      <c r="G62" s="99">
        <f t="shared" si="27"/>
        <v>164</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7"/>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39.799999999999997</v>
      </c>
      <c r="C64" s="78">
        <v>31.1</v>
      </c>
      <c r="D64" s="78">
        <v>28.6</v>
      </c>
      <c r="E64" s="78">
        <v>33</v>
      </c>
      <c r="F64" s="78">
        <v>31</v>
      </c>
      <c r="G64" s="99">
        <f t="shared" si="27"/>
        <v>163.5</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179.7</v>
      </c>
      <c r="C65" s="26">
        <f>SUM(C58:C64)</f>
        <v>178.5</v>
      </c>
      <c r="D65" s="26">
        <f>SUM(D58:D64)</f>
        <v>181.2</v>
      </c>
      <c r="E65" s="26">
        <f>SUM(E58:E64)</f>
        <v>180.6</v>
      </c>
      <c r="F65" s="26">
        <f>SUM(F58:F64)</f>
        <v>94</v>
      </c>
      <c r="G65" s="99">
        <f t="shared" si="27"/>
        <v>814</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73</v>
      </c>
      <c r="C66" s="29">
        <v>73</v>
      </c>
      <c r="D66" s="29">
        <v>73</v>
      </c>
      <c r="E66" s="29">
        <v>73</v>
      </c>
      <c r="F66" s="29"/>
      <c r="G66" s="100">
        <f>+((G65/G67)/7)*1000</f>
        <v>72.997937404717064</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385</v>
      </c>
      <c r="C67" s="64">
        <v>302</v>
      </c>
      <c r="D67" s="64">
        <v>278</v>
      </c>
      <c r="E67" s="64">
        <v>320</v>
      </c>
      <c r="F67" s="64">
        <v>308</v>
      </c>
      <c r="G67" s="110">
        <f>SUM(B67:F67)</f>
        <v>1593</v>
      </c>
      <c r="I67" s="74"/>
      <c r="M67" s="3"/>
      <c r="N67" s="3"/>
      <c r="O67" s="3"/>
      <c r="P67" s="3"/>
      <c r="Q67" s="3"/>
    </row>
    <row r="68" spans="1:28" ht="33.75" customHeight="1" x14ac:dyDescent="0.25">
      <c r="A68" s="93" t="s">
        <v>21</v>
      </c>
      <c r="B68" s="82">
        <f t="shared" ref="B68:F68" si="28">((B67*B66)*7/1000-B58-B59)/3</f>
        <v>45.445000000000014</v>
      </c>
      <c r="C68" s="37">
        <f t="shared" si="28"/>
        <v>23.04066666666667</v>
      </c>
      <c r="D68" s="37">
        <f t="shared" si="28"/>
        <v>15.552666666666662</v>
      </c>
      <c r="E68" s="37">
        <f t="shared" si="28"/>
        <v>27.306666666666672</v>
      </c>
      <c r="F68" s="37">
        <f t="shared" si="28"/>
        <v>0</v>
      </c>
      <c r="G68" s="114">
        <f>((G65*1000)/G67)/7</f>
        <v>72.997937404717064</v>
      </c>
      <c r="M68" s="3"/>
      <c r="N68" s="3"/>
      <c r="O68" s="3"/>
      <c r="P68" s="3"/>
      <c r="Q68" s="3"/>
    </row>
    <row r="69" spans="1:28" ht="33.75" customHeight="1" x14ac:dyDescent="0.25">
      <c r="A69" s="94" t="s">
        <v>22</v>
      </c>
      <c r="B69" s="83">
        <f>((B67*B66)*7)/1000</f>
        <v>196.73500000000001</v>
      </c>
      <c r="C69" s="41">
        <f>((C67*C66)*7)/1000</f>
        <v>154.322</v>
      </c>
      <c r="D69" s="41">
        <f>((D67*D66)*7)/1000</f>
        <v>142.05799999999999</v>
      </c>
      <c r="E69" s="41">
        <f>((E67*E66)*7)/1000</f>
        <v>163.52000000000001</v>
      </c>
      <c r="F69" s="41">
        <f>((F67*F66)*7)/1000</f>
        <v>0</v>
      </c>
      <c r="G69" s="85"/>
      <c r="H69" s="49"/>
      <c r="Q69" s="3"/>
    </row>
    <row r="70" spans="1:28" ht="33.75" customHeight="1" thickBot="1" x14ac:dyDescent="0.3">
      <c r="A70" s="95" t="s">
        <v>23</v>
      </c>
      <c r="B70" s="84">
        <f>+(B65/B67)/7*1000</f>
        <v>66.679035250463812</v>
      </c>
      <c r="C70" s="46">
        <f>+(C65/C67)/7*1000</f>
        <v>84.437086092715234</v>
      </c>
      <c r="D70" s="46">
        <f>+(D65/D67)/7*1000</f>
        <v>93.114080164439883</v>
      </c>
      <c r="E70" s="46">
        <f>+(E65/E67)/7*1000</f>
        <v>80.624999999999986</v>
      </c>
      <c r="F70" s="46">
        <f>+(F65/F67)/7*1000</f>
        <v>43.599257884972168</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B15:J15"/>
    <mergeCell ref="K15:N15"/>
    <mergeCell ref="O15:X15"/>
    <mergeCell ref="M36:Q36"/>
    <mergeCell ref="J54:K54"/>
    <mergeCell ref="B55:F55"/>
    <mergeCell ref="B36:I36"/>
    <mergeCell ref="A3:C3"/>
    <mergeCell ref="E9:G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239"/>
  <sheetViews>
    <sheetView topLeftCell="A14" zoomScale="30" zoomScaleNormal="30" workbookViewId="0">
      <selection activeCell="W42" sqref="W42"/>
    </sheetView>
  </sheetViews>
  <sheetFormatPr baseColWidth="10" defaultRowHeight="15" x14ac:dyDescent="0.25"/>
  <cols>
    <col min="1" max="1" width="52.42578125" style="17" bestFit="1" customWidth="1"/>
    <col min="2" max="25" width="21.140625"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91"/>
      <c r="E3" s="191"/>
      <c r="F3" s="191"/>
      <c r="G3" s="191"/>
      <c r="H3" s="191"/>
      <c r="I3" s="191"/>
      <c r="J3" s="191"/>
      <c r="K3" s="191"/>
      <c r="L3" s="191"/>
      <c r="M3" s="191"/>
      <c r="N3" s="191"/>
      <c r="O3" s="191"/>
      <c r="P3" s="191"/>
      <c r="Q3" s="191"/>
      <c r="R3" s="191"/>
      <c r="S3" s="191"/>
      <c r="T3" s="191"/>
      <c r="U3" s="191"/>
      <c r="V3" s="191"/>
      <c r="W3" s="191"/>
      <c r="X3" s="191"/>
      <c r="Y3" s="2"/>
      <c r="Z3" s="2"/>
      <c r="AA3" s="2"/>
      <c r="AB3" s="2"/>
      <c r="AC3" s="2"/>
      <c r="AD3" s="191"/>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91" t="s">
        <v>1</v>
      </c>
      <c r="B9" s="191"/>
      <c r="C9" s="191"/>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91"/>
      <c r="B10" s="191"/>
      <c r="C10" s="19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91" t="s">
        <v>4</v>
      </c>
      <c r="B11" s="191"/>
      <c r="C11" s="191"/>
      <c r="D11" s="1"/>
      <c r="E11" s="189">
        <v>3</v>
      </c>
      <c r="F11" s="1"/>
      <c r="G11" s="1"/>
      <c r="H11" s="1"/>
      <c r="I11" s="1"/>
      <c r="J11" s="1"/>
      <c r="K11" s="327" t="s">
        <v>64</v>
      </c>
      <c r="L11" s="327"/>
      <c r="M11" s="190"/>
      <c r="N11" s="190"/>
      <c r="O11" s="1"/>
      <c r="P11" s="1"/>
      <c r="Q11" s="1" t="s">
        <v>6</v>
      </c>
      <c r="R11" s="8"/>
      <c r="S11" s="8"/>
      <c r="T11" s="8"/>
      <c r="U11" s="8"/>
      <c r="V11" s="8"/>
      <c r="W11" s="8"/>
      <c r="X11" s="8"/>
      <c r="Y11" s="1"/>
      <c r="Z11" s="1"/>
      <c r="AA11" s="1"/>
      <c r="AB11" s="1"/>
      <c r="AC11" s="1"/>
      <c r="AD11" s="1"/>
    </row>
    <row r="12" spans="1:30" s="3" customFormat="1" ht="26.25" x14ac:dyDescent="0.25">
      <c r="A12" s="191"/>
      <c r="B12" s="191"/>
      <c r="C12" s="191"/>
      <c r="D12" s="1"/>
      <c r="E12" s="5"/>
      <c r="F12" s="1"/>
      <c r="G12" s="1"/>
      <c r="H12" s="1"/>
      <c r="I12" s="1"/>
      <c r="J12" s="1"/>
      <c r="K12" s="190"/>
      <c r="L12" s="190"/>
      <c r="M12" s="190"/>
      <c r="N12" s="190"/>
      <c r="O12" s="1"/>
      <c r="P12" s="1"/>
      <c r="Q12" s="1"/>
      <c r="R12" s="1"/>
      <c r="S12" s="8"/>
      <c r="T12" s="8"/>
      <c r="U12" s="8"/>
      <c r="V12" s="8"/>
      <c r="W12" s="8"/>
      <c r="X12" s="8"/>
      <c r="Y12" s="8"/>
      <c r="Z12" s="8"/>
      <c r="AA12" s="8"/>
      <c r="AB12" s="8"/>
      <c r="AC12" s="8"/>
      <c r="AD12" s="1"/>
    </row>
    <row r="13" spans="1:30" s="3" customFormat="1" ht="26.25" x14ac:dyDescent="0.25">
      <c r="A13" s="191"/>
      <c r="B13" s="191"/>
      <c r="C13" s="191"/>
      <c r="D13" s="191"/>
      <c r="E13" s="191"/>
      <c r="F13" s="191"/>
      <c r="G13" s="191"/>
      <c r="H13" s="191"/>
      <c r="I13" s="191"/>
      <c r="J13" s="191"/>
      <c r="K13" s="191"/>
      <c r="L13" s="190"/>
      <c r="M13" s="190"/>
      <c r="N13" s="190"/>
      <c r="O13" s="190"/>
      <c r="P13" s="190"/>
      <c r="Q13" s="190"/>
      <c r="R13" s="190"/>
      <c r="S13" s="190"/>
      <c r="T13" s="190"/>
      <c r="U13" s="190"/>
      <c r="V13" s="190"/>
      <c r="W13" s="1"/>
      <c r="X13" s="1"/>
      <c r="Y13" s="1"/>
    </row>
    <row r="14" spans="1:30" s="3" customFormat="1" ht="27" thickBot="1" x14ac:dyDescent="0.3">
      <c r="A14" s="191"/>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1"/>
      <c r="J15" s="342" t="s">
        <v>53</v>
      </c>
      <c r="K15" s="343"/>
      <c r="L15" s="343"/>
      <c r="M15" s="344"/>
      <c r="N15" s="347" t="s">
        <v>52</v>
      </c>
      <c r="O15" s="345"/>
      <c r="P15" s="345"/>
      <c r="Q15" s="345"/>
      <c r="R15" s="345"/>
      <c r="S15" s="345"/>
      <c r="T15" s="345"/>
      <c r="U15" s="345"/>
      <c r="V15" s="345"/>
      <c r="W15" s="346"/>
      <c r="X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19">
        <v>8</v>
      </c>
      <c r="V17" s="19">
        <v>9</v>
      </c>
      <c r="W17" s="181">
        <v>10</v>
      </c>
      <c r="X17" s="16"/>
      <c r="Z17" s="2"/>
      <c r="AA17" s="18"/>
    </row>
    <row r="18" spans="1:30" ht="39.950000000000003" customHeight="1" x14ac:dyDescent="0.25">
      <c r="A18" s="156" t="s">
        <v>12</v>
      </c>
      <c r="B18" s="21">
        <v>22.4</v>
      </c>
      <c r="C18" s="78">
        <v>34.299999999999997</v>
      </c>
      <c r="D18" s="22">
        <v>58.1</v>
      </c>
      <c r="E18" s="22">
        <v>56.9</v>
      </c>
      <c r="F18" s="22">
        <v>42</v>
      </c>
      <c r="G18" s="22">
        <v>53.6</v>
      </c>
      <c r="H18" s="22">
        <v>53.2</v>
      </c>
      <c r="I18" s="22">
        <v>41.6</v>
      </c>
      <c r="J18" s="21">
        <v>17.399999999999999</v>
      </c>
      <c r="K18" s="22">
        <v>57.6</v>
      </c>
      <c r="L18" s="22">
        <v>66.599999999999994</v>
      </c>
      <c r="M18" s="23">
        <v>44</v>
      </c>
      <c r="N18" s="21">
        <v>35.799999999999997</v>
      </c>
      <c r="O18" s="78">
        <v>50.2</v>
      </c>
      <c r="P18" s="22">
        <v>37.299999999999997</v>
      </c>
      <c r="Q18" s="22">
        <v>37.299999999999997</v>
      </c>
      <c r="R18" s="22">
        <v>32.200000000000003</v>
      </c>
      <c r="S18" s="22">
        <v>32.200000000000003</v>
      </c>
      <c r="T18" s="22">
        <v>57.5</v>
      </c>
      <c r="U18" s="22">
        <v>47.5</v>
      </c>
      <c r="V18" s="22">
        <v>31.9</v>
      </c>
      <c r="W18" s="182">
        <v>34.799999999999997</v>
      </c>
      <c r="X18" s="24">
        <f t="shared" ref="X18:X25" si="0">SUM(B18:W18)</f>
        <v>944.4</v>
      </c>
      <c r="Z18" s="2"/>
      <c r="AA18" s="18"/>
    </row>
    <row r="19" spans="1:30" ht="39.950000000000003" customHeight="1" x14ac:dyDescent="0.25">
      <c r="A19" s="157" t="s">
        <v>13</v>
      </c>
      <c r="B19" s="21">
        <v>22.4</v>
      </c>
      <c r="C19" s="78">
        <v>34.299999999999997</v>
      </c>
      <c r="D19" s="22">
        <v>58.1</v>
      </c>
      <c r="E19" s="22">
        <v>56.9</v>
      </c>
      <c r="F19" s="22">
        <v>42</v>
      </c>
      <c r="G19" s="22">
        <v>53.6</v>
      </c>
      <c r="H19" s="22">
        <v>53.2</v>
      </c>
      <c r="I19" s="22">
        <v>41.6</v>
      </c>
      <c r="J19" s="21">
        <v>17.399999999999999</v>
      </c>
      <c r="K19" s="22">
        <v>57.6</v>
      </c>
      <c r="L19" s="22">
        <v>66.599999999999994</v>
      </c>
      <c r="M19" s="23">
        <v>44</v>
      </c>
      <c r="N19" s="21">
        <v>35.799999999999997</v>
      </c>
      <c r="O19" s="78">
        <v>50.2</v>
      </c>
      <c r="P19" s="22">
        <v>37.299999999999997</v>
      </c>
      <c r="Q19" s="22">
        <v>37.299999999999997</v>
      </c>
      <c r="R19" s="22">
        <v>32.200000000000003</v>
      </c>
      <c r="S19" s="22">
        <v>32.200000000000003</v>
      </c>
      <c r="T19" s="22">
        <v>57.5</v>
      </c>
      <c r="U19" s="22">
        <v>47.5</v>
      </c>
      <c r="V19" s="22">
        <v>31.9</v>
      </c>
      <c r="W19" s="182">
        <v>34.799999999999997</v>
      </c>
      <c r="X19" s="24">
        <f t="shared" si="0"/>
        <v>944.4</v>
      </c>
      <c r="Z19" s="2"/>
      <c r="AA19" s="18"/>
    </row>
    <row r="20" spans="1:30" ht="39.75" customHeight="1" x14ac:dyDescent="0.25">
      <c r="A20" s="156" t="s">
        <v>14</v>
      </c>
      <c r="B20" s="21"/>
      <c r="C20" s="78"/>
      <c r="D20" s="22"/>
      <c r="E20" s="22"/>
      <c r="F20" s="22"/>
      <c r="G20" s="22"/>
      <c r="H20" s="22"/>
      <c r="I20" s="22"/>
      <c r="J20" s="21"/>
      <c r="K20" s="22"/>
      <c r="L20" s="22"/>
      <c r="M20" s="23"/>
      <c r="N20" s="21"/>
      <c r="O20" s="78"/>
      <c r="P20" s="22"/>
      <c r="Q20" s="22"/>
      <c r="R20" s="22"/>
      <c r="S20" s="22"/>
      <c r="T20" s="22"/>
      <c r="U20" s="22"/>
      <c r="V20" s="22"/>
      <c r="W20" s="182"/>
      <c r="X20" s="24">
        <f t="shared" si="0"/>
        <v>0</v>
      </c>
      <c r="Z20" s="2"/>
      <c r="AA20" s="18"/>
    </row>
    <row r="21" spans="1:30" ht="39.950000000000003" customHeight="1" x14ac:dyDescent="0.25">
      <c r="A21" s="157" t="s">
        <v>15</v>
      </c>
      <c r="B21" s="21">
        <v>25.12766666666667</v>
      </c>
      <c r="C21" s="78">
        <v>37.239999999999995</v>
      </c>
      <c r="D21" s="22">
        <v>61.591833333333341</v>
      </c>
      <c r="E21" s="22">
        <v>59.282666666666671</v>
      </c>
      <c r="F21" s="22">
        <v>43.225000000000001</v>
      </c>
      <c r="G21" s="22">
        <v>54.228333333333332</v>
      </c>
      <c r="H21" s="22">
        <v>53.041333333333341</v>
      </c>
      <c r="I21" s="22">
        <v>40.81066666666667</v>
      </c>
      <c r="J21" s="21">
        <v>19.503333333333334</v>
      </c>
      <c r="K21" s="22">
        <v>62.54</v>
      </c>
      <c r="L21" s="22">
        <v>67.520666666666685</v>
      </c>
      <c r="M21" s="23">
        <v>43.306833333333337</v>
      </c>
      <c r="N21" s="21">
        <v>42.199333333333342</v>
      </c>
      <c r="O21" s="78">
        <v>55.447333333333347</v>
      </c>
      <c r="P21" s="22">
        <v>40.606666666666669</v>
      </c>
      <c r="Q21" s="22">
        <v>40.606666666666669</v>
      </c>
      <c r="R21" s="22">
        <v>34.167000000000009</v>
      </c>
      <c r="S21" s="22">
        <v>34.167000000000009</v>
      </c>
      <c r="T21" s="22">
        <v>60.05866666666666</v>
      </c>
      <c r="U21" s="22">
        <v>48.882333333333328</v>
      </c>
      <c r="V21" s="22">
        <v>31.275333333333332</v>
      </c>
      <c r="W21" s="182">
        <v>34.255999999999993</v>
      </c>
      <c r="X21" s="24">
        <f t="shared" si="0"/>
        <v>989.08466666666686</v>
      </c>
      <c r="Z21" s="2"/>
      <c r="AA21" s="18"/>
    </row>
    <row r="22" spans="1:30" ht="39.950000000000003" customHeight="1" x14ac:dyDescent="0.25">
      <c r="A22" s="156" t="s">
        <v>16</v>
      </c>
      <c r="B22" s="21">
        <v>25.12766666666667</v>
      </c>
      <c r="C22" s="78">
        <v>37.239999999999995</v>
      </c>
      <c r="D22" s="22">
        <v>61.591833333333341</v>
      </c>
      <c r="E22" s="22">
        <v>59.282666666666671</v>
      </c>
      <c r="F22" s="22">
        <v>43.225000000000001</v>
      </c>
      <c r="G22" s="22">
        <v>54.228333333333332</v>
      </c>
      <c r="H22" s="22">
        <v>53.041333333333341</v>
      </c>
      <c r="I22" s="22">
        <v>40.81066666666667</v>
      </c>
      <c r="J22" s="21">
        <v>19.503333333333334</v>
      </c>
      <c r="K22" s="22">
        <v>62.54</v>
      </c>
      <c r="L22" s="22">
        <v>67.520666666666685</v>
      </c>
      <c r="M22" s="23">
        <v>43.306833333333337</v>
      </c>
      <c r="N22" s="21">
        <v>42.199333333333342</v>
      </c>
      <c r="O22" s="78">
        <v>55.447333333333347</v>
      </c>
      <c r="P22" s="22">
        <v>40.606666666666669</v>
      </c>
      <c r="Q22" s="22">
        <v>40.606666666666669</v>
      </c>
      <c r="R22" s="22">
        <v>34.167000000000009</v>
      </c>
      <c r="S22" s="22">
        <v>34.167000000000009</v>
      </c>
      <c r="T22" s="22">
        <v>60.05866666666666</v>
      </c>
      <c r="U22" s="22">
        <v>48.882333333333328</v>
      </c>
      <c r="V22" s="22">
        <v>31.275333333333332</v>
      </c>
      <c r="W22" s="182">
        <v>34.255999999999993</v>
      </c>
      <c r="X22" s="24">
        <f t="shared" si="0"/>
        <v>989.08466666666686</v>
      </c>
      <c r="Z22" s="2"/>
      <c r="AA22" s="18"/>
    </row>
    <row r="23" spans="1:30" ht="39.950000000000003" customHeight="1" x14ac:dyDescent="0.25">
      <c r="A23" s="157" t="s">
        <v>17</v>
      </c>
      <c r="B23" s="21"/>
      <c r="C23" s="78"/>
      <c r="D23" s="22"/>
      <c r="E23" s="22"/>
      <c r="F23" s="22"/>
      <c r="G23" s="22"/>
      <c r="H23" s="22"/>
      <c r="I23" s="22"/>
      <c r="J23" s="21"/>
      <c r="K23" s="22"/>
      <c r="L23" s="22"/>
      <c r="M23" s="23"/>
      <c r="N23" s="21"/>
      <c r="O23" s="78"/>
      <c r="P23" s="22"/>
      <c r="Q23" s="22"/>
      <c r="R23" s="22"/>
      <c r="S23" s="22"/>
      <c r="T23" s="22"/>
      <c r="U23" s="22"/>
      <c r="V23" s="22"/>
      <c r="W23" s="182"/>
      <c r="X23" s="24">
        <f t="shared" si="0"/>
        <v>0</v>
      </c>
      <c r="Z23" s="2"/>
      <c r="AA23" s="18"/>
    </row>
    <row r="24" spans="1:30" ht="39.950000000000003" customHeight="1" x14ac:dyDescent="0.25">
      <c r="A24" s="156" t="s">
        <v>18</v>
      </c>
      <c r="B24" s="21">
        <v>25.12766666666667</v>
      </c>
      <c r="C24" s="78">
        <v>37.239999999999995</v>
      </c>
      <c r="D24" s="22">
        <v>61.591833333333341</v>
      </c>
      <c r="E24" s="22">
        <v>59.282666666666671</v>
      </c>
      <c r="F24" s="22">
        <v>43.225000000000001</v>
      </c>
      <c r="G24" s="22">
        <v>54.228333333333332</v>
      </c>
      <c r="H24" s="22">
        <v>53.041333333333341</v>
      </c>
      <c r="I24" s="22">
        <v>40.81066666666667</v>
      </c>
      <c r="J24" s="21">
        <v>19.503333333333334</v>
      </c>
      <c r="K24" s="22">
        <v>62.54</v>
      </c>
      <c r="L24" s="22">
        <v>67.520666666666685</v>
      </c>
      <c r="M24" s="23">
        <v>43.306833333333337</v>
      </c>
      <c r="N24" s="21">
        <v>42.199333333333342</v>
      </c>
      <c r="O24" s="78">
        <v>55.447333333333347</v>
      </c>
      <c r="P24" s="22">
        <v>40.606666666666669</v>
      </c>
      <c r="Q24" s="22">
        <v>40.606666666666669</v>
      </c>
      <c r="R24" s="22">
        <v>34.167000000000009</v>
      </c>
      <c r="S24" s="22">
        <v>34.167000000000009</v>
      </c>
      <c r="T24" s="22">
        <v>60.05866666666666</v>
      </c>
      <c r="U24" s="22">
        <v>48.882333333333328</v>
      </c>
      <c r="V24" s="22">
        <v>31.275333333333332</v>
      </c>
      <c r="W24" s="182">
        <v>34.255999999999993</v>
      </c>
      <c r="X24" s="24">
        <f t="shared" si="0"/>
        <v>989.08466666666686</v>
      </c>
      <c r="Z24" s="2"/>
    </row>
    <row r="25" spans="1:30" ht="41.45" customHeight="1" x14ac:dyDescent="0.25">
      <c r="A25" s="157" t="s">
        <v>10</v>
      </c>
      <c r="B25" s="25">
        <f t="shared" ref="B25:D25" si="1">SUM(B18:B24)</f>
        <v>120.18300000000001</v>
      </c>
      <c r="C25" s="26">
        <f t="shared" si="1"/>
        <v>180.32</v>
      </c>
      <c r="D25" s="26">
        <f t="shared" si="1"/>
        <v>300.97550000000001</v>
      </c>
      <c r="E25" s="26">
        <f>SUM(E18:E24)</f>
        <v>291.64800000000002</v>
      </c>
      <c r="F25" s="26">
        <f t="shared" ref="F25:K25" si="2">SUM(F18:F24)</f>
        <v>213.67499999999998</v>
      </c>
      <c r="G25" s="26">
        <f t="shared" si="2"/>
        <v>269.88499999999999</v>
      </c>
      <c r="H25" s="26">
        <f t="shared" si="2"/>
        <v>265.524</v>
      </c>
      <c r="I25" s="26">
        <f t="shared" si="2"/>
        <v>205.63200000000001</v>
      </c>
      <c r="J25" s="25">
        <f t="shared" si="2"/>
        <v>93.309999999999988</v>
      </c>
      <c r="K25" s="26">
        <f t="shared" si="2"/>
        <v>302.82</v>
      </c>
      <c r="L25" s="26">
        <f>SUM(L18:L24)</f>
        <v>335.762</v>
      </c>
      <c r="M25" s="27">
        <f t="shared" ref="M25:P25" si="3">SUM(M18:M24)</f>
        <v>217.92050000000003</v>
      </c>
      <c r="N25" s="25">
        <f t="shared" si="3"/>
        <v>198.19800000000004</v>
      </c>
      <c r="O25" s="26">
        <f t="shared" si="3"/>
        <v>266.74200000000008</v>
      </c>
      <c r="P25" s="26">
        <f t="shared" si="3"/>
        <v>196.42000000000002</v>
      </c>
      <c r="Q25" s="26">
        <f>SUM(Q18:Q24)</f>
        <v>196.42000000000002</v>
      </c>
      <c r="R25" s="26">
        <f t="shared" ref="R25:T25" si="4">SUM(R18:R24)</f>
        <v>166.90100000000001</v>
      </c>
      <c r="S25" s="26">
        <f t="shared" si="4"/>
        <v>166.90100000000001</v>
      </c>
      <c r="T25" s="26">
        <f t="shared" si="4"/>
        <v>295.17599999999999</v>
      </c>
      <c r="U25" s="26">
        <f>SUM(U18:U24)</f>
        <v>241.64699999999996</v>
      </c>
      <c r="V25" s="26">
        <f t="shared" ref="V25:W25" si="5">SUM(V18:V24)</f>
        <v>157.626</v>
      </c>
      <c r="W25" s="183">
        <f t="shared" si="5"/>
        <v>172.36799999999999</v>
      </c>
      <c r="X25" s="24">
        <f t="shared" si="0"/>
        <v>4856.054000000001</v>
      </c>
    </row>
    <row r="26" spans="1:30" s="2" customFormat="1" ht="36.75" customHeight="1" x14ac:dyDescent="0.25">
      <c r="A26" s="158" t="s">
        <v>19</v>
      </c>
      <c r="B26" s="28">
        <v>59</v>
      </c>
      <c r="C26" s="80">
        <v>57.5</v>
      </c>
      <c r="D26" s="29">
        <v>56.5</v>
      </c>
      <c r="E26" s="29">
        <v>56</v>
      </c>
      <c r="F26" s="29">
        <v>55.5</v>
      </c>
      <c r="G26" s="29">
        <v>55</v>
      </c>
      <c r="H26" s="29">
        <v>54.5</v>
      </c>
      <c r="I26" s="29">
        <v>54</v>
      </c>
      <c r="J26" s="28">
        <v>62</v>
      </c>
      <c r="K26" s="29">
        <v>60</v>
      </c>
      <c r="L26" s="29">
        <v>58</v>
      </c>
      <c r="M26" s="30">
        <v>56.5</v>
      </c>
      <c r="N26" s="28">
        <v>60.5</v>
      </c>
      <c r="O26" s="29">
        <v>58</v>
      </c>
      <c r="P26" s="29">
        <v>57.5</v>
      </c>
      <c r="Q26" s="29">
        <v>57.5</v>
      </c>
      <c r="R26" s="29">
        <v>56.5</v>
      </c>
      <c r="S26" s="29">
        <v>56.5</v>
      </c>
      <c r="T26" s="29">
        <v>56</v>
      </c>
      <c r="U26" s="29">
        <v>55.5</v>
      </c>
      <c r="V26" s="29">
        <v>54</v>
      </c>
      <c r="W26" s="184">
        <v>54</v>
      </c>
      <c r="X26" s="31">
        <f>+((X25/X27)/7)*1000</f>
        <v>56.667374611991512</v>
      </c>
    </row>
    <row r="27" spans="1:30" s="2" customFormat="1" ht="33" customHeight="1" x14ac:dyDescent="0.25">
      <c r="A27" s="159" t="s">
        <v>20</v>
      </c>
      <c r="B27" s="32">
        <v>291</v>
      </c>
      <c r="C27" s="81">
        <v>448</v>
      </c>
      <c r="D27" s="33">
        <v>761</v>
      </c>
      <c r="E27" s="33">
        <v>744</v>
      </c>
      <c r="F27" s="33">
        <v>550</v>
      </c>
      <c r="G27" s="33">
        <v>701</v>
      </c>
      <c r="H27" s="33">
        <v>696</v>
      </c>
      <c r="I27" s="33">
        <v>544</v>
      </c>
      <c r="J27" s="32">
        <v>215</v>
      </c>
      <c r="K27" s="33">
        <v>721</v>
      </c>
      <c r="L27" s="33">
        <v>827</v>
      </c>
      <c r="M27" s="34">
        <v>551</v>
      </c>
      <c r="N27" s="32">
        <v>468</v>
      </c>
      <c r="O27" s="33">
        <v>657</v>
      </c>
      <c r="P27" s="33">
        <v>488</v>
      </c>
      <c r="Q27" s="33">
        <v>488</v>
      </c>
      <c r="R27" s="33">
        <v>422</v>
      </c>
      <c r="S27" s="33">
        <v>422</v>
      </c>
      <c r="T27" s="33">
        <v>753</v>
      </c>
      <c r="U27" s="33">
        <v>622</v>
      </c>
      <c r="V27" s="33">
        <v>417</v>
      </c>
      <c r="W27" s="185">
        <v>456</v>
      </c>
      <c r="X27" s="35">
        <f>SUM(B27:W27)</f>
        <v>12242</v>
      </c>
      <c r="Y27" s="2">
        <f>((X25*1000)/X27)/7</f>
        <v>56.667374611991519</v>
      </c>
    </row>
    <row r="28" spans="1:30" s="2" customFormat="1" ht="33" customHeight="1" x14ac:dyDescent="0.25">
      <c r="A28" s="160" t="s">
        <v>21</v>
      </c>
      <c r="B28" s="36">
        <f>((B27*B26)*7/1000-B18-B19)/3</f>
        <v>25.12766666666667</v>
      </c>
      <c r="C28" s="37">
        <f t="shared" ref="C28:W28" si="6">((C27*C26)*7/1000-C18-C19)/3</f>
        <v>37.239999999999995</v>
      </c>
      <c r="D28" s="37">
        <f t="shared" si="6"/>
        <v>61.591833333333341</v>
      </c>
      <c r="E28" s="37">
        <f t="shared" si="6"/>
        <v>59.282666666666671</v>
      </c>
      <c r="F28" s="37">
        <f t="shared" si="6"/>
        <v>43.225000000000001</v>
      </c>
      <c r="G28" s="37">
        <f t="shared" si="6"/>
        <v>54.228333333333332</v>
      </c>
      <c r="H28" s="37">
        <f t="shared" si="6"/>
        <v>53.041333333333341</v>
      </c>
      <c r="I28" s="37">
        <f t="shared" si="6"/>
        <v>40.81066666666667</v>
      </c>
      <c r="J28" s="36">
        <f t="shared" si="6"/>
        <v>19.503333333333334</v>
      </c>
      <c r="K28" s="37">
        <f t="shared" si="6"/>
        <v>62.54</v>
      </c>
      <c r="L28" s="37">
        <f t="shared" si="6"/>
        <v>67.520666666666685</v>
      </c>
      <c r="M28" s="38">
        <f t="shared" si="6"/>
        <v>43.306833333333337</v>
      </c>
      <c r="N28" s="36">
        <f t="shared" si="6"/>
        <v>42.199333333333342</v>
      </c>
      <c r="O28" s="37">
        <f t="shared" si="6"/>
        <v>55.447333333333347</v>
      </c>
      <c r="P28" s="37">
        <f t="shared" si="6"/>
        <v>40.606666666666669</v>
      </c>
      <c r="Q28" s="37">
        <f t="shared" si="6"/>
        <v>40.606666666666669</v>
      </c>
      <c r="R28" s="37">
        <f t="shared" si="6"/>
        <v>34.167000000000009</v>
      </c>
      <c r="S28" s="37">
        <f t="shared" si="6"/>
        <v>34.167000000000009</v>
      </c>
      <c r="T28" s="37">
        <f t="shared" si="6"/>
        <v>60.05866666666666</v>
      </c>
      <c r="U28" s="37">
        <f t="shared" si="6"/>
        <v>48.882333333333328</v>
      </c>
      <c r="V28" s="37">
        <f t="shared" si="6"/>
        <v>31.275333333333332</v>
      </c>
      <c r="W28" s="186">
        <f t="shared" si="6"/>
        <v>34.255999999999993</v>
      </c>
      <c r="X28" s="39"/>
    </row>
    <row r="29" spans="1:30" ht="33.75" customHeight="1" x14ac:dyDescent="0.25">
      <c r="A29" s="161" t="s">
        <v>22</v>
      </c>
      <c r="B29" s="40">
        <f t="shared" ref="B29:D29" si="7">((B27*B26)*7)/1000</f>
        <v>120.18300000000001</v>
      </c>
      <c r="C29" s="41">
        <f t="shared" si="7"/>
        <v>180.32</v>
      </c>
      <c r="D29" s="41">
        <f t="shared" si="7"/>
        <v>300.97550000000001</v>
      </c>
      <c r="E29" s="41">
        <f>((E27*E26)*7)/1000</f>
        <v>291.64800000000002</v>
      </c>
      <c r="F29" s="41">
        <f>((F27*F26)*7)/1000</f>
        <v>213.67500000000001</v>
      </c>
      <c r="G29" s="41">
        <f t="shared" ref="G29:J29" si="8">((G27*G26)*7)/1000</f>
        <v>269.88499999999999</v>
      </c>
      <c r="H29" s="41">
        <f t="shared" si="8"/>
        <v>265.524</v>
      </c>
      <c r="I29" s="41">
        <f t="shared" si="8"/>
        <v>205.63200000000001</v>
      </c>
      <c r="J29" s="40">
        <f t="shared" si="8"/>
        <v>93.31</v>
      </c>
      <c r="K29" s="41">
        <f>((K27*K26)*7)/1000</f>
        <v>302.82</v>
      </c>
      <c r="L29" s="41">
        <f>((L27*L26)*7)/1000</f>
        <v>335.762</v>
      </c>
      <c r="M29" s="85">
        <f>((M27*M26)*7)/1000</f>
        <v>217.9205</v>
      </c>
      <c r="N29" s="40">
        <f t="shared" ref="N29:W29" si="9">((N27*N26)*7)/1000</f>
        <v>198.19800000000001</v>
      </c>
      <c r="O29" s="41">
        <f t="shared" si="9"/>
        <v>266.74200000000002</v>
      </c>
      <c r="P29" s="41">
        <f t="shared" si="9"/>
        <v>196.42</v>
      </c>
      <c r="Q29" s="42">
        <f t="shared" si="9"/>
        <v>196.42</v>
      </c>
      <c r="R29" s="42">
        <f t="shared" si="9"/>
        <v>166.90100000000001</v>
      </c>
      <c r="S29" s="42">
        <f t="shared" si="9"/>
        <v>166.90100000000001</v>
      </c>
      <c r="T29" s="42">
        <f t="shared" si="9"/>
        <v>295.17599999999999</v>
      </c>
      <c r="U29" s="42">
        <f t="shared" si="9"/>
        <v>241.64699999999999</v>
      </c>
      <c r="V29" s="42">
        <f t="shared" si="9"/>
        <v>157.626</v>
      </c>
      <c r="W29" s="187">
        <f t="shared" si="9"/>
        <v>172.36799999999999</v>
      </c>
      <c r="X29" s="44"/>
    </row>
    <row r="30" spans="1:30" ht="33.75" customHeight="1" thickBot="1" x14ac:dyDescent="0.3">
      <c r="A30" s="162" t="s">
        <v>23</v>
      </c>
      <c r="B30" s="45">
        <f t="shared" ref="B30:D30" si="10">+(B25/B27)/7*1000</f>
        <v>59.000000000000007</v>
      </c>
      <c r="C30" s="46">
        <f t="shared" si="10"/>
        <v>57.499999999999993</v>
      </c>
      <c r="D30" s="46">
        <f t="shared" si="10"/>
        <v>56.5</v>
      </c>
      <c r="E30" s="46">
        <f>+(E25/E27)/7*1000</f>
        <v>56</v>
      </c>
      <c r="F30" s="46">
        <f t="shared" ref="F30:K30" si="11">+(F25/F27)/7*1000</f>
        <v>55.499999999999993</v>
      </c>
      <c r="G30" s="46">
        <f t="shared" si="11"/>
        <v>55</v>
      </c>
      <c r="H30" s="46">
        <f t="shared" si="11"/>
        <v>54.5</v>
      </c>
      <c r="I30" s="46">
        <f t="shared" si="11"/>
        <v>54</v>
      </c>
      <c r="J30" s="45">
        <f t="shared" si="11"/>
        <v>61.999999999999993</v>
      </c>
      <c r="K30" s="46">
        <f t="shared" si="11"/>
        <v>60</v>
      </c>
      <c r="L30" s="46">
        <f>+(L25/L27)/7*1000</f>
        <v>58</v>
      </c>
      <c r="M30" s="47">
        <f t="shared" ref="M30:W30" si="12">+(M25/M27)/7*1000</f>
        <v>56.500000000000007</v>
      </c>
      <c r="N30" s="45">
        <f t="shared" si="12"/>
        <v>60.500000000000014</v>
      </c>
      <c r="O30" s="46">
        <f t="shared" si="12"/>
        <v>58.000000000000014</v>
      </c>
      <c r="P30" s="46">
        <f t="shared" si="12"/>
        <v>57.5</v>
      </c>
      <c r="Q30" s="46">
        <f t="shared" si="12"/>
        <v>57.5</v>
      </c>
      <c r="R30" s="46">
        <f t="shared" si="12"/>
        <v>56.5</v>
      </c>
      <c r="S30" s="46">
        <f t="shared" si="12"/>
        <v>56.5</v>
      </c>
      <c r="T30" s="46">
        <f t="shared" si="12"/>
        <v>55.999999999999993</v>
      </c>
      <c r="U30" s="46">
        <f t="shared" si="12"/>
        <v>55.499999999999993</v>
      </c>
      <c r="V30" s="46">
        <f t="shared" si="12"/>
        <v>54</v>
      </c>
      <c r="W30" s="188">
        <f t="shared" si="12"/>
        <v>54</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34"/>
      <c r="I36" s="328"/>
      <c r="J36" s="97"/>
      <c r="K36" s="52" t="s">
        <v>26</v>
      </c>
      <c r="L36" s="105"/>
      <c r="M36" s="334" t="s">
        <v>25</v>
      </c>
      <c r="N36" s="334"/>
      <c r="O36" s="334"/>
      <c r="P36" s="334"/>
      <c r="Q36" s="328"/>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26.690499999999997</v>
      </c>
      <c r="C39" s="78">
        <v>48.883833333333335</v>
      </c>
      <c r="D39" s="78">
        <v>48.962499999999999</v>
      </c>
      <c r="E39" s="78">
        <v>37.915166666666664</v>
      </c>
      <c r="F39" s="78">
        <v>41.748166666666663</v>
      </c>
      <c r="G39" s="78">
        <v>48.606500000000004</v>
      </c>
      <c r="H39" s="78">
        <v>31.4255</v>
      </c>
      <c r="I39" s="78">
        <v>32.74283333333333</v>
      </c>
      <c r="J39" s="99">
        <f t="shared" ref="J39:J46" si="13">SUM(B39:I39)</f>
        <v>316.97500000000002</v>
      </c>
      <c r="K39" s="2"/>
      <c r="L39" s="89" t="s">
        <v>12</v>
      </c>
      <c r="M39" s="78">
        <v>15.2</v>
      </c>
      <c r="N39" s="78">
        <v>9.5</v>
      </c>
      <c r="O39" s="78">
        <v>11.7</v>
      </c>
      <c r="P39" s="78"/>
      <c r="Q39" s="78"/>
      <c r="R39" s="99">
        <f t="shared" ref="R39:R46" si="14">SUM(M39:Q39)</f>
        <v>36.4</v>
      </c>
      <c r="S39" s="2"/>
      <c r="T39" s="60"/>
      <c r="U39" s="61"/>
      <c r="V39" s="2"/>
      <c r="W39" s="59"/>
      <c r="X39" s="59"/>
      <c r="Y39" s="2"/>
      <c r="Z39" s="2"/>
      <c r="AA39" s="2"/>
      <c r="AB39" s="2"/>
    </row>
    <row r="40" spans="1:30" ht="33.75" customHeight="1" x14ac:dyDescent="0.25">
      <c r="A40" s="90" t="s">
        <v>13</v>
      </c>
      <c r="B40" s="78">
        <v>26.690499999999997</v>
      </c>
      <c r="C40" s="78">
        <v>48.883833333333335</v>
      </c>
      <c r="D40" s="78">
        <v>48.962499999999999</v>
      </c>
      <c r="E40" s="78">
        <v>37.915166666666664</v>
      </c>
      <c r="F40" s="78">
        <v>41.748166666666663</v>
      </c>
      <c r="G40" s="78">
        <v>48.606500000000004</v>
      </c>
      <c r="H40" s="78">
        <v>31.4255</v>
      </c>
      <c r="I40" s="78">
        <v>32.74283333333333</v>
      </c>
      <c r="J40" s="99">
        <f t="shared" si="13"/>
        <v>316.97500000000002</v>
      </c>
      <c r="K40" s="2"/>
      <c r="L40" s="90" t="s">
        <v>13</v>
      </c>
      <c r="M40" s="78">
        <v>15.2</v>
      </c>
      <c r="N40" s="78">
        <v>9.5</v>
      </c>
      <c r="O40" s="78">
        <v>11.7</v>
      </c>
      <c r="P40" s="78"/>
      <c r="Q40" s="78"/>
      <c r="R40" s="99">
        <f t="shared" si="14"/>
        <v>36.4</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3"/>
        <v>0</v>
      </c>
      <c r="K41" s="2"/>
      <c r="L41" s="89" t="s">
        <v>14</v>
      </c>
      <c r="M41" s="78"/>
      <c r="N41" s="78"/>
      <c r="O41" s="78"/>
      <c r="P41" s="78"/>
      <c r="Q41" s="78"/>
      <c r="R41" s="99">
        <f t="shared" si="14"/>
        <v>0</v>
      </c>
      <c r="S41" s="2"/>
      <c r="T41" s="60"/>
      <c r="U41" s="51"/>
      <c r="V41" s="2"/>
      <c r="W41" s="59"/>
      <c r="X41" s="59"/>
      <c r="Y41" s="2"/>
      <c r="Z41" s="2"/>
      <c r="AA41" s="2"/>
      <c r="AB41" s="2"/>
    </row>
    <row r="42" spans="1:30" ht="33.75" customHeight="1" x14ac:dyDescent="0.25">
      <c r="A42" s="90" t="s">
        <v>15</v>
      </c>
      <c r="B42" s="78">
        <v>25.833833333333331</v>
      </c>
      <c r="C42" s="22">
        <v>48.568777777777768</v>
      </c>
      <c r="D42" s="22">
        <v>49.41</v>
      </c>
      <c r="E42" s="22">
        <v>39.085888888888888</v>
      </c>
      <c r="F42" s="22">
        <v>43.188722222222225</v>
      </c>
      <c r="G42" s="22">
        <v>51.256166666666665</v>
      </c>
      <c r="H42" s="22">
        <v>33.681166666666662</v>
      </c>
      <c r="I42" s="22">
        <v>34.779277777777786</v>
      </c>
      <c r="J42" s="99">
        <f t="shared" si="13"/>
        <v>325.80383333333333</v>
      </c>
      <c r="K42" s="2"/>
      <c r="L42" s="90" t="s">
        <v>15</v>
      </c>
      <c r="M42" s="78">
        <v>15.6</v>
      </c>
      <c r="N42" s="78">
        <v>10</v>
      </c>
      <c r="O42" s="78">
        <v>12.3</v>
      </c>
      <c r="P42" s="78"/>
      <c r="Q42" s="78"/>
      <c r="R42" s="99">
        <f t="shared" si="14"/>
        <v>37.900000000000006</v>
      </c>
      <c r="S42" s="2"/>
      <c r="T42" s="60"/>
      <c r="U42" s="51"/>
      <c r="V42" s="2"/>
      <c r="W42" s="59"/>
      <c r="X42" s="59"/>
      <c r="Y42" s="2"/>
      <c r="Z42" s="2"/>
      <c r="AA42" s="2"/>
      <c r="AB42" s="2"/>
    </row>
    <row r="43" spans="1:30" ht="33.75" customHeight="1" x14ac:dyDescent="0.25">
      <c r="A43" s="89" t="s">
        <v>16</v>
      </c>
      <c r="B43" s="78">
        <v>25.833833333333331</v>
      </c>
      <c r="C43" s="22">
        <v>48.568777777777768</v>
      </c>
      <c r="D43" s="22">
        <v>49.41</v>
      </c>
      <c r="E43" s="22">
        <v>39.085888888888888</v>
      </c>
      <c r="F43" s="22">
        <v>43.188722222222225</v>
      </c>
      <c r="G43" s="22">
        <v>51.256166666666665</v>
      </c>
      <c r="H43" s="22">
        <v>33.681166666666662</v>
      </c>
      <c r="I43" s="22">
        <v>34.779277777777786</v>
      </c>
      <c r="J43" s="99">
        <f t="shared" si="13"/>
        <v>325.80383333333333</v>
      </c>
      <c r="K43" s="2"/>
      <c r="L43" s="89" t="s">
        <v>16</v>
      </c>
      <c r="M43" s="78">
        <v>15.7</v>
      </c>
      <c r="N43" s="78">
        <v>10</v>
      </c>
      <c r="O43" s="78">
        <v>12.3</v>
      </c>
      <c r="P43" s="78"/>
      <c r="Q43" s="78"/>
      <c r="R43" s="99">
        <f t="shared" si="14"/>
        <v>38</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3"/>
        <v>0</v>
      </c>
      <c r="K44" s="2"/>
      <c r="L44" s="90" t="s">
        <v>17</v>
      </c>
      <c r="M44" s="78"/>
      <c r="N44" s="78"/>
      <c r="O44" s="78"/>
      <c r="P44" s="78"/>
      <c r="Q44" s="78"/>
      <c r="R44" s="99">
        <f t="shared" si="14"/>
        <v>0</v>
      </c>
      <c r="S44" s="2"/>
      <c r="T44" s="60"/>
      <c r="U44" s="51"/>
      <c r="V44" s="2"/>
      <c r="W44" s="59"/>
      <c r="X44" s="59"/>
      <c r="Y44" s="2"/>
      <c r="Z44" s="2"/>
      <c r="AA44" s="2"/>
      <c r="AB44" s="2"/>
    </row>
    <row r="45" spans="1:30" ht="33.75" customHeight="1" x14ac:dyDescent="0.25">
      <c r="A45" s="89" t="s">
        <v>18</v>
      </c>
      <c r="B45" s="78">
        <v>25.833833333333331</v>
      </c>
      <c r="C45" s="78">
        <v>48.568777777777768</v>
      </c>
      <c r="D45" s="78">
        <v>49.41</v>
      </c>
      <c r="E45" s="78">
        <v>39.085888888888888</v>
      </c>
      <c r="F45" s="78">
        <v>43.188722222222225</v>
      </c>
      <c r="G45" s="78">
        <v>51.256166666666665</v>
      </c>
      <c r="H45" s="78">
        <v>33.681166666666662</v>
      </c>
      <c r="I45" s="78">
        <v>34.779277777777786</v>
      </c>
      <c r="J45" s="99">
        <f t="shared" si="13"/>
        <v>325.80383333333333</v>
      </c>
      <c r="K45" s="2"/>
      <c r="L45" s="89" t="s">
        <v>18</v>
      </c>
      <c r="M45" s="78">
        <v>15.7</v>
      </c>
      <c r="N45" s="78">
        <v>10.1</v>
      </c>
      <c r="O45" s="78">
        <v>12.3</v>
      </c>
      <c r="P45" s="78"/>
      <c r="Q45" s="78"/>
      <c r="R45" s="99">
        <f t="shared" si="14"/>
        <v>38.099999999999994</v>
      </c>
      <c r="S45" s="2"/>
      <c r="T45" s="60"/>
      <c r="U45" s="51"/>
      <c r="V45" s="2"/>
      <c r="W45" s="59"/>
      <c r="X45" s="59"/>
      <c r="Y45" s="2"/>
      <c r="Z45" s="2"/>
      <c r="AA45" s="2"/>
      <c r="AB45" s="2"/>
    </row>
    <row r="46" spans="1:30" ht="33.75" customHeight="1" x14ac:dyDescent="0.25">
      <c r="A46" s="90" t="s">
        <v>10</v>
      </c>
      <c r="B46" s="79">
        <f t="shared" ref="B46:I46" si="15">SUM(B39:B45)</f>
        <v>130.88249999999999</v>
      </c>
      <c r="C46" s="26">
        <f t="shared" si="15"/>
        <v>243.47399999999999</v>
      </c>
      <c r="D46" s="26">
        <f t="shared" si="15"/>
        <v>246.15499999999997</v>
      </c>
      <c r="E46" s="26">
        <f t="shared" si="15"/>
        <v>193.08799999999999</v>
      </c>
      <c r="F46" s="26">
        <f t="shared" si="15"/>
        <v>213.0625</v>
      </c>
      <c r="G46" s="26">
        <f t="shared" si="15"/>
        <v>250.98150000000001</v>
      </c>
      <c r="H46" s="26">
        <f t="shared" si="15"/>
        <v>163.89449999999997</v>
      </c>
      <c r="I46" s="26">
        <f t="shared" si="15"/>
        <v>169.82350000000002</v>
      </c>
      <c r="J46" s="99">
        <f t="shared" si="13"/>
        <v>1611.3614999999998</v>
      </c>
      <c r="L46" s="76" t="s">
        <v>10</v>
      </c>
      <c r="M46" s="79">
        <f>SUM(M39:M45)</f>
        <v>77.400000000000006</v>
      </c>
      <c r="N46" s="26">
        <f>SUM(N39:N45)</f>
        <v>49.1</v>
      </c>
      <c r="O46" s="26">
        <f>SUM(O39:O45)</f>
        <v>60.3</v>
      </c>
      <c r="P46" s="26">
        <f>SUM(P39:P45)</f>
        <v>0</v>
      </c>
      <c r="Q46" s="26">
        <f>SUM(Q39:Q45)</f>
        <v>0</v>
      </c>
      <c r="R46" s="99">
        <f t="shared" si="14"/>
        <v>186.8</v>
      </c>
      <c r="S46" s="60"/>
      <c r="T46" s="60"/>
      <c r="U46" s="2"/>
      <c r="V46" s="2"/>
      <c r="W46" s="2"/>
      <c r="X46" s="2"/>
      <c r="Y46" s="2"/>
      <c r="Z46" s="2"/>
      <c r="AA46" s="2"/>
      <c r="AB46" s="2"/>
    </row>
    <row r="47" spans="1:30" ht="33.75" customHeight="1" x14ac:dyDescent="0.25">
      <c r="A47" s="91" t="s">
        <v>19</v>
      </c>
      <c r="B47" s="80">
        <v>67.5</v>
      </c>
      <c r="C47" s="29">
        <v>66</v>
      </c>
      <c r="D47" s="29">
        <v>65</v>
      </c>
      <c r="E47" s="29">
        <v>64</v>
      </c>
      <c r="F47" s="29">
        <v>62.5</v>
      </c>
      <c r="G47" s="29">
        <v>61.5</v>
      </c>
      <c r="H47" s="29">
        <v>60.5</v>
      </c>
      <c r="I47" s="29">
        <v>60.5</v>
      </c>
      <c r="J47" s="100">
        <f>+((J46/J48)/7)*1000</f>
        <v>63.34466152999449</v>
      </c>
      <c r="L47" s="108" t="s">
        <v>19</v>
      </c>
      <c r="M47" s="80">
        <v>69.5</v>
      </c>
      <c r="N47" s="29">
        <v>69.5</v>
      </c>
      <c r="O47" s="29">
        <v>69.5</v>
      </c>
      <c r="P47" s="29"/>
      <c r="Q47" s="29"/>
      <c r="R47" s="100">
        <f>+((R46/R48)/7)*1000</f>
        <v>69.49404761904762</v>
      </c>
      <c r="S47" s="62"/>
      <c r="T47" s="62"/>
    </row>
    <row r="48" spans="1:30" ht="33.75" customHeight="1" x14ac:dyDescent="0.25">
      <c r="A48" s="92" t="s">
        <v>20</v>
      </c>
      <c r="B48" s="81">
        <v>277</v>
      </c>
      <c r="C48" s="33">
        <v>527</v>
      </c>
      <c r="D48" s="33">
        <v>541</v>
      </c>
      <c r="E48" s="33">
        <v>431</v>
      </c>
      <c r="F48" s="33">
        <v>487</v>
      </c>
      <c r="G48" s="33">
        <v>583</v>
      </c>
      <c r="H48" s="33">
        <v>387</v>
      </c>
      <c r="I48" s="33">
        <v>401</v>
      </c>
      <c r="J48" s="101">
        <f>SUM(B48:I48)</f>
        <v>3634</v>
      </c>
      <c r="K48" s="63"/>
      <c r="L48" s="92" t="s">
        <v>20</v>
      </c>
      <c r="M48" s="104">
        <v>159</v>
      </c>
      <c r="N48" s="64">
        <v>101</v>
      </c>
      <c r="O48" s="64">
        <v>124</v>
      </c>
      <c r="P48" s="64"/>
      <c r="Q48" s="64"/>
      <c r="R48" s="110">
        <f>SUM(M48:Q48)</f>
        <v>384</v>
      </c>
      <c r="S48" s="65"/>
      <c r="T48" s="65"/>
    </row>
    <row r="49" spans="1:30" ht="33.75" customHeight="1" x14ac:dyDescent="0.25">
      <c r="A49" s="93" t="s">
        <v>21</v>
      </c>
      <c r="B49" s="82">
        <f t="shared" ref="B49:I49" si="16">((B48*B47)*7/1000-B39-B40)/3</f>
        <v>25.833833333333331</v>
      </c>
      <c r="C49" s="37">
        <f t="shared" si="16"/>
        <v>48.568777777777768</v>
      </c>
      <c r="D49" s="37">
        <f t="shared" si="16"/>
        <v>49.41</v>
      </c>
      <c r="E49" s="37">
        <f t="shared" si="16"/>
        <v>39.085888888888888</v>
      </c>
      <c r="F49" s="37">
        <f t="shared" si="16"/>
        <v>43.188722222222225</v>
      </c>
      <c r="G49" s="37">
        <f t="shared" si="16"/>
        <v>51.256166666666665</v>
      </c>
      <c r="H49" s="37">
        <f t="shared" si="16"/>
        <v>33.681166666666662</v>
      </c>
      <c r="I49" s="37">
        <f t="shared" si="16"/>
        <v>34.779277777777786</v>
      </c>
      <c r="J49" s="102">
        <f>((J46*1000)/J48)/7</f>
        <v>63.34466152999449</v>
      </c>
      <c r="L49" s="93" t="s">
        <v>21</v>
      </c>
      <c r="M49" s="82">
        <f t="shared" ref="M49:Q49" si="17">((M48*M47)*7/1000-M39-M40)/3</f>
        <v>15.651166666666663</v>
      </c>
      <c r="N49" s="37">
        <f t="shared" si="17"/>
        <v>10.045499999999999</v>
      </c>
      <c r="O49" s="37">
        <f t="shared" si="17"/>
        <v>12.308666666666667</v>
      </c>
      <c r="P49" s="37">
        <f t="shared" si="17"/>
        <v>0</v>
      </c>
      <c r="Q49" s="37">
        <f t="shared" si="17"/>
        <v>0</v>
      </c>
      <c r="R49" s="111">
        <f>((R46*1000)/R48)/7</f>
        <v>69.49404761904762</v>
      </c>
      <c r="S49" s="65"/>
      <c r="T49" s="65"/>
    </row>
    <row r="50" spans="1:30" ht="33.75" customHeight="1" x14ac:dyDescent="0.25">
      <c r="A50" s="94" t="s">
        <v>22</v>
      </c>
      <c r="B50" s="83">
        <f t="shared" ref="B50:I50" si="18">((B48*B47)*7)/1000</f>
        <v>130.88249999999999</v>
      </c>
      <c r="C50" s="41">
        <f t="shared" si="18"/>
        <v>243.47399999999999</v>
      </c>
      <c r="D50" s="41">
        <f t="shared" si="18"/>
        <v>246.155</v>
      </c>
      <c r="E50" s="41">
        <f t="shared" si="18"/>
        <v>193.08799999999999</v>
      </c>
      <c r="F50" s="41">
        <f t="shared" si="18"/>
        <v>213.0625</v>
      </c>
      <c r="G50" s="41">
        <f t="shared" si="18"/>
        <v>250.98150000000001</v>
      </c>
      <c r="H50" s="41">
        <f t="shared" si="18"/>
        <v>163.89449999999999</v>
      </c>
      <c r="I50" s="41">
        <f t="shared" si="18"/>
        <v>169.8235</v>
      </c>
      <c r="J50" s="85"/>
      <c r="L50" s="94" t="s">
        <v>22</v>
      </c>
      <c r="M50" s="83">
        <f>((M48*M47)*7)/1000</f>
        <v>77.353499999999997</v>
      </c>
      <c r="N50" s="41">
        <f>((N48*N47)*7)/1000</f>
        <v>49.136499999999998</v>
      </c>
      <c r="O50" s="41">
        <f>((O48*O47)*7)/1000</f>
        <v>60.326000000000001</v>
      </c>
      <c r="P50" s="41">
        <f>((P48*P47)*7)/1000</f>
        <v>0</v>
      </c>
      <c r="Q50" s="41">
        <f>((Q48*Q47)*7)/1000</f>
        <v>0</v>
      </c>
      <c r="R50" s="112"/>
    </row>
    <row r="51" spans="1:30" ht="33.75" customHeight="1" thickBot="1" x14ac:dyDescent="0.3">
      <c r="A51" s="95" t="s">
        <v>23</v>
      </c>
      <c r="B51" s="84">
        <f t="shared" ref="B51:I51" si="19">+(B46/B48)/7*1000</f>
        <v>67.499999999999986</v>
      </c>
      <c r="C51" s="46">
        <f t="shared" si="19"/>
        <v>65.999999999999986</v>
      </c>
      <c r="D51" s="46">
        <f t="shared" si="19"/>
        <v>64.999999999999986</v>
      </c>
      <c r="E51" s="46">
        <f t="shared" si="19"/>
        <v>64</v>
      </c>
      <c r="F51" s="46">
        <f t="shared" si="19"/>
        <v>62.5</v>
      </c>
      <c r="G51" s="46">
        <f t="shared" si="19"/>
        <v>61.5</v>
      </c>
      <c r="H51" s="46">
        <f t="shared" si="19"/>
        <v>60.499999999999993</v>
      </c>
      <c r="I51" s="46">
        <f t="shared" si="19"/>
        <v>60.500000000000007</v>
      </c>
      <c r="J51" s="103"/>
      <c r="K51" s="49"/>
      <c r="L51" s="95" t="s">
        <v>23</v>
      </c>
      <c r="M51" s="84">
        <f>+(M46/M48)/7*1000</f>
        <v>69.541778975741252</v>
      </c>
      <c r="N51" s="46">
        <f>+(N46/N48)/7*1000</f>
        <v>69.448373408769442</v>
      </c>
      <c r="O51" s="46">
        <f>+(O46/O48)/7*1000</f>
        <v>69.47004608294931</v>
      </c>
      <c r="P51" s="46" t="e">
        <f>+(P46/P48)/7*1000</f>
        <v>#DIV/0!</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39.799999999999997</v>
      </c>
      <c r="C58" s="78">
        <v>31.1</v>
      </c>
      <c r="D58" s="78">
        <v>28.6</v>
      </c>
      <c r="E58" s="78">
        <v>33</v>
      </c>
      <c r="F58" s="78"/>
      <c r="G58" s="99">
        <f t="shared" ref="G58:G65" si="20">SUM(B58:F58)</f>
        <v>132.5</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39.799999999999997</v>
      </c>
      <c r="C59" s="78">
        <v>31.1</v>
      </c>
      <c r="D59" s="78">
        <v>28.6</v>
      </c>
      <c r="E59" s="78">
        <v>33</v>
      </c>
      <c r="F59" s="78"/>
      <c r="G59" s="99">
        <f t="shared" si="20"/>
        <v>132.5</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40.700000000000003</v>
      </c>
      <c r="C61" s="78">
        <v>31.9</v>
      </c>
      <c r="D61" s="78">
        <v>29.6</v>
      </c>
      <c r="E61" s="78">
        <v>34</v>
      </c>
      <c r="F61" s="78"/>
      <c r="G61" s="99">
        <f t="shared" si="20"/>
        <v>136.19999999999999</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40.700000000000003</v>
      </c>
      <c r="C62" s="78">
        <v>31.9</v>
      </c>
      <c r="D62" s="78">
        <v>29.6</v>
      </c>
      <c r="E62" s="78">
        <v>34</v>
      </c>
      <c r="F62" s="78"/>
      <c r="G62" s="99">
        <f t="shared" si="20"/>
        <v>136.19999999999999</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40.700000000000003</v>
      </c>
      <c r="C64" s="78">
        <v>31.9</v>
      </c>
      <c r="D64" s="78">
        <v>29.6</v>
      </c>
      <c r="E64" s="78">
        <v>34</v>
      </c>
      <c r="F64" s="78"/>
      <c r="G64" s="99">
        <f t="shared" si="20"/>
        <v>136.19999999999999</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201.7</v>
      </c>
      <c r="C65" s="26">
        <f>SUM(C58:C64)</f>
        <v>157.9</v>
      </c>
      <c r="D65" s="26">
        <f>SUM(D58:D64)</f>
        <v>146</v>
      </c>
      <c r="E65" s="26">
        <f>SUM(E58:E64)</f>
        <v>168</v>
      </c>
      <c r="F65" s="26">
        <f>SUM(F58:F64)</f>
        <v>0</v>
      </c>
      <c r="G65" s="99">
        <f t="shared" si="20"/>
        <v>673.6</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75</v>
      </c>
      <c r="C66" s="29">
        <v>75</v>
      </c>
      <c r="D66" s="29">
        <v>75</v>
      </c>
      <c r="E66" s="29">
        <v>75</v>
      </c>
      <c r="F66" s="29"/>
      <c r="G66" s="100">
        <f>+((G65/G67)/7)*1000</f>
        <v>75.002783654381489</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384</v>
      </c>
      <c r="C67" s="64">
        <v>301</v>
      </c>
      <c r="D67" s="64">
        <v>278</v>
      </c>
      <c r="E67" s="64">
        <v>320</v>
      </c>
      <c r="F67" s="64"/>
      <c r="G67" s="110">
        <f>SUM(B67:F67)</f>
        <v>1283</v>
      </c>
      <c r="I67" s="74"/>
      <c r="M67" s="3"/>
      <c r="N67" s="3"/>
      <c r="O67" s="3"/>
      <c r="P67" s="3"/>
      <c r="Q67" s="3"/>
    </row>
    <row r="68" spans="1:28" ht="33.75" customHeight="1" x14ac:dyDescent="0.25">
      <c r="A68" s="93" t="s">
        <v>21</v>
      </c>
      <c r="B68" s="82">
        <f t="shared" ref="B68:F68" si="21">((B67*B66)*7/1000-B58-B59)/3</f>
        <v>40.666666666666671</v>
      </c>
      <c r="C68" s="37">
        <f t="shared" si="21"/>
        <v>31.941666666666674</v>
      </c>
      <c r="D68" s="37">
        <f t="shared" si="21"/>
        <v>29.583333333333332</v>
      </c>
      <c r="E68" s="37">
        <f t="shared" si="21"/>
        <v>34</v>
      </c>
      <c r="F68" s="37">
        <f t="shared" si="21"/>
        <v>0</v>
      </c>
      <c r="G68" s="114">
        <f>((G65*1000)/G67)/7</f>
        <v>75.002783654381474</v>
      </c>
      <c r="M68" s="3"/>
      <c r="N68" s="3"/>
      <c r="O68" s="3"/>
      <c r="P68" s="3"/>
      <c r="Q68" s="3"/>
    </row>
    <row r="69" spans="1:28" ht="33.75" customHeight="1" x14ac:dyDescent="0.25">
      <c r="A69" s="94" t="s">
        <v>22</v>
      </c>
      <c r="B69" s="83">
        <f>((B67*B66)*7)/1000</f>
        <v>201.6</v>
      </c>
      <c r="C69" s="41">
        <f>((C67*C66)*7)/1000</f>
        <v>158.02500000000001</v>
      </c>
      <c r="D69" s="41">
        <f>((D67*D66)*7)/1000</f>
        <v>145.94999999999999</v>
      </c>
      <c r="E69" s="41">
        <f>((E67*E66)*7)/1000</f>
        <v>168</v>
      </c>
      <c r="F69" s="41">
        <f>((F67*F66)*7)/1000</f>
        <v>0</v>
      </c>
      <c r="G69" s="85"/>
      <c r="H69" s="49"/>
      <c r="Q69" s="3"/>
    </row>
    <row r="70" spans="1:28" ht="33.75" customHeight="1" thickBot="1" x14ac:dyDescent="0.3">
      <c r="A70" s="95" t="s">
        <v>23</v>
      </c>
      <c r="B70" s="84">
        <f>+(B65/B67)/7*1000</f>
        <v>75.03720238095238</v>
      </c>
      <c r="C70" s="46">
        <f>+(C65/C67)/7*1000</f>
        <v>74.940673943996202</v>
      </c>
      <c r="D70" s="46">
        <f>+(D65/D67)/7*1000</f>
        <v>75.025693730729685</v>
      </c>
      <c r="E70" s="46">
        <f>+(E65/E67)/7*1000</f>
        <v>75</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I36"/>
    <mergeCell ref="M36:Q36"/>
    <mergeCell ref="J54:K54"/>
    <mergeCell ref="B55:F55"/>
    <mergeCell ref="B15:I15"/>
    <mergeCell ref="A3:C3"/>
    <mergeCell ref="E9:G9"/>
    <mergeCell ref="R9:S9"/>
    <mergeCell ref="K11:L11"/>
    <mergeCell ref="J15:M15"/>
    <mergeCell ref="N15:W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E36-82B1-4D7B-812A-F4D999C1F2A8}">
  <dimension ref="A1:AD239"/>
  <sheetViews>
    <sheetView topLeftCell="A13" zoomScale="30" zoomScaleNormal="30" workbookViewId="0">
      <selection activeCell="B67" sqref="B67:E67"/>
    </sheetView>
  </sheetViews>
  <sheetFormatPr baseColWidth="10" defaultRowHeight="15" x14ac:dyDescent="0.25"/>
  <cols>
    <col min="1" max="1" width="52.42578125" style="17" bestFit="1" customWidth="1"/>
    <col min="2" max="10" width="21.140625" style="17" customWidth="1"/>
    <col min="11" max="11" width="28.28515625" style="17" bestFit="1" customWidth="1"/>
    <col min="12" max="12" width="26.28515625" style="17" bestFit="1" customWidth="1"/>
    <col min="13" max="25" width="21.140625"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92"/>
      <c r="E3" s="192"/>
      <c r="F3" s="192"/>
      <c r="G3" s="192"/>
      <c r="H3" s="192"/>
      <c r="I3" s="192"/>
      <c r="J3" s="192"/>
      <c r="K3" s="192"/>
      <c r="L3" s="192"/>
      <c r="M3" s="192"/>
      <c r="N3" s="192"/>
      <c r="O3" s="192"/>
      <c r="P3" s="192"/>
      <c r="Q3" s="192"/>
      <c r="R3" s="192"/>
      <c r="S3" s="192"/>
      <c r="T3" s="192"/>
      <c r="U3" s="192"/>
      <c r="V3" s="192"/>
      <c r="W3" s="192"/>
      <c r="X3" s="192"/>
      <c r="Y3" s="2"/>
      <c r="Z3" s="2"/>
      <c r="AA3" s="2"/>
      <c r="AB3" s="2"/>
      <c r="AC3" s="2"/>
      <c r="AD3" s="192"/>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92" t="s">
        <v>1</v>
      </c>
      <c r="B9" s="192"/>
      <c r="C9" s="192"/>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92"/>
      <c r="B10" s="192"/>
      <c r="C10" s="192"/>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92" t="s">
        <v>4</v>
      </c>
      <c r="B11" s="192"/>
      <c r="C11" s="192"/>
      <c r="D11" s="1"/>
      <c r="E11" s="193">
        <v>3</v>
      </c>
      <c r="F11" s="1"/>
      <c r="G11" s="1"/>
      <c r="H11" s="1"/>
      <c r="I11" s="1"/>
      <c r="J11" s="1"/>
      <c r="K11" s="327" t="s">
        <v>66</v>
      </c>
      <c r="L11" s="327"/>
      <c r="M11" s="194"/>
      <c r="N11" s="194"/>
      <c r="O11" s="1"/>
      <c r="P11" s="1"/>
      <c r="Q11" s="1" t="s">
        <v>6</v>
      </c>
      <c r="R11" s="8"/>
      <c r="S11" s="8"/>
      <c r="T11" s="8"/>
      <c r="U11" s="8"/>
      <c r="V11" s="8"/>
      <c r="W11" s="8"/>
      <c r="X11" s="8"/>
      <c r="Y11" s="1"/>
      <c r="Z11" s="1"/>
      <c r="AA11" s="1"/>
      <c r="AB11" s="1"/>
      <c r="AC11" s="1"/>
      <c r="AD11" s="1"/>
    </row>
    <row r="12" spans="1:30" s="3" customFormat="1" ht="26.25" x14ac:dyDescent="0.25">
      <c r="A12" s="192"/>
      <c r="B12" s="192"/>
      <c r="C12" s="192"/>
      <c r="D12" s="1"/>
      <c r="E12" s="5"/>
      <c r="F12" s="1"/>
      <c r="G12" s="1"/>
      <c r="H12" s="1"/>
      <c r="I12" s="1"/>
      <c r="J12" s="1"/>
      <c r="K12" s="194"/>
      <c r="L12" s="194"/>
      <c r="M12" s="194"/>
      <c r="N12" s="194"/>
      <c r="O12" s="1"/>
      <c r="P12" s="1"/>
      <c r="Q12" s="1"/>
      <c r="R12" s="1"/>
      <c r="S12" s="8"/>
      <c r="T12" s="8"/>
      <c r="U12" s="8"/>
      <c r="V12" s="8"/>
      <c r="W12" s="8"/>
      <c r="X12" s="8"/>
      <c r="Y12" s="8"/>
      <c r="Z12" s="8"/>
      <c r="AA12" s="8"/>
      <c r="AB12" s="8"/>
      <c r="AC12" s="8"/>
      <c r="AD12" s="1"/>
    </row>
    <row r="13" spans="1:30" s="3" customFormat="1" ht="26.25" x14ac:dyDescent="0.25">
      <c r="A13" s="192"/>
      <c r="B13" s="192"/>
      <c r="C13" s="192"/>
      <c r="D13" s="192"/>
      <c r="E13" s="192"/>
      <c r="F13" s="192"/>
      <c r="G13" s="192"/>
      <c r="H13" s="192"/>
      <c r="I13" s="192"/>
      <c r="J13" s="192"/>
      <c r="K13" s="192"/>
      <c r="L13" s="194"/>
      <c r="M13" s="194"/>
      <c r="N13" s="194"/>
      <c r="O13" s="194"/>
      <c r="P13" s="194"/>
      <c r="Q13" s="194"/>
      <c r="R13" s="194"/>
      <c r="S13" s="194"/>
      <c r="T13" s="194"/>
      <c r="U13" s="194"/>
      <c r="V13" s="194"/>
      <c r="W13" s="1"/>
      <c r="X13" s="1"/>
      <c r="Y13" s="1"/>
    </row>
    <row r="14" spans="1:30" s="3" customFormat="1" ht="27" thickBot="1" x14ac:dyDescent="0.3">
      <c r="A14" s="192"/>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1"/>
      <c r="J15" s="342" t="s">
        <v>53</v>
      </c>
      <c r="K15" s="343"/>
      <c r="L15" s="343"/>
      <c r="M15" s="344"/>
      <c r="N15" s="347" t="s">
        <v>52</v>
      </c>
      <c r="O15" s="345"/>
      <c r="P15" s="345"/>
      <c r="Q15" s="345"/>
      <c r="R15" s="345"/>
      <c r="S15" s="345"/>
      <c r="T15" s="345"/>
      <c r="U15" s="345"/>
      <c r="V15" s="345"/>
      <c r="W15" s="346"/>
      <c r="X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19">
        <v>8</v>
      </c>
      <c r="V17" s="19">
        <v>9</v>
      </c>
      <c r="W17" s="181">
        <v>10</v>
      </c>
      <c r="X17" s="16"/>
      <c r="Z17" s="2"/>
      <c r="AA17" s="18"/>
    </row>
    <row r="18" spans="1:30" ht="39.950000000000003" customHeight="1" x14ac:dyDescent="0.25">
      <c r="A18" s="156" t="s">
        <v>12</v>
      </c>
      <c r="B18" s="21">
        <v>25.12766666666667</v>
      </c>
      <c r="C18" s="78">
        <v>37.239999999999995</v>
      </c>
      <c r="D18" s="22">
        <v>61.591833333333341</v>
      </c>
      <c r="E18" s="22">
        <v>59.282666666666671</v>
      </c>
      <c r="F18" s="22">
        <v>43.225000000000001</v>
      </c>
      <c r="G18" s="22">
        <v>54.228333333333332</v>
      </c>
      <c r="H18" s="22">
        <v>53.041333333333341</v>
      </c>
      <c r="I18" s="22">
        <v>40.81066666666667</v>
      </c>
      <c r="J18" s="21">
        <v>19.503333333333334</v>
      </c>
      <c r="K18" s="22">
        <v>62.54</v>
      </c>
      <c r="L18" s="22">
        <v>67.520666666666685</v>
      </c>
      <c r="M18" s="23">
        <v>43.306833333333337</v>
      </c>
      <c r="N18" s="21">
        <v>42.199333333333342</v>
      </c>
      <c r="O18" s="78">
        <v>55.447333333333347</v>
      </c>
      <c r="P18" s="22">
        <v>40.606666666666669</v>
      </c>
      <c r="Q18" s="22">
        <v>40.606666666666669</v>
      </c>
      <c r="R18" s="22">
        <v>34.167000000000009</v>
      </c>
      <c r="S18" s="22">
        <v>34.167000000000009</v>
      </c>
      <c r="T18" s="22">
        <v>60.05866666666666</v>
      </c>
      <c r="U18" s="22">
        <v>48.882333333333328</v>
      </c>
      <c r="V18" s="22">
        <v>31.275333333333332</v>
      </c>
      <c r="W18" s="182">
        <v>34.255999999999993</v>
      </c>
      <c r="X18" s="24">
        <f t="shared" ref="X18:X25" si="0">SUM(B18:W18)</f>
        <v>989.08466666666686</v>
      </c>
      <c r="Z18" s="2"/>
      <c r="AA18" s="18"/>
    </row>
    <row r="19" spans="1:30" ht="39.950000000000003" customHeight="1" x14ac:dyDescent="0.25">
      <c r="A19" s="157" t="s">
        <v>13</v>
      </c>
      <c r="B19" s="21">
        <v>25.12766666666667</v>
      </c>
      <c r="C19" s="78">
        <v>37.239999999999995</v>
      </c>
      <c r="D19" s="22">
        <v>61.591833333333341</v>
      </c>
      <c r="E19" s="22">
        <v>59.282666666666671</v>
      </c>
      <c r="F19" s="22">
        <v>43.225000000000001</v>
      </c>
      <c r="G19" s="22">
        <v>54.228333333333332</v>
      </c>
      <c r="H19" s="22">
        <v>53.041333333333341</v>
      </c>
      <c r="I19" s="22">
        <v>40.81066666666667</v>
      </c>
      <c r="J19" s="21">
        <v>19.503333333333334</v>
      </c>
      <c r="K19" s="22">
        <v>62.54</v>
      </c>
      <c r="L19" s="22">
        <v>67.520666666666685</v>
      </c>
      <c r="M19" s="23">
        <v>43.306833333333337</v>
      </c>
      <c r="N19" s="21">
        <v>42.199333333333342</v>
      </c>
      <c r="O19" s="78">
        <v>55.447333333333347</v>
      </c>
      <c r="P19" s="22">
        <v>40.606666666666669</v>
      </c>
      <c r="Q19" s="22">
        <v>40.606666666666669</v>
      </c>
      <c r="R19" s="22">
        <v>34.167000000000009</v>
      </c>
      <c r="S19" s="22">
        <v>34.167000000000009</v>
      </c>
      <c r="T19" s="22">
        <v>60.05866666666666</v>
      </c>
      <c r="U19" s="22">
        <v>48.882333333333328</v>
      </c>
      <c r="V19" s="22">
        <v>31.275333333333332</v>
      </c>
      <c r="W19" s="182">
        <v>34.255999999999993</v>
      </c>
      <c r="X19" s="24">
        <f t="shared" si="0"/>
        <v>989.08466666666686</v>
      </c>
      <c r="Z19" s="2"/>
      <c r="AA19" s="18"/>
    </row>
    <row r="20" spans="1:30" ht="39.75" customHeight="1" x14ac:dyDescent="0.25">
      <c r="A20" s="156" t="s">
        <v>14</v>
      </c>
      <c r="B20" s="21"/>
      <c r="C20" s="78"/>
      <c r="D20" s="22"/>
      <c r="E20" s="22"/>
      <c r="F20" s="22"/>
      <c r="G20" s="22"/>
      <c r="H20" s="22"/>
      <c r="I20" s="22"/>
      <c r="J20" s="21"/>
      <c r="K20" s="22"/>
      <c r="L20" s="22"/>
      <c r="M20" s="23"/>
      <c r="N20" s="21"/>
      <c r="O20" s="78"/>
      <c r="P20" s="22"/>
      <c r="Q20" s="22"/>
      <c r="R20" s="22"/>
      <c r="S20" s="22"/>
      <c r="T20" s="22"/>
      <c r="U20" s="22"/>
      <c r="V20" s="22"/>
      <c r="W20" s="182"/>
      <c r="X20" s="24">
        <f t="shared" si="0"/>
        <v>0</v>
      </c>
      <c r="Z20" s="2"/>
      <c r="AA20" s="18"/>
    </row>
    <row r="21" spans="1:30" ht="39.950000000000003" customHeight="1" x14ac:dyDescent="0.25">
      <c r="A21" s="157" t="s">
        <v>15</v>
      </c>
      <c r="B21" s="21">
        <v>24.86322222222222</v>
      </c>
      <c r="C21" s="78">
        <v>38.416000000000004</v>
      </c>
      <c r="D21" s="22">
        <v>64.452111111111108</v>
      </c>
      <c r="E21" s="22">
        <v>62.902222222222214</v>
      </c>
      <c r="F21" s="22">
        <v>46.258333333333333</v>
      </c>
      <c r="G21" s="22">
        <v>58.716444444444448</v>
      </c>
      <c r="H21" s="22">
        <v>58.019111111111101</v>
      </c>
      <c r="I21" s="22">
        <v>44.878888888888895</v>
      </c>
      <c r="J21" s="21">
        <v>19.606111111111115</v>
      </c>
      <c r="K21" s="22">
        <v>64.293666666666681</v>
      </c>
      <c r="L21" s="22">
        <v>72.695888888888888</v>
      </c>
      <c r="M21" s="23">
        <v>47.625944444444436</v>
      </c>
      <c r="N21" s="21">
        <v>40.36911111111111</v>
      </c>
      <c r="O21" s="78">
        <v>55.781611111111111</v>
      </c>
      <c r="P21" s="22">
        <v>41.818222222222218</v>
      </c>
      <c r="Q21" s="22">
        <v>41.818222222222218</v>
      </c>
      <c r="R21" s="22">
        <v>35.809666666666665</v>
      </c>
      <c r="S21" s="22">
        <v>35.809666666666665</v>
      </c>
      <c r="T21" s="22">
        <v>62.745388888888897</v>
      </c>
      <c r="U21" s="22">
        <v>51.589111111111123</v>
      </c>
      <c r="V21" s="22">
        <v>34.610777777777784</v>
      </c>
      <c r="W21" s="182">
        <v>37.278666666666673</v>
      </c>
      <c r="X21" s="24">
        <f t="shared" si="0"/>
        <v>1040.3583888888891</v>
      </c>
      <c r="Z21" s="2"/>
      <c r="AA21" s="18"/>
    </row>
    <row r="22" spans="1:30" ht="39.950000000000003" customHeight="1" x14ac:dyDescent="0.25">
      <c r="A22" s="156" t="s">
        <v>16</v>
      </c>
      <c r="B22" s="21">
        <v>24.86322222222222</v>
      </c>
      <c r="C22" s="78">
        <v>38.416000000000004</v>
      </c>
      <c r="D22" s="22">
        <v>64.452111111111108</v>
      </c>
      <c r="E22" s="22">
        <v>62.902222222222214</v>
      </c>
      <c r="F22" s="22">
        <v>46.258333333333333</v>
      </c>
      <c r="G22" s="22">
        <v>58.716444444444448</v>
      </c>
      <c r="H22" s="22">
        <v>58.019111111111101</v>
      </c>
      <c r="I22" s="22">
        <v>44.878888888888895</v>
      </c>
      <c r="J22" s="21">
        <v>19.606111111111115</v>
      </c>
      <c r="K22" s="22">
        <v>64.293666666666681</v>
      </c>
      <c r="L22" s="22">
        <v>72.695888888888888</v>
      </c>
      <c r="M22" s="23">
        <v>47.625944444444436</v>
      </c>
      <c r="N22" s="21">
        <v>40.36911111111111</v>
      </c>
      <c r="O22" s="78">
        <v>55.781611111111111</v>
      </c>
      <c r="P22" s="22">
        <v>41.818222222222218</v>
      </c>
      <c r="Q22" s="22">
        <v>41.818222222222218</v>
      </c>
      <c r="R22" s="22">
        <v>35.809666666666665</v>
      </c>
      <c r="S22" s="22">
        <v>35.809666666666665</v>
      </c>
      <c r="T22" s="22">
        <v>62.745388888888897</v>
      </c>
      <c r="U22" s="22">
        <v>51.589111111111123</v>
      </c>
      <c r="V22" s="22">
        <v>34.610777777777784</v>
      </c>
      <c r="W22" s="182">
        <v>37.278666666666673</v>
      </c>
      <c r="X22" s="24">
        <f t="shared" si="0"/>
        <v>1040.3583888888891</v>
      </c>
      <c r="Z22" s="2"/>
      <c r="AA22" s="18"/>
    </row>
    <row r="23" spans="1:30" ht="39.950000000000003" customHeight="1" x14ac:dyDescent="0.25">
      <c r="A23" s="157" t="s">
        <v>17</v>
      </c>
      <c r="B23" s="21"/>
      <c r="C23" s="78"/>
      <c r="D23" s="22"/>
      <c r="E23" s="22"/>
      <c r="F23" s="22"/>
      <c r="G23" s="22"/>
      <c r="H23" s="22"/>
      <c r="I23" s="22"/>
      <c r="J23" s="21"/>
      <c r="K23" s="22"/>
      <c r="L23" s="22"/>
      <c r="M23" s="23"/>
      <c r="N23" s="21"/>
      <c r="O23" s="78"/>
      <c r="P23" s="22"/>
      <c r="Q23" s="22"/>
      <c r="R23" s="22"/>
      <c r="S23" s="22"/>
      <c r="T23" s="22"/>
      <c r="U23" s="22"/>
      <c r="V23" s="22"/>
      <c r="W23" s="182"/>
      <c r="X23" s="24">
        <f t="shared" si="0"/>
        <v>0</v>
      </c>
      <c r="Z23" s="2"/>
      <c r="AA23" s="18"/>
    </row>
    <row r="24" spans="1:30" ht="39.950000000000003" customHeight="1" x14ac:dyDescent="0.25">
      <c r="A24" s="156" t="s">
        <v>18</v>
      </c>
      <c r="B24" s="21">
        <v>24.86322222222222</v>
      </c>
      <c r="C24" s="78">
        <v>38.416000000000004</v>
      </c>
      <c r="D24" s="22">
        <v>64.452111111111108</v>
      </c>
      <c r="E24" s="22">
        <v>62.902222222222214</v>
      </c>
      <c r="F24" s="22">
        <v>46.258333333333333</v>
      </c>
      <c r="G24" s="22">
        <v>58.716444444444448</v>
      </c>
      <c r="H24" s="22">
        <v>58.019111111111101</v>
      </c>
      <c r="I24" s="22">
        <v>44.878888888888895</v>
      </c>
      <c r="J24" s="21">
        <v>19.606111111111115</v>
      </c>
      <c r="K24" s="22">
        <v>64.293666666666681</v>
      </c>
      <c r="L24" s="22">
        <v>72.695888888888888</v>
      </c>
      <c r="M24" s="23">
        <v>47.625944444444436</v>
      </c>
      <c r="N24" s="21">
        <v>40.36911111111111</v>
      </c>
      <c r="O24" s="78">
        <v>55.781611111111111</v>
      </c>
      <c r="P24" s="22">
        <v>41.818222222222218</v>
      </c>
      <c r="Q24" s="22">
        <v>41.818222222222218</v>
      </c>
      <c r="R24" s="22">
        <v>35.809666666666665</v>
      </c>
      <c r="S24" s="22">
        <v>35.809666666666665</v>
      </c>
      <c r="T24" s="22">
        <v>62.745388888888897</v>
      </c>
      <c r="U24" s="22">
        <v>51.589111111111123</v>
      </c>
      <c r="V24" s="22">
        <v>34.610777777777784</v>
      </c>
      <c r="W24" s="182">
        <v>37.278666666666673</v>
      </c>
      <c r="X24" s="24">
        <f t="shared" si="0"/>
        <v>1040.3583888888891</v>
      </c>
      <c r="Z24" s="2"/>
    </row>
    <row r="25" spans="1:30" ht="41.45" customHeight="1" x14ac:dyDescent="0.25">
      <c r="A25" s="157" t="s">
        <v>10</v>
      </c>
      <c r="B25" s="25">
        <f t="shared" ref="B25:D25" si="1">SUM(B18:B24)</f>
        <v>124.845</v>
      </c>
      <c r="C25" s="26">
        <f t="shared" si="1"/>
        <v>189.72799999999998</v>
      </c>
      <c r="D25" s="26">
        <f t="shared" si="1"/>
        <v>316.53999999999996</v>
      </c>
      <c r="E25" s="26">
        <f>SUM(E18:E24)</f>
        <v>307.27199999999999</v>
      </c>
      <c r="F25" s="26">
        <f t="shared" ref="F25:K25" si="2">SUM(F18:F24)</f>
        <v>225.22499999999999</v>
      </c>
      <c r="G25" s="26">
        <f t="shared" si="2"/>
        <v>284.60599999999999</v>
      </c>
      <c r="H25" s="26">
        <f t="shared" si="2"/>
        <v>280.14</v>
      </c>
      <c r="I25" s="26">
        <f t="shared" si="2"/>
        <v>216.25800000000001</v>
      </c>
      <c r="J25" s="25">
        <f t="shared" si="2"/>
        <v>97.825000000000017</v>
      </c>
      <c r="K25" s="26">
        <f t="shared" si="2"/>
        <v>317.96100000000007</v>
      </c>
      <c r="L25" s="26">
        <f>SUM(L18:L24)</f>
        <v>353.12900000000002</v>
      </c>
      <c r="M25" s="27">
        <f t="shared" ref="M25:P25" si="3">SUM(M18:M24)</f>
        <v>229.49149999999997</v>
      </c>
      <c r="N25" s="25">
        <f t="shared" si="3"/>
        <v>205.50600000000003</v>
      </c>
      <c r="O25" s="26">
        <f t="shared" si="3"/>
        <v>278.23950000000002</v>
      </c>
      <c r="P25" s="26">
        <f t="shared" si="3"/>
        <v>206.66800000000001</v>
      </c>
      <c r="Q25" s="26">
        <f>SUM(Q18:Q24)</f>
        <v>206.66800000000001</v>
      </c>
      <c r="R25" s="26">
        <f t="shared" ref="R25:T25" si="4">SUM(R18:R24)</f>
        <v>175.76300000000001</v>
      </c>
      <c r="S25" s="26">
        <f t="shared" si="4"/>
        <v>175.76300000000001</v>
      </c>
      <c r="T25" s="26">
        <f t="shared" si="4"/>
        <v>308.3535</v>
      </c>
      <c r="U25" s="26">
        <f>SUM(U18:U24)</f>
        <v>252.53200000000004</v>
      </c>
      <c r="V25" s="26">
        <f t="shared" ref="V25:W25" si="5">SUM(V18:V24)</f>
        <v>166.38300000000004</v>
      </c>
      <c r="W25" s="183">
        <f t="shared" si="5"/>
        <v>180.34800000000001</v>
      </c>
      <c r="X25" s="24">
        <f t="shared" si="0"/>
        <v>5099.2445000000007</v>
      </c>
    </row>
    <row r="26" spans="1:30" s="2" customFormat="1" ht="36.75" customHeight="1" x14ac:dyDescent="0.25">
      <c r="A26" s="158" t="s">
        <v>19</v>
      </c>
      <c r="B26" s="28">
        <v>61.5</v>
      </c>
      <c r="C26" s="80">
        <v>60.5</v>
      </c>
      <c r="D26" s="29">
        <v>59.5</v>
      </c>
      <c r="E26" s="29">
        <v>59</v>
      </c>
      <c r="F26" s="29">
        <v>58.5</v>
      </c>
      <c r="G26" s="29">
        <v>58</v>
      </c>
      <c r="H26" s="29">
        <v>57.5</v>
      </c>
      <c r="I26" s="29">
        <v>57</v>
      </c>
      <c r="J26" s="28">
        <v>65</v>
      </c>
      <c r="K26" s="29">
        <v>63</v>
      </c>
      <c r="L26" s="29">
        <v>61</v>
      </c>
      <c r="M26" s="30">
        <v>59.5</v>
      </c>
      <c r="N26" s="28">
        <v>63</v>
      </c>
      <c r="O26" s="29">
        <v>60.5</v>
      </c>
      <c r="P26" s="29">
        <v>60.5</v>
      </c>
      <c r="Q26" s="29">
        <v>60.5</v>
      </c>
      <c r="R26" s="29">
        <v>59.5</v>
      </c>
      <c r="S26" s="29">
        <v>59.5</v>
      </c>
      <c r="T26" s="29">
        <v>58.5</v>
      </c>
      <c r="U26" s="29">
        <v>58</v>
      </c>
      <c r="V26" s="29">
        <v>57</v>
      </c>
      <c r="W26" s="184">
        <v>56.5</v>
      </c>
      <c r="X26" s="31">
        <f>+((X25/X27)/7)*1000</f>
        <v>59.53444753187317</v>
      </c>
    </row>
    <row r="27" spans="1:30" s="2" customFormat="1" ht="33" customHeight="1" x14ac:dyDescent="0.25">
      <c r="A27" s="159" t="s">
        <v>20</v>
      </c>
      <c r="B27" s="32">
        <v>290</v>
      </c>
      <c r="C27" s="81">
        <v>448</v>
      </c>
      <c r="D27" s="33">
        <v>760</v>
      </c>
      <c r="E27" s="33">
        <v>744</v>
      </c>
      <c r="F27" s="33">
        <v>550</v>
      </c>
      <c r="G27" s="33">
        <v>701</v>
      </c>
      <c r="H27" s="33">
        <v>696</v>
      </c>
      <c r="I27" s="33">
        <v>542</v>
      </c>
      <c r="J27" s="32">
        <v>215</v>
      </c>
      <c r="K27" s="33">
        <v>721</v>
      </c>
      <c r="L27" s="33">
        <v>827</v>
      </c>
      <c r="M27" s="34">
        <v>551</v>
      </c>
      <c r="N27" s="32">
        <v>466</v>
      </c>
      <c r="O27" s="33">
        <v>657</v>
      </c>
      <c r="P27" s="33">
        <v>488</v>
      </c>
      <c r="Q27" s="33">
        <v>488</v>
      </c>
      <c r="R27" s="33">
        <v>422</v>
      </c>
      <c r="S27" s="33">
        <v>422</v>
      </c>
      <c r="T27" s="33">
        <v>753</v>
      </c>
      <c r="U27" s="33">
        <v>622</v>
      </c>
      <c r="V27" s="33">
        <v>417</v>
      </c>
      <c r="W27" s="185">
        <v>456</v>
      </c>
      <c r="X27" s="35">
        <f>SUM(B27:W27)</f>
        <v>12236</v>
      </c>
      <c r="Y27" s="2">
        <f>((X25*1000)/X27)/7</f>
        <v>59.534447531873177</v>
      </c>
    </row>
    <row r="28" spans="1:30" s="2" customFormat="1" ht="33" customHeight="1" x14ac:dyDescent="0.25">
      <c r="A28" s="160" t="s">
        <v>21</v>
      </c>
      <c r="B28" s="36">
        <f>((B27*B26)*7/1000-B18-B19)/3</f>
        <v>24.86322222222222</v>
      </c>
      <c r="C28" s="37">
        <f t="shared" ref="C28:W28" si="6">((C27*C26)*7/1000-C18-C19)/3</f>
        <v>38.416000000000004</v>
      </c>
      <c r="D28" s="37">
        <f t="shared" si="6"/>
        <v>64.452111111111108</v>
      </c>
      <c r="E28" s="37">
        <f t="shared" si="6"/>
        <v>62.902222222222214</v>
      </c>
      <c r="F28" s="37">
        <f t="shared" si="6"/>
        <v>46.258333333333333</v>
      </c>
      <c r="G28" s="37">
        <f t="shared" si="6"/>
        <v>58.716444444444448</v>
      </c>
      <c r="H28" s="37">
        <f t="shared" si="6"/>
        <v>58.019111111111101</v>
      </c>
      <c r="I28" s="37">
        <f t="shared" si="6"/>
        <v>44.878888888888895</v>
      </c>
      <c r="J28" s="36">
        <f t="shared" si="6"/>
        <v>19.606111111111115</v>
      </c>
      <c r="K28" s="37">
        <f t="shared" si="6"/>
        <v>64.293666666666681</v>
      </c>
      <c r="L28" s="37">
        <f t="shared" si="6"/>
        <v>72.695888888888888</v>
      </c>
      <c r="M28" s="38">
        <f t="shared" si="6"/>
        <v>47.625944444444436</v>
      </c>
      <c r="N28" s="36">
        <f t="shared" si="6"/>
        <v>40.36911111111111</v>
      </c>
      <c r="O28" s="37">
        <f t="shared" si="6"/>
        <v>55.781611111111111</v>
      </c>
      <c r="P28" s="37">
        <f t="shared" si="6"/>
        <v>41.818222222222218</v>
      </c>
      <c r="Q28" s="37">
        <f t="shared" si="6"/>
        <v>41.818222222222218</v>
      </c>
      <c r="R28" s="37">
        <f t="shared" si="6"/>
        <v>35.809666666666665</v>
      </c>
      <c r="S28" s="37">
        <f t="shared" si="6"/>
        <v>35.809666666666665</v>
      </c>
      <c r="T28" s="37">
        <f t="shared" si="6"/>
        <v>62.745388888888897</v>
      </c>
      <c r="U28" s="37">
        <f t="shared" si="6"/>
        <v>51.589111111111123</v>
      </c>
      <c r="V28" s="37">
        <f t="shared" si="6"/>
        <v>34.610777777777784</v>
      </c>
      <c r="W28" s="186">
        <f t="shared" si="6"/>
        <v>37.278666666666673</v>
      </c>
      <c r="X28" s="39"/>
    </row>
    <row r="29" spans="1:30" ht="33.75" customHeight="1" x14ac:dyDescent="0.25">
      <c r="A29" s="161" t="s">
        <v>22</v>
      </c>
      <c r="B29" s="40">
        <f t="shared" ref="B29:D29" si="7">((B27*B26)*7)/1000</f>
        <v>124.845</v>
      </c>
      <c r="C29" s="41">
        <f t="shared" si="7"/>
        <v>189.72800000000001</v>
      </c>
      <c r="D29" s="41">
        <f t="shared" si="7"/>
        <v>316.54000000000002</v>
      </c>
      <c r="E29" s="41">
        <f>((E27*E26)*7)/1000</f>
        <v>307.27199999999999</v>
      </c>
      <c r="F29" s="41">
        <f>((F27*F26)*7)/1000</f>
        <v>225.22499999999999</v>
      </c>
      <c r="G29" s="41">
        <f t="shared" ref="G29:J29" si="8">((G27*G26)*7)/1000</f>
        <v>284.60599999999999</v>
      </c>
      <c r="H29" s="41">
        <f t="shared" si="8"/>
        <v>280.14</v>
      </c>
      <c r="I29" s="41">
        <f t="shared" si="8"/>
        <v>216.25800000000001</v>
      </c>
      <c r="J29" s="40">
        <f t="shared" si="8"/>
        <v>97.825000000000003</v>
      </c>
      <c r="K29" s="41">
        <f>((K27*K26)*7)/1000</f>
        <v>317.96100000000001</v>
      </c>
      <c r="L29" s="41">
        <f>((L27*L26)*7)/1000</f>
        <v>353.12900000000002</v>
      </c>
      <c r="M29" s="85">
        <f>((M27*M26)*7)/1000</f>
        <v>229.4915</v>
      </c>
      <c r="N29" s="40">
        <f t="shared" ref="N29:W29" si="9">((N27*N26)*7)/1000</f>
        <v>205.506</v>
      </c>
      <c r="O29" s="41">
        <f t="shared" si="9"/>
        <v>278.23950000000002</v>
      </c>
      <c r="P29" s="41">
        <f t="shared" si="9"/>
        <v>206.66800000000001</v>
      </c>
      <c r="Q29" s="42">
        <f t="shared" si="9"/>
        <v>206.66800000000001</v>
      </c>
      <c r="R29" s="42">
        <f t="shared" si="9"/>
        <v>175.76300000000001</v>
      </c>
      <c r="S29" s="42">
        <f t="shared" si="9"/>
        <v>175.76300000000001</v>
      </c>
      <c r="T29" s="42">
        <f t="shared" si="9"/>
        <v>308.3535</v>
      </c>
      <c r="U29" s="42">
        <f t="shared" si="9"/>
        <v>252.53200000000001</v>
      </c>
      <c r="V29" s="42">
        <f t="shared" si="9"/>
        <v>166.38300000000001</v>
      </c>
      <c r="W29" s="187">
        <f t="shared" si="9"/>
        <v>180.34800000000001</v>
      </c>
      <c r="X29" s="44"/>
    </row>
    <row r="30" spans="1:30" ht="33.75" customHeight="1" thickBot="1" x14ac:dyDescent="0.3">
      <c r="A30" s="162" t="s">
        <v>23</v>
      </c>
      <c r="B30" s="45">
        <f t="shared" ref="B30:D30" si="10">+(B25/B27)/7*1000</f>
        <v>61.5</v>
      </c>
      <c r="C30" s="46">
        <f t="shared" si="10"/>
        <v>60.499999999999993</v>
      </c>
      <c r="D30" s="46">
        <f t="shared" si="10"/>
        <v>59.499999999999993</v>
      </c>
      <c r="E30" s="46">
        <f>+(E25/E27)/7*1000</f>
        <v>59</v>
      </c>
      <c r="F30" s="46">
        <f t="shared" ref="F30:K30" si="11">+(F25/F27)/7*1000</f>
        <v>58.5</v>
      </c>
      <c r="G30" s="46">
        <f t="shared" si="11"/>
        <v>57.999999999999993</v>
      </c>
      <c r="H30" s="46">
        <f t="shared" si="11"/>
        <v>57.499999999999993</v>
      </c>
      <c r="I30" s="46">
        <f t="shared" si="11"/>
        <v>57</v>
      </c>
      <c r="J30" s="45">
        <f t="shared" si="11"/>
        <v>65.000000000000014</v>
      </c>
      <c r="K30" s="46">
        <f t="shared" si="11"/>
        <v>63.000000000000014</v>
      </c>
      <c r="L30" s="46">
        <f>+(L25/L27)/7*1000</f>
        <v>61.000000000000007</v>
      </c>
      <c r="M30" s="47">
        <f t="shared" ref="M30:W30" si="12">+(M25/M27)/7*1000</f>
        <v>59.499999999999993</v>
      </c>
      <c r="N30" s="45">
        <f t="shared" si="12"/>
        <v>63.000000000000014</v>
      </c>
      <c r="O30" s="46">
        <f t="shared" si="12"/>
        <v>60.500000000000007</v>
      </c>
      <c r="P30" s="46">
        <f t="shared" si="12"/>
        <v>60.5</v>
      </c>
      <c r="Q30" s="46">
        <f t="shared" si="12"/>
        <v>60.5</v>
      </c>
      <c r="R30" s="46">
        <f t="shared" si="12"/>
        <v>59.500000000000007</v>
      </c>
      <c r="S30" s="46">
        <f t="shared" si="12"/>
        <v>59.500000000000007</v>
      </c>
      <c r="T30" s="46">
        <f t="shared" si="12"/>
        <v>58.5</v>
      </c>
      <c r="U30" s="46">
        <f t="shared" si="12"/>
        <v>58.000000000000007</v>
      </c>
      <c r="V30" s="46">
        <f t="shared" si="12"/>
        <v>57.000000000000007</v>
      </c>
      <c r="W30" s="188">
        <f t="shared" si="12"/>
        <v>56.5</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34"/>
      <c r="I36" s="328"/>
      <c r="J36" s="97"/>
      <c r="K36" s="52" t="s">
        <v>26</v>
      </c>
      <c r="L36" s="105"/>
      <c r="M36" s="334" t="s">
        <v>25</v>
      </c>
      <c r="N36" s="334"/>
      <c r="O36" s="334"/>
      <c r="P36" s="334"/>
      <c r="Q36" s="328"/>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25.833833333333331</v>
      </c>
      <c r="C39" s="78">
        <v>48.568777777777768</v>
      </c>
      <c r="D39" s="78">
        <v>49.41</v>
      </c>
      <c r="E39" s="78">
        <v>39.085888888888888</v>
      </c>
      <c r="F39" s="78">
        <v>43.188722222222225</v>
      </c>
      <c r="G39" s="78">
        <v>51.256166666666665</v>
      </c>
      <c r="H39" s="78">
        <v>33.681166666666662</v>
      </c>
      <c r="I39" s="78">
        <v>34.779277777777786</v>
      </c>
      <c r="J39" s="99">
        <f t="shared" ref="J39:J46" si="13">SUM(B39:I39)</f>
        <v>325.80383333333333</v>
      </c>
      <c r="K39" s="2"/>
      <c r="L39" s="89" t="s">
        <v>12</v>
      </c>
      <c r="M39" s="78">
        <v>15.7</v>
      </c>
      <c r="N39" s="78">
        <v>10.1</v>
      </c>
      <c r="O39" s="78">
        <v>12.3</v>
      </c>
      <c r="P39" s="78"/>
      <c r="Q39" s="78"/>
      <c r="R39" s="99">
        <f t="shared" ref="R39:R46" si="14">SUM(M39:Q39)</f>
        <v>38.099999999999994</v>
      </c>
      <c r="S39" s="2"/>
      <c r="T39" s="60"/>
      <c r="U39" s="61"/>
      <c r="V39" s="2"/>
      <c r="W39" s="59"/>
      <c r="X39" s="59"/>
      <c r="Y39" s="2"/>
      <c r="Z39" s="2"/>
      <c r="AA39" s="2"/>
      <c r="AB39" s="2"/>
    </row>
    <row r="40" spans="1:30" ht="33.75" customHeight="1" x14ac:dyDescent="0.25">
      <c r="A40" s="90" t="s">
        <v>13</v>
      </c>
      <c r="B40" s="78">
        <v>25.833833333333331</v>
      </c>
      <c r="C40" s="78">
        <v>48.568777777777768</v>
      </c>
      <c r="D40" s="78">
        <v>49.41</v>
      </c>
      <c r="E40" s="78">
        <v>39.085888888888888</v>
      </c>
      <c r="F40" s="78">
        <v>43.188722222222225</v>
      </c>
      <c r="G40" s="78">
        <v>51.256166666666665</v>
      </c>
      <c r="H40" s="78">
        <v>33.681166666666662</v>
      </c>
      <c r="I40" s="78">
        <v>34.779277777777786</v>
      </c>
      <c r="J40" s="99">
        <f t="shared" si="13"/>
        <v>325.80383333333333</v>
      </c>
      <c r="K40" s="2"/>
      <c r="L40" s="90" t="s">
        <v>13</v>
      </c>
      <c r="M40" s="78">
        <v>15.7</v>
      </c>
      <c r="N40" s="78">
        <v>10.1</v>
      </c>
      <c r="O40" s="78">
        <v>12.3</v>
      </c>
      <c r="P40" s="78"/>
      <c r="Q40" s="78"/>
      <c r="R40" s="99">
        <f t="shared" si="14"/>
        <v>38.099999999999994</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3"/>
        <v>0</v>
      </c>
      <c r="K41" s="2"/>
      <c r="L41" s="89" t="s">
        <v>14</v>
      </c>
      <c r="M41" s="78"/>
      <c r="N41" s="78"/>
      <c r="O41" s="78"/>
      <c r="P41" s="78"/>
      <c r="Q41" s="78"/>
      <c r="R41" s="99">
        <f t="shared" si="14"/>
        <v>0</v>
      </c>
      <c r="S41" s="2"/>
      <c r="T41" s="60"/>
      <c r="U41" s="51"/>
      <c r="V41" s="2"/>
      <c r="W41" s="59"/>
      <c r="X41" s="59"/>
      <c r="Y41" s="2"/>
      <c r="Z41" s="2"/>
      <c r="AA41" s="2"/>
      <c r="AB41" s="2"/>
    </row>
    <row r="42" spans="1:30" ht="33.75" customHeight="1" x14ac:dyDescent="0.25">
      <c r="A42" s="90" t="s">
        <v>15</v>
      </c>
      <c r="B42" s="78">
        <v>27.697611111111115</v>
      </c>
      <c r="C42" s="22">
        <v>51.852981481481486</v>
      </c>
      <c r="D42" s="22">
        <v>52.267500000000005</v>
      </c>
      <c r="E42" s="22">
        <v>40.162740740740738</v>
      </c>
      <c r="F42" s="22">
        <v>44.501018518518521</v>
      </c>
      <c r="G42" s="22">
        <v>52.210388888888893</v>
      </c>
      <c r="H42" s="22">
        <v>34.434888888888899</v>
      </c>
      <c r="I42" s="22">
        <v>35.292981481481469</v>
      </c>
      <c r="J42" s="99">
        <f t="shared" si="13"/>
        <v>338.42011111111117</v>
      </c>
      <c r="K42" s="2"/>
      <c r="L42" s="90" t="s">
        <v>15</v>
      </c>
      <c r="M42" s="78">
        <v>16.399999999999999</v>
      </c>
      <c r="N42" s="78">
        <v>10.3</v>
      </c>
      <c r="O42" s="78">
        <v>12.7</v>
      </c>
      <c r="P42" s="78"/>
      <c r="Q42" s="78"/>
      <c r="R42" s="99">
        <f t="shared" si="14"/>
        <v>39.4</v>
      </c>
      <c r="S42" s="2"/>
      <c r="T42" s="60"/>
      <c r="U42" s="51"/>
      <c r="V42" s="2"/>
      <c r="W42" s="59"/>
      <c r="X42" s="59"/>
      <c r="Y42" s="2"/>
      <c r="Z42" s="2"/>
      <c r="AA42" s="2"/>
      <c r="AB42" s="2"/>
    </row>
    <row r="43" spans="1:30" ht="33.75" customHeight="1" x14ac:dyDescent="0.25">
      <c r="A43" s="89" t="s">
        <v>16</v>
      </c>
      <c r="B43" s="78">
        <v>27.697611111111115</v>
      </c>
      <c r="C43" s="22">
        <v>51.852981481481486</v>
      </c>
      <c r="D43" s="22">
        <v>52.267500000000005</v>
      </c>
      <c r="E43" s="22">
        <v>40.162740740740738</v>
      </c>
      <c r="F43" s="22">
        <v>44.501018518518521</v>
      </c>
      <c r="G43" s="22">
        <v>52.210388888888893</v>
      </c>
      <c r="H43" s="22">
        <v>34.434888888888899</v>
      </c>
      <c r="I43" s="22">
        <v>35.292981481481469</v>
      </c>
      <c r="J43" s="99">
        <f t="shared" si="13"/>
        <v>338.42011111111117</v>
      </c>
      <c r="K43" s="2"/>
      <c r="L43" s="89" t="s">
        <v>16</v>
      </c>
      <c r="M43" s="78">
        <v>16.399999999999999</v>
      </c>
      <c r="N43" s="78">
        <v>10.4</v>
      </c>
      <c r="O43" s="78">
        <v>12.8</v>
      </c>
      <c r="P43" s="78"/>
      <c r="Q43" s="78"/>
      <c r="R43" s="99">
        <f t="shared" si="14"/>
        <v>39.599999999999994</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3"/>
        <v>0</v>
      </c>
      <c r="K44" s="2"/>
      <c r="L44" s="90" t="s">
        <v>17</v>
      </c>
      <c r="M44" s="78"/>
      <c r="N44" s="78"/>
      <c r="O44" s="78"/>
      <c r="P44" s="78"/>
      <c r="Q44" s="78"/>
      <c r="R44" s="99">
        <f t="shared" si="14"/>
        <v>0</v>
      </c>
      <c r="S44" s="2"/>
      <c r="T44" s="60"/>
      <c r="U44" s="51"/>
      <c r="V44" s="2"/>
      <c r="W44" s="59"/>
      <c r="X44" s="59"/>
      <c r="Y44" s="2"/>
      <c r="Z44" s="2"/>
      <c r="AA44" s="2"/>
      <c r="AB44" s="2"/>
    </row>
    <row r="45" spans="1:30" ht="33.75" customHeight="1" x14ac:dyDescent="0.25">
      <c r="A45" s="89" t="s">
        <v>18</v>
      </c>
      <c r="B45" s="78">
        <v>27.697611111111115</v>
      </c>
      <c r="C45" s="78">
        <v>51.852981481481486</v>
      </c>
      <c r="D45" s="78">
        <v>52.267500000000005</v>
      </c>
      <c r="E45" s="78">
        <v>40.162740740740738</v>
      </c>
      <c r="F45" s="78">
        <v>44.501018518518521</v>
      </c>
      <c r="G45" s="78">
        <v>52.210388888888893</v>
      </c>
      <c r="H45" s="78">
        <v>34.434888888888899</v>
      </c>
      <c r="I45" s="78">
        <v>35.292981481481469</v>
      </c>
      <c r="J45" s="99">
        <f t="shared" si="13"/>
        <v>338.42011111111117</v>
      </c>
      <c r="K45" s="2"/>
      <c r="L45" s="89" t="s">
        <v>18</v>
      </c>
      <c r="M45" s="78">
        <v>16.5</v>
      </c>
      <c r="N45" s="78">
        <v>10.4</v>
      </c>
      <c r="O45" s="78">
        <v>12.8</v>
      </c>
      <c r="P45" s="78"/>
      <c r="Q45" s="78"/>
      <c r="R45" s="99">
        <f t="shared" si="14"/>
        <v>39.700000000000003</v>
      </c>
      <c r="S45" s="2"/>
      <c r="T45" s="60"/>
      <c r="U45" s="51"/>
      <c r="V45" s="2"/>
      <c r="W45" s="59"/>
      <c r="X45" s="59"/>
      <c r="Y45" s="2"/>
      <c r="Z45" s="2"/>
      <c r="AA45" s="2"/>
      <c r="AB45" s="2"/>
    </row>
    <row r="46" spans="1:30" ht="33.75" customHeight="1" x14ac:dyDescent="0.25">
      <c r="A46" s="90" t="s">
        <v>10</v>
      </c>
      <c r="B46" s="79">
        <f t="shared" ref="B46:I46" si="15">SUM(B39:B45)</f>
        <v>134.76050000000001</v>
      </c>
      <c r="C46" s="26">
        <f t="shared" si="15"/>
        <v>252.69650000000001</v>
      </c>
      <c r="D46" s="26">
        <f t="shared" si="15"/>
        <v>255.62250000000003</v>
      </c>
      <c r="E46" s="26">
        <f t="shared" si="15"/>
        <v>198.65999999999997</v>
      </c>
      <c r="F46" s="26">
        <f t="shared" si="15"/>
        <v>219.88050000000001</v>
      </c>
      <c r="G46" s="26">
        <f t="shared" si="15"/>
        <v>259.14350000000002</v>
      </c>
      <c r="H46" s="26">
        <f t="shared" si="15"/>
        <v>170.66700000000003</v>
      </c>
      <c r="I46" s="26">
        <f t="shared" si="15"/>
        <v>175.43749999999997</v>
      </c>
      <c r="J46" s="99">
        <f t="shared" si="13"/>
        <v>1666.8679999999999</v>
      </c>
      <c r="L46" s="76" t="s">
        <v>10</v>
      </c>
      <c r="M46" s="79">
        <f>SUM(M39:M45)</f>
        <v>80.699999999999989</v>
      </c>
      <c r="N46" s="26">
        <f>SUM(N39:N45)</f>
        <v>51.3</v>
      </c>
      <c r="O46" s="26">
        <f>SUM(O39:O45)</f>
        <v>62.899999999999991</v>
      </c>
      <c r="P46" s="26">
        <f>SUM(P39:P45)</f>
        <v>0</v>
      </c>
      <c r="Q46" s="26">
        <f>SUM(Q39:Q45)</f>
        <v>0</v>
      </c>
      <c r="R46" s="99">
        <f t="shared" si="14"/>
        <v>194.89999999999998</v>
      </c>
      <c r="S46" s="60"/>
      <c r="T46" s="60"/>
      <c r="U46" s="2"/>
      <c r="V46" s="2"/>
      <c r="W46" s="2"/>
      <c r="X46" s="2"/>
      <c r="Y46" s="2"/>
      <c r="Z46" s="2"/>
      <c r="AA46" s="2"/>
      <c r="AB46" s="2"/>
    </row>
    <row r="47" spans="1:30" ht="33.75" customHeight="1" x14ac:dyDescent="0.25">
      <c r="A47" s="91" t="s">
        <v>19</v>
      </c>
      <c r="B47" s="80">
        <v>69.5</v>
      </c>
      <c r="C47" s="29">
        <v>68.5</v>
      </c>
      <c r="D47" s="29">
        <v>67.5</v>
      </c>
      <c r="E47" s="29">
        <v>66</v>
      </c>
      <c r="F47" s="29">
        <v>64.5</v>
      </c>
      <c r="G47" s="29">
        <v>63.5</v>
      </c>
      <c r="H47" s="29">
        <v>63</v>
      </c>
      <c r="I47" s="29">
        <v>62.5</v>
      </c>
      <c r="J47" s="100">
        <f>+((J46/J48)/7)*1000</f>
        <v>65.54472887420863</v>
      </c>
      <c r="L47" s="108" t="s">
        <v>19</v>
      </c>
      <c r="M47" s="80">
        <v>72.5</v>
      </c>
      <c r="N47" s="29">
        <v>72.5</v>
      </c>
      <c r="O47" s="29">
        <v>72.5</v>
      </c>
      <c r="P47" s="29"/>
      <c r="Q47" s="29"/>
      <c r="R47" s="100">
        <f>+((R46/R48)/7)*1000</f>
        <v>72.507440476190467</v>
      </c>
      <c r="S47" s="62"/>
      <c r="T47" s="62"/>
    </row>
    <row r="48" spans="1:30" ht="33.75" customHeight="1" x14ac:dyDescent="0.25">
      <c r="A48" s="92" t="s">
        <v>20</v>
      </c>
      <c r="B48" s="81">
        <v>277</v>
      </c>
      <c r="C48" s="33">
        <v>527</v>
      </c>
      <c r="D48" s="33">
        <v>541</v>
      </c>
      <c r="E48" s="33">
        <v>430</v>
      </c>
      <c r="F48" s="33">
        <v>487</v>
      </c>
      <c r="G48" s="33">
        <v>583</v>
      </c>
      <c r="H48" s="33">
        <v>387</v>
      </c>
      <c r="I48" s="33">
        <v>401</v>
      </c>
      <c r="J48" s="101">
        <f>SUM(B48:I48)</f>
        <v>3633</v>
      </c>
      <c r="K48" s="63"/>
      <c r="L48" s="92" t="s">
        <v>20</v>
      </c>
      <c r="M48" s="104">
        <v>159</v>
      </c>
      <c r="N48" s="64">
        <v>101</v>
      </c>
      <c r="O48" s="64">
        <v>124</v>
      </c>
      <c r="P48" s="64"/>
      <c r="Q48" s="64"/>
      <c r="R48" s="110">
        <f>SUM(M48:Q48)</f>
        <v>384</v>
      </c>
      <c r="S48" s="65"/>
      <c r="T48" s="65"/>
    </row>
    <row r="49" spans="1:30" ht="33.75" customHeight="1" x14ac:dyDescent="0.25">
      <c r="A49" s="93" t="s">
        <v>21</v>
      </c>
      <c r="B49" s="82">
        <f t="shared" ref="B49:I49" si="16">((B48*B47)*7/1000-B39-B40)/3</f>
        <v>27.697611111111115</v>
      </c>
      <c r="C49" s="37">
        <f t="shared" si="16"/>
        <v>51.852981481481486</v>
      </c>
      <c r="D49" s="37">
        <f t="shared" si="16"/>
        <v>52.267500000000005</v>
      </c>
      <c r="E49" s="37">
        <f t="shared" si="16"/>
        <v>40.162740740740738</v>
      </c>
      <c r="F49" s="37">
        <f t="shared" si="16"/>
        <v>44.501018518518521</v>
      </c>
      <c r="G49" s="37">
        <f t="shared" si="16"/>
        <v>52.210388888888893</v>
      </c>
      <c r="H49" s="37">
        <f t="shared" si="16"/>
        <v>34.434888888888899</v>
      </c>
      <c r="I49" s="37">
        <f t="shared" si="16"/>
        <v>35.292981481481469</v>
      </c>
      <c r="J49" s="102">
        <f>((J46*1000)/J48)/7</f>
        <v>65.544728874208644</v>
      </c>
      <c r="L49" s="93" t="s">
        <v>21</v>
      </c>
      <c r="M49" s="82">
        <f t="shared" ref="M49:Q49" si="17">((M48*M47)*7/1000-M39-M40)/3</f>
        <v>16.430833333333329</v>
      </c>
      <c r="N49" s="37">
        <f t="shared" si="17"/>
        <v>10.352499999999999</v>
      </c>
      <c r="O49" s="37">
        <f t="shared" si="17"/>
        <v>12.776666666666666</v>
      </c>
      <c r="P49" s="37">
        <f t="shared" si="17"/>
        <v>0</v>
      </c>
      <c r="Q49" s="37">
        <f t="shared" si="17"/>
        <v>0</v>
      </c>
      <c r="R49" s="111">
        <f>((R46*1000)/R48)/7</f>
        <v>72.507440476190467</v>
      </c>
      <c r="S49" s="65"/>
      <c r="T49" s="65"/>
    </row>
    <row r="50" spans="1:30" ht="33.75" customHeight="1" x14ac:dyDescent="0.25">
      <c r="A50" s="94" t="s">
        <v>22</v>
      </c>
      <c r="B50" s="83">
        <f t="shared" ref="B50:I50" si="18">((B48*B47)*7)/1000</f>
        <v>134.76050000000001</v>
      </c>
      <c r="C50" s="41">
        <f t="shared" si="18"/>
        <v>252.69649999999999</v>
      </c>
      <c r="D50" s="41">
        <f t="shared" si="18"/>
        <v>255.6225</v>
      </c>
      <c r="E50" s="41">
        <f t="shared" si="18"/>
        <v>198.66</v>
      </c>
      <c r="F50" s="41">
        <f t="shared" si="18"/>
        <v>219.88050000000001</v>
      </c>
      <c r="G50" s="41">
        <f t="shared" si="18"/>
        <v>259.14350000000002</v>
      </c>
      <c r="H50" s="41">
        <f t="shared" si="18"/>
        <v>170.667</v>
      </c>
      <c r="I50" s="41">
        <f t="shared" si="18"/>
        <v>175.4375</v>
      </c>
      <c r="J50" s="85"/>
      <c r="L50" s="94" t="s">
        <v>22</v>
      </c>
      <c r="M50" s="83">
        <f>((M48*M47)*7)/1000</f>
        <v>80.692499999999995</v>
      </c>
      <c r="N50" s="41">
        <f>((N48*N47)*7)/1000</f>
        <v>51.2575</v>
      </c>
      <c r="O50" s="41">
        <f>((O48*O47)*7)/1000</f>
        <v>62.93</v>
      </c>
      <c r="P50" s="41">
        <f>((P48*P47)*7)/1000</f>
        <v>0</v>
      </c>
      <c r="Q50" s="41">
        <f>((Q48*Q47)*7)/1000</f>
        <v>0</v>
      </c>
      <c r="R50" s="112"/>
    </row>
    <row r="51" spans="1:30" ht="33.75" customHeight="1" thickBot="1" x14ac:dyDescent="0.3">
      <c r="A51" s="95" t="s">
        <v>23</v>
      </c>
      <c r="B51" s="84">
        <f t="shared" ref="B51:I51" si="19">+(B46/B48)/7*1000</f>
        <v>69.5</v>
      </c>
      <c r="C51" s="46">
        <f t="shared" si="19"/>
        <v>68.5</v>
      </c>
      <c r="D51" s="46">
        <f t="shared" si="19"/>
        <v>67.5</v>
      </c>
      <c r="E51" s="46">
        <f t="shared" si="19"/>
        <v>65.999999999999986</v>
      </c>
      <c r="F51" s="46">
        <f t="shared" si="19"/>
        <v>64.5</v>
      </c>
      <c r="G51" s="46">
        <f t="shared" si="19"/>
        <v>63.5</v>
      </c>
      <c r="H51" s="46">
        <f t="shared" si="19"/>
        <v>63.000000000000014</v>
      </c>
      <c r="I51" s="46">
        <f t="shared" si="19"/>
        <v>62.499999999999993</v>
      </c>
      <c r="J51" s="103"/>
      <c r="K51" s="49"/>
      <c r="L51" s="95" t="s">
        <v>23</v>
      </c>
      <c r="M51" s="84">
        <f>+(M46/M48)/7*1000</f>
        <v>72.506738544474388</v>
      </c>
      <c r="N51" s="46">
        <f>+(N46/N48)/7*1000</f>
        <v>72.560113154172555</v>
      </c>
      <c r="O51" s="46">
        <f>+(O46/O48)/7*1000</f>
        <v>72.46543778801842</v>
      </c>
      <c r="P51" s="46" t="e">
        <f>+(P46/P48)/7*1000</f>
        <v>#DIV/0!</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40.700000000000003</v>
      </c>
      <c r="C58" s="78">
        <v>31.9</v>
      </c>
      <c r="D58" s="78">
        <v>29.6</v>
      </c>
      <c r="E58" s="78">
        <v>34</v>
      </c>
      <c r="F58" s="78"/>
      <c r="G58" s="99">
        <f t="shared" ref="G58:G65" si="20">SUM(B58:F58)</f>
        <v>136.19999999999999</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40.700000000000003</v>
      </c>
      <c r="C59" s="78">
        <v>31.9</v>
      </c>
      <c r="D59" s="78">
        <v>29.6</v>
      </c>
      <c r="E59" s="78">
        <v>34</v>
      </c>
      <c r="F59" s="78"/>
      <c r="G59" s="99">
        <f t="shared" si="20"/>
        <v>136.19999999999999</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41.5</v>
      </c>
      <c r="C61" s="78">
        <v>32.799999999999997</v>
      </c>
      <c r="D61" s="78">
        <v>30.2</v>
      </c>
      <c r="E61" s="78">
        <v>34.799999999999997</v>
      </c>
      <c r="F61" s="78"/>
      <c r="G61" s="99">
        <f t="shared" si="20"/>
        <v>139.30000000000001</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41.5</v>
      </c>
      <c r="C62" s="78">
        <v>32.799999999999997</v>
      </c>
      <c r="D62" s="78">
        <v>30.2</v>
      </c>
      <c r="E62" s="78">
        <v>34.799999999999997</v>
      </c>
      <c r="F62" s="78"/>
      <c r="G62" s="99">
        <f t="shared" si="20"/>
        <v>139.30000000000001</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41.5</v>
      </c>
      <c r="C64" s="78">
        <v>32.799999999999997</v>
      </c>
      <c r="D64" s="78">
        <v>30.2</v>
      </c>
      <c r="E64" s="78">
        <v>34.799999999999997</v>
      </c>
      <c r="F64" s="78"/>
      <c r="G64" s="99">
        <f t="shared" si="20"/>
        <v>139.30000000000001</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205.9</v>
      </c>
      <c r="C65" s="26">
        <f>SUM(C58:C64)</f>
        <v>162.19999999999999</v>
      </c>
      <c r="D65" s="26">
        <f>SUM(D58:D64)</f>
        <v>149.80000000000001</v>
      </c>
      <c r="E65" s="26">
        <f>SUM(E58:E64)</f>
        <v>172.39999999999998</v>
      </c>
      <c r="F65" s="26">
        <f>SUM(F58:F64)</f>
        <v>0</v>
      </c>
      <c r="G65" s="99">
        <f t="shared" si="20"/>
        <v>690.30000000000007</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77</v>
      </c>
      <c r="C66" s="29">
        <v>77</v>
      </c>
      <c r="D66" s="29">
        <v>77</v>
      </c>
      <c r="E66" s="29">
        <v>77</v>
      </c>
      <c r="F66" s="29"/>
      <c r="G66" s="100">
        <f>+((G65/G67)/7)*1000</f>
        <v>76.982268317162948</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382</v>
      </c>
      <c r="C67" s="64">
        <v>301</v>
      </c>
      <c r="D67" s="64">
        <v>278</v>
      </c>
      <c r="E67" s="64">
        <v>320</v>
      </c>
      <c r="F67" s="64"/>
      <c r="G67" s="110">
        <f>SUM(B67:F67)</f>
        <v>1281</v>
      </c>
      <c r="I67" s="74"/>
      <c r="M67" s="3"/>
      <c r="N67" s="3"/>
      <c r="O67" s="3"/>
      <c r="P67" s="3"/>
      <c r="Q67" s="3"/>
    </row>
    <row r="68" spans="1:28" ht="33.75" customHeight="1" x14ac:dyDescent="0.25">
      <c r="A68" s="93" t="s">
        <v>21</v>
      </c>
      <c r="B68" s="82">
        <f t="shared" ref="B68:F68" si="21">((B67*B66)*7/1000-B58-B59)/3</f>
        <v>41.499333333333325</v>
      </c>
      <c r="C68" s="37">
        <f t="shared" si="21"/>
        <v>32.812999999999995</v>
      </c>
      <c r="D68" s="37">
        <f t="shared" si="21"/>
        <v>30.214000000000009</v>
      </c>
      <c r="E68" s="37">
        <f t="shared" si="21"/>
        <v>34.826666666666661</v>
      </c>
      <c r="F68" s="37">
        <f t="shared" si="21"/>
        <v>0</v>
      </c>
      <c r="G68" s="114">
        <f>((G65*1000)/G67)/7</f>
        <v>76.982268317162948</v>
      </c>
      <c r="M68" s="3"/>
      <c r="N68" s="3"/>
      <c r="O68" s="3"/>
      <c r="P68" s="3"/>
      <c r="Q68" s="3"/>
    </row>
    <row r="69" spans="1:28" ht="33.75" customHeight="1" x14ac:dyDescent="0.25">
      <c r="A69" s="94" t="s">
        <v>22</v>
      </c>
      <c r="B69" s="83">
        <f>((B67*B66)*7)/1000</f>
        <v>205.898</v>
      </c>
      <c r="C69" s="41">
        <f>((C67*C66)*7)/1000</f>
        <v>162.239</v>
      </c>
      <c r="D69" s="41">
        <f>((D67*D66)*7)/1000</f>
        <v>149.84200000000001</v>
      </c>
      <c r="E69" s="41">
        <f>((E67*E66)*7)/1000</f>
        <v>172.48</v>
      </c>
      <c r="F69" s="41">
        <f>((F67*F66)*7)/1000</f>
        <v>0</v>
      </c>
      <c r="G69" s="85"/>
      <c r="H69" s="49"/>
      <c r="Q69" s="3"/>
    </row>
    <row r="70" spans="1:28" ht="33.75" customHeight="1" thickBot="1" x14ac:dyDescent="0.3">
      <c r="A70" s="95" t="s">
        <v>23</v>
      </c>
      <c r="B70" s="84">
        <f>+(B65/B67)/7*1000</f>
        <v>77.000747943156327</v>
      </c>
      <c r="C70" s="46">
        <f>+(C65/C67)/7*1000</f>
        <v>76.981490270526805</v>
      </c>
      <c r="D70" s="46">
        <f>+(D65/D67)/7*1000</f>
        <v>76.978417266187051</v>
      </c>
      <c r="E70" s="46">
        <f>+(E65/E67)/7*1000</f>
        <v>76.964285714285708</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B15:I15"/>
    <mergeCell ref="J15:M15"/>
    <mergeCell ref="N15:W15"/>
    <mergeCell ref="B36:I36"/>
    <mergeCell ref="M36:Q36"/>
    <mergeCell ref="J54:K54"/>
    <mergeCell ref="B55:F55"/>
    <mergeCell ref="A3:C3"/>
    <mergeCell ref="E9:G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3BECE-CCEF-437B-8A0C-8D3DA3A626BF}">
  <dimension ref="A1:AD239"/>
  <sheetViews>
    <sheetView topLeftCell="A25" zoomScale="30" zoomScaleNormal="30" workbookViewId="0">
      <selection activeCell="J27" sqref="J27:M27"/>
    </sheetView>
  </sheetViews>
  <sheetFormatPr baseColWidth="10" defaultRowHeight="15" x14ac:dyDescent="0.25"/>
  <cols>
    <col min="1" max="1" width="52.42578125" style="17" bestFit="1" customWidth="1"/>
    <col min="2" max="10" width="21.140625" style="17" customWidth="1"/>
    <col min="11" max="11" width="28.28515625" style="17" bestFit="1" customWidth="1"/>
    <col min="12" max="12" width="26.28515625" style="17" bestFit="1" customWidth="1"/>
    <col min="13" max="25" width="21.140625"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97"/>
      <c r="E3" s="197"/>
      <c r="F3" s="197"/>
      <c r="G3" s="197"/>
      <c r="H3" s="197"/>
      <c r="I3" s="197"/>
      <c r="J3" s="197"/>
      <c r="K3" s="197"/>
      <c r="L3" s="197"/>
      <c r="M3" s="197"/>
      <c r="N3" s="197"/>
      <c r="O3" s="197"/>
      <c r="P3" s="197"/>
      <c r="Q3" s="197"/>
      <c r="R3" s="197"/>
      <c r="S3" s="197"/>
      <c r="T3" s="197"/>
      <c r="U3" s="197"/>
      <c r="V3" s="197"/>
      <c r="W3" s="197"/>
      <c r="X3" s="197"/>
      <c r="Y3" s="2"/>
      <c r="Z3" s="2"/>
      <c r="AA3" s="2"/>
      <c r="AB3" s="2"/>
      <c r="AC3" s="2"/>
      <c r="AD3" s="197"/>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97" t="s">
        <v>1</v>
      </c>
      <c r="B9" s="197"/>
      <c r="C9" s="197"/>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97"/>
      <c r="B10" s="197"/>
      <c r="C10" s="197"/>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97" t="s">
        <v>4</v>
      </c>
      <c r="B11" s="197"/>
      <c r="C11" s="197"/>
      <c r="D11" s="1"/>
      <c r="E11" s="195">
        <v>3</v>
      </c>
      <c r="F11" s="1"/>
      <c r="G11" s="1"/>
      <c r="H11" s="1"/>
      <c r="I11" s="1"/>
      <c r="J11" s="1"/>
      <c r="K11" s="327" t="s">
        <v>68</v>
      </c>
      <c r="L11" s="327"/>
      <c r="M11" s="196"/>
      <c r="N11" s="196"/>
      <c r="O11" s="1"/>
      <c r="P11" s="1"/>
      <c r="Q11" s="1" t="s">
        <v>6</v>
      </c>
      <c r="R11" s="8"/>
      <c r="S11" s="8"/>
      <c r="T11" s="8"/>
      <c r="U11" s="8"/>
      <c r="V11" s="8"/>
      <c r="W11" s="8"/>
      <c r="X11" s="8"/>
      <c r="Y11" s="1"/>
      <c r="Z11" s="1"/>
      <c r="AA11" s="1"/>
      <c r="AB11" s="1"/>
      <c r="AC11" s="1"/>
      <c r="AD11" s="1"/>
    </row>
    <row r="12" spans="1:30" s="3" customFormat="1" ht="26.25" x14ac:dyDescent="0.25">
      <c r="A12" s="197"/>
      <c r="B12" s="197"/>
      <c r="C12" s="197"/>
      <c r="D12" s="1"/>
      <c r="E12" s="5"/>
      <c r="F12" s="1"/>
      <c r="G12" s="1"/>
      <c r="H12" s="1"/>
      <c r="I12" s="1"/>
      <c r="J12" s="1"/>
      <c r="K12" s="196"/>
      <c r="L12" s="196"/>
      <c r="M12" s="196"/>
      <c r="N12" s="196"/>
      <c r="O12" s="1"/>
      <c r="P12" s="1"/>
      <c r="Q12" s="1"/>
      <c r="R12" s="1"/>
      <c r="S12" s="8"/>
      <c r="T12" s="8"/>
      <c r="U12" s="8"/>
      <c r="V12" s="8"/>
      <c r="W12" s="8"/>
      <c r="X12" s="8"/>
      <c r="Y12" s="8"/>
      <c r="Z12" s="8"/>
      <c r="AA12" s="8"/>
      <c r="AB12" s="8"/>
      <c r="AC12" s="8"/>
      <c r="AD12" s="1"/>
    </row>
    <row r="13" spans="1:30" s="3" customFormat="1" ht="26.25" x14ac:dyDescent="0.25">
      <c r="A13" s="197"/>
      <c r="B13" s="197"/>
      <c r="C13" s="197"/>
      <c r="D13" s="197"/>
      <c r="E13" s="197"/>
      <c r="F13" s="197"/>
      <c r="G13" s="197"/>
      <c r="H13" s="197"/>
      <c r="I13" s="197"/>
      <c r="J13" s="197"/>
      <c r="K13" s="197"/>
      <c r="L13" s="196"/>
      <c r="M13" s="196"/>
      <c r="N13" s="196"/>
      <c r="O13" s="196"/>
      <c r="P13" s="196"/>
      <c r="Q13" s="196"/>
      <c r="R13" s="196"/>
      <c r="S13" s="196"/>
      <c r="T13" s="196"/>
      <c r="U13" s="196"/>
      <c r="V13" s="196"/>
      <c r="W13" s="1"/>
      <c r="X13" s="1"/>
      <c r="Y13" s="1"/>
    </row>
    <row r="14" spans="1:30" s="3" customFormat="1" ht="27" thickBot="1" x14ac:dyDescent="0.3">
      <c r="A14" s="197"/>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1"/>
      <c r="J15" s="342" t="s">
        <v>53</v>
      </c>
      <c r="K15" s="343"/>
      <c r="L15" s="343"/>
      <c r="M15" s="344"/>
      <c r="N15" s="347" t="s">
        <v>52</v>
      </c>
      <c r="O15" s="345"/>
      <c r="P15" s="345"/>
      <c r="Q15" s="345"/>
      <c r="R15" s="345"/>
      <c r="S15" s="345"/>
      <c r="T15" s="345"/>
      <c r="U15" s="345"/>
      <c r="V15" s="345"/>
      <c r="W15" s="346"/>
      <c r="X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19">
        <v>8</v>
      </c>
      <c r="V17" s="19">
        <v>9</v>
      </c>
      <c r="W17" s="181">
        <v>10</v>
      </c>
      <c r="X17" s="16"/>
      <c r="Z17" s="2"/>
      <c r="AA17" s="18"/>
    </row>
    <row r="18" spans="1:30" ht="39.950000000000003" customHeight="1" x14ac:dyDescent="0.25">
      <c r="A18" s="156" t="s">
        <v>12</v>
      </c>
      <c r="B18" s="21">
        <v>24.86322222222222</v>
      </c>
      <c r="C18" s="78">
        <v>38.416000000000004</v>
      </c>
      <c r="D18" s="22">
        <v>64.452111111111108</v>
      </c>
      <c r="E18" s="22">
        <v>62.902222222222214</v>
      </c>
      <c r="F18" s="22">
        <v>46.258333333333333</v>
      </c>
      <c r="G18" s="22">
        <v>58.716444444444448</v>
      </c>
      <c r="H18" s="22">
        <v>58.019111111111101</v>
      </c>
      <c r="I18" s="22">
        <v>44.878888888888895</v>
      </c>
      <c r="J18" s="21">
        <v>19.606111111111115</v>
      </c>
      <c r="K18" s="22">
        <v>64.293666666666681</v>
      </c>
      <c r="L18" s="22">
        <v>72.695888888888888</v>
      </c>
      <c r="M18" s="23">
        <v>47.625944444444436</v>
      </c>
      <c r="N18" s="21">
        <v>40.36911111111111</v>
      </c>
      <c r="O18" s="78">
        <v>55.781611111111111</v>
      </c>
      <c r="P18" s="22">
        <v>41.818222222222218</v>
      </c>
      <c r="Q18" s="22">
        <v>41.818222222222218</v>
      </c>
      <c r="R18" s="22">
        <v>35.809666666666665</v>
      </c>
      <c r="S18" s="22">
        <v>35.809666666666665</v>
      </c>
      <c r="T18" s="22">
        <v>62.745388888888897</v>
      </c>
      <c r="U18" s="22">
        <v>51.589111111111123</v>
      </c>
      <c r="V18" s="22">
        <v>34.610777777777784</v>
      </c>
      <c r="W18" s="182">
        <v>37.278666666666673</v>
      </c>
      <c r="X18" s="24">
        <f t="shared" ref="X18:X25" si="0">SUM(B18:W18)</f>
        <v>1040.3583888888891</v>
      </c>
      <c r="Z18" s="2"/>
      <c r="AA18" s="18"/>
    </row>
    <row r="19" spans="1:30" ht="39.950000000000003" customHeight="1" x14ac:dyDescent="0.25">
      <c r="A19" s="157" t="s">
        <v>13</v>
      </c>
      <c r="B19" s="21">
        <v>24.86322222222222</v>
      </c>
      <c r="C19" s="78">
        <v>38.416000000000004</v>
      </c>
      <c r="D19" s="22">
        <v>64.452111111111108</v>
      </c>
      <c r="E19" s="22">
        <v>62.902222222222214</v>
      </c>
      <c r="F19" s="22">
        <v>46.258333333333333</v>
      </c>
      <c r="G19" s="22">
        <v>58.716444444444448</v>
      </c>
      <c r="H19" s="22">
        <v>58.019111111111101</v>
      </c>
      <c r="I19" s="22">
        <v>44.878888888888895</v>
      </c>
      <c r="J19" s="21">
        <v>19.606111111111115</v>
      </c>
      <c r="K19" s="22">
        <v>64.293666666666681</v>
      </c>
      <c r="L19" s="22">
        <v>72.695888888888888</v>
      </c>
      <c r="M19" s="23">
        <v>47.625944444444436</v>
      </c>
      <c r="N19" s="21">
        <v>40.36911111111111</v>
      </c>
      <c r="O19" s="78">
        <v>55.781611111111111</v>
      </c>
      <c r="P19" s="22">
        <v>41.818222222222218</v>
      </c>
      <c r="Q19" s="22">
        <v>41.818222222222218</v>
      </c>
      <c r="R19" s="22">
        <v>35.809666666666665</v>
      </c>
      <c r="S19" s="22">
        <v>35.809666666666665</v>
      </c>
      <c r="T19" s="22">
        <v>62.745388888888897</v>
      </c>
      <c r="U19" s="22">
        <v>51.589111111111123</v>
      </c>
      <c r="V19" s="22">
        <v>34.610777777777784</v>
      </c>
      <c r="W19" s="182">
        <v>37.278666666666673</v>
      </c>
      <c r="X19" s="24">
        <f t="shared" si="0"/>
        <v>1040.3583888888891</v>
      </c>
      <c r="Z19" s="2"/>
      <c r="AA19" s="18"/>
    </row>
    <row r="20" spans="1:30" ht="39.75" customHeight="1" x14ac:dyDescent="0.25">
      <c r="A20" s="156" t="s">
        <v>14</v>
      </c>
      <c r="B20" s="21"/>
      <c r="C20" s="78"/>
      <c r="D20" s="22"/>
      <c r="E20" s="22"/>
      <c r="F20" s="22"/>
      <c r="G20" s="22"/>
      <c r="H20" s="22"/>
      <c r="I20" s="22"/>
      <c r="J20" s="21"/>
      <c r="K20" s="22"/>
      <c r="L20" s="22"/>
      <c r="M20" s="23"/>
      <c r="N20" s="21"/>
      <c r="O20" s="78"/>
      <c r="P20" s="22"/>
      <c r="Q20" s="22"/>
      <c r="R20" s="22"/>
      <c r="S20" s="22"/>
      <c r="T20" s="22"/>
      <c r="U20" s="22"/>
      <c r="V20" s="22"/>
      <c r="W20" s="182"/>
      <c r="X20" s="24">
        <f t="shared" si="0"/>
        <v>0</v>
      </c>
      <c r="Z20" s="2"/>
      <c r="AA20" s="18"/>
    </row>
    <row r="21" spans="1:30" ht="39.950000000000003" customHeight="1" x14ac:dyDescent="0.25">
      <c r="A21" s="157" t="s">
        <v>15</v>
      </c>
      <c r="B21" s="21">
        <v>28.084518518518518</v>
      </c>
      <c r="C21" s="78">
        <v>42.858666666666664</v>
      </c>
      <c r="D21" s="22">
        <v>71.411925925925928</v>
      </c>
      <c r="E21" s="22">
        <v>69.01985185185184</v>
      </c>
      <c r="F21" s="22">
        <v>50.652777777777779</v>
      </c>
      <c r="G21" s="22">
        <v>63.902703703703708</v>
      </c>
      <c r="H21" s="22">
        <v>62.820592592592597</v>
      </c>
      <c r="I21" s="22">
        <v>49.122407407407401</v>
      </c>
      <c r="J21" s="21">
        <v>21.632925925925921</v>
      </c>
      <c r="K21" s="22">
        <v>71.536222222222207</v>
      </c>
      <c r="L21" s="22">
        <v>78.894074074074084</v>
      </c>
      <c r="M21" s="23">
        <v>51.817703703703721</v>
      </c>
      <c r="N21" s="21">
        <v>46.708592592592595</v>
      </c>
      <c r="O21" s="78">
        <v>63.223759259259261</v>
      </c>
      <c r="P21" s="22">
        <v>46.703851851851844</v>
      </c>
      <c r="Q21" s="22">
        <v>46.703851851851844</v>
      </c>
      <c r="R21" s="22">
        <v>39.637888888888888</v>
      </c>
      <c r="S21" s="22">
        <v>39.637888888888888</v>
      </c>
      <c r="T21" s="22">
        <v>69.73924074074074</v>
      </c>
      <c r="U21" s="22">
        <v>57.041259259259256</v>
      </c>
      <c r="V21" s="22">
        <v>37.252148148148144</v>
      </c>
      <c r="W21" s="182">
        <v>40.440055555555546</v>
      </c>
      <c r="X21" s="24">
        <f t="shared" si="0"/>
        <v>1148.8429074074074</v>
      </c>
      <c r="Z21" s="2"/>
      <c r="AA21" s="18"/>
    </row>
    <row r="22" spans="1:30" ht="39.950000000000003" customHeight="1" x14ac:dyDescent="0.25">
      <c r="A22" s="156" t="s">
        <v>16</v>
      </c>
      <c r="B22" s="21">
        <v>28.084518518518518</v>
      </c>
      <c r="C22" s="78">
        <v>42.858666666666664</v>
      </c>
      <c r="D22" s="22">
        <v>71.411925925925928</v>
      </c>
      <c r="E22" s="22">
        <v>69.01985185185184</v>
      </c>
      <c r="F22" s="22">
        <v>50.652777777777779</v>
      </c>
      <c r="G22" s="22">
        <v>63.902703703703708</v>
      </c>
      <c r="H22" s="22">
        <v>62.820592592592597</v>
      </c>
      <c r="I22" s="22">
        <v>49.122407407407401</v>
      </c>
      <c r="J22" s="21">
        <v>21.632925925925921</v>
      </c>
      <c r="K22" s="22">
        <v>71.536222222222207</v>
      </c>
      <c r="L22" s="22">
        <v>78.894074074074084</v>
      </c>
      <c r="M22" s="23">
        <v>51.817703703703721</v>
      </c>
      <c r="N22" s="21">
        <v>46.708592592592595</v>
      </c>
      <c r="O22" s="78">
        <v>63.223759259259261</v>
      </c>
      <c r="P22" s="22">
        <v>46.703851851851844</v>
      </c>
      <c r="Q22" s="22">
        <v>46.703851851851844</v>
      </c>
      <c r="R22" s="22">
        <v>39.637888888888888</v>
      </c>
      <c r="S22" s="22">
        <v>39.637888888888888</v>
      </c>
      <c r="T22" s="22">
        <v>69.73924074074074</v>
      </c>
      <c r="U22" s="22">
        <v>57.041259259259256</v>
      </c>
      <c r="V22" s="22">
        <v>37.252148148148144</v>
      </c>
      <c r="W22" s="182">
        <v>40.440055555555546</v>
      </c>
      <c r="X22" s="24">
        <f t="shared" si="0"/>
        <v>1148.8429074074074</v>
      </c>
      <c r="Z22" s="2"/>
      <c r="AA22" s="18"/>
    </row>
    <row r="23" spans="1:30" ht="39.950000000000003" customHeight="1" x14ac:dyDescent="0.25">
      <c r="A23" s="157" t="s">
        <v>17</v>
      </c>
      <c r="B23" s="21"/>
      <c r="C23" s="78"/>
      <c r="D23" s="22"/>
      <c r="E23" s="22"/>
      <c r="F23" s="22"/>
      <c r="G23" s="22"/>
      <c r="H23" s="22"/>
      <c r="I23" s="22"/>
      <c r="J23" s="21"/>
      <c r="K23" s="22"/>
      <c r="L23" s="22"/>
      <c r="M23" s="23"/>
      <c r="N23" s="21"/>
      <c r="O23" s="78"/>
      <c r="P23" s="22"/>
      <c r="Q23" s="22"/>
      <c r="R23" s="22"/>
      <c r="S23" s="22"/>
      <c r="T23" s="22"/>
      <c r="U23" s="22"/>
      <c r="V23" s="22"/>
      <c r="W23" s="182"/>
      <c r="X23" s="24">
        <f t="shared" si="0"/>
        <v>0</v>
      </c>
      <c r="Z23" s="2"/>
      <c r="AA23" s="18"/>
    </row>
    <row r="24" spans="1:30" ht="39.950000000000003" customHeight="1" x14ac:dyDescent="0.25">
      <c r="A24" s="156" t="s">
        <v>18</v>
      </c>
      <c r="B24" s="21">
        <v>28.084518518518518</v>
      </c>
      <c r="C24" s="78">
        <v>42.858666666666664</v>
      </c>
      <c r="D24" s="22">
        <v>71.411925925925928</v>
      </c>
      <c r="E24" s="22">
        <v>69.01985185185184</v>
      </c>
      <c r="F24" s="22">
        <v>50.652777777777779</v>
      </c>
      <c r="G24" s="22">
        <v>63.902703703703708</v>
      </c>
      <c r="H24" s="22">
        <v>62.820592592592597</v>
      </c>
      <c r="I24" s="22">
        <v>49.122407407407401</v>
      </c>
      <c r="J24" s="21">
        <v>21.632925925925921</v>
      </c>
      <c r="K24" s="22">
        <v>71.536222222222207</v>
      </c>
      <c r="L24" s="22">
        <v>78.894074074074084</v>
      </c>
      <c r="M24" s="23">
        <v>51.817703703703721</v>
      </c>
      <c r="N24" s="21">
        <v>46.708592592592595</v>
      </c>
      <c r="O24" s="78">
        <v>63.223759259259261</v>
      </c>
      <c r="P24" s="22">
        <v>46.703851851851844</v>
      </c>
      <c r="Q24" s="22">
        <v>46.703851851851844</v>
      </c>
      <c r="R24" s="22">
        <v>39.637888888888888</v>
      </c>
      <c r="S24" s="22">
        <v>39.637888888888888</v>
      </c>
      <c r="T24" s="22">
        <v>69.73924074074074</v>
      </c>
      <c r="U24" s="22">
        <v>57.041259259259256</v>
      </c>
      <c r="V24" s="22">
        <v>37.252148148148144</v>
      </c>
      <c r="W24" s="182">
        <v>40.440055555555546</v>
      </c>
      <c r="X24" s="24">
        <f t="shared" si="0"/>
        <v>1148.8429074074074</v>
      </c>
      <c r="Z24" s="2"/>
    </row>
    <row r="25" spans="1:30" ht="41.45" customHeight="1" x14ac:dyDescent="0.25">
      <c r="A25" s="157" t="s">
        <v>10</v>
      </c>
      <c r="B25" s="25">
        <f t="shared" ref="B25:D25" si="1">SUM(B18:B24)</f>
        <v>133.97999999999999</v>
      </c>
      <c r="C25" s="26">
        <f t="shared" si="1"/>
        <v>205.40799999999999</v>
      </c>
      <c r="D25" s="26">
        <f t="shared" si="1"/>
        <v>343.14</v>
      </c>
      <c r="E25" s="26">
        <f>SUM(E18:E24)</f>
        <v>332.86399999999998</v>
      </c>
      <c r="F25" s="26">
        <f t="shared" ref="F25:K25" si="2">SUM(F18:F24)</f>
        <v>244.47499999999999</v>
      </c>
      <c r="G25" s="26">
        <f t="shared" si="2"/>
        <v>309.14100000000002</v>
      </c>
      <c r="H25" s="26">
        <f t="shared" si="2"/>
        <v>304.5</v>
      </c>
      <c r="I25" s="26">
        <f t="shared" si="2"/>
        <v>237.12499999999997</v>
      </c>
      <c r="J25" s="25">
        <f t="shared" si="2"/>
        <v>104.11099999999999</v>
      </c>
      <c r="K25" s="26">
        <f t="shared" si="2"/>
        <v>343.19599999999997</v>
      </c>
      <c r="L25" s="26">
        <f>SUM(L18:L24)</f>
        <v>382.07400000000001</v>
      </c>
      <c r="M25" s="27">
        <f t="shared" ref="M25:P25" si="3">SUM(M18:M24)</f>
        <v>250.70500000000004</v>
      </c>
      <c r="N25" s="25">
        <f t="shared" si="3"/>
        <v>220.864</v>
      </c>
      <c r="O25" s="26">
        <f t="shared" si="3"/>
        <v>301.23450000000003</v>
      </c>
      <c r="P25" s="26">
        <f t="shared" si="3"/>
        <v>223.74799999999999</v>
      </c>
      <c r="Q25" s="26">
        <f>SUM(Q18:Q24)</f>
        <v>223.74799999999999</v>
      </c>
      <c r="R25" s="26">
        <f t="shared" ref="R25:T25" si="4">SUM(R18:R24)</f>
        <v>190.53299999999999</v>
      </c>
      <c r="S25" s="26">
        <f t="shared" si="4"/>
        <v>190.53299999999999</v>
      </c>
      <c r="T25" s="26">
        <f t="shared" si="4"/>
        <v>334.70850000000002</v>
      </c>
      <c r="U25" s="26">
        <f>SUM(U18:U24)</f>
        <v>274.30200000000002</v>
      </c>
      <c r="V25" s="26">
        <f t="shared" ref="V25:W25" si="5">SUM(V18:V24)</f>
        <v>180.97799999999998</v>
      </c>
      <c r="W25" s="183">
        <f t="shared" si="5"/>
        <v>195.8775</v>
      </c>
      <c r="X25" s="24">
        <f t="shared" si="0"/>
        <v>5527.2454999999991</v>
      </c>
    </row>
    <row r="26" spans="1:30" s="2" customFormat="1" ht="36.75" customHeight="1" x14ac:dyDescent="0.25">
      <c r="A26" s="158" t="s">
        <v>19</v>
      </c>
      <c r="B26" s="28">
        <v>66</v>
      </c>
      <c r="C26" s="80">
        <v>65.5</v>
      </c>
      <c r="D26" s="29">
        <v>64.5</v>
      </c>
      <c r="E26" s="29">
        <v>64</v>
      </c>
      <c r="F26" s="29">
        <v>63.5</v>
      </c>
      <c r="G26" s="29">
        <v>63</v>
      </c>
      <c r="H26" s="29">
        <v>62.5</v>
      </c>
      <c r="I26" s="29">
        <v>62.5</v>
      </c>
      <c r="J26" s="28">
        <v>69.5</v>
      </c>
      <c r="K26" s="29">
        <v>68</v>
      </c>
      <c r="L26" s="29">
        <v>66</v>
      </c>
      <c r="M26" s="30">
        <v>65</v>
      </c>
      <c r="N26" s="28">
        <v>68</v>
      </c>
      <c r="O26" s="29">
        <v>65.5</v>
      </c>
      <c r="P26" s="29">
        <v>65.5</v>
      </c>
      <c r="Q26" s="29">
        <v>65.5</v>
      </c>
      <c r="R26" s="29">
        <v>64.5</v>
      </c>
      <c r="S26" s="29">
        <v>64.5</v>
      </c>
      <c r="T26" s="29">
        <v>63.5</v>
      </c>
      <c r="U26" s="29">
        <v>63</v>
      </c>
      <c r="V26" s="29">
        <v>62</v>
      </c>
      <c r="W26" s="184">
        <v>61.5</v>
      </c>
      <c r="X26" s="31">
        <f>+((X25/X27)/7)*1000</f>
        <v>64.557803940806139</v>
      </c>
    </row>
    <row r="27" spans="1:30" s="2" customFormat="1" ht="33" customHeight="1" x14ac:dyDescent="0.25">
      <c r="A27" s="159" t="s">
        <v>20</v>
      </c>
      <c r="B27" s="32">
        <v>290</v>
      </c>
      <c r="C27" s="81">
        <v>448</v>
      </c>
      <c r="D27" s="33">
        <v>760</v>
      </c>
      <c r="E27" s="33">
        <v>743</v>
      </c>
      <c r="F27" s="33">
        <v>550</v>
      </c>
      <c r="G27" s="33">
        <v>701</v>
      </c>
      <c r="H27" s="33">
        <v>696</v>
      </c>
      <c r="I27" s="33">
        <v>542</v>
      </c>
      <c r="J27" s="32">
        <v>214</v>
      </c>
      <c r="K27" s="33">
        <v>721</v>
      </c>
      <c r="L27" s="33">
        <v>827</v>
      </c>
      <c r="M27" s="34">
        <v>551</v>
      </c>
      <c r="N27" s="32">
        <v>464</v>
      </c>
      <c r="O27" s="33">
        <v>657</v>
      </c>
      <c r="P27" s="33">
        <v>488</v>
      </c>
      <c r="Q27" s="33">
        <v>488</v>
      </c>
      <c r="R27" s="33">
        <v>422</v>
      </c>
      <c r="S27" s="33">
        <v>422</v>
      </c>
      <c r="T27" s="33">
        <v>753</v>
      </c>
      <c r="U27" s="33">
        <v>622</v>
      </c>
      <c r="V27" s="33">
        <v>417</v>
      </c>
      <c r="W27" s="185">
        <v>455</v>
      </c>
      <c r="X27" s="35">
        <f>SUM(B27:W27)</f>
        <v>12231</v>
      </c>
      <c r="Y27" s="2">
        <f>((X25*1000)/X27)/7</f>
        <v>64.557803940806139</v>
      </c>
    </row>
    <row r="28" spans="1:30" s="2" customFormat="1" ht="33" customHeight="1" x14ac:dyDescent="0.25">
      <c r="A28" s="160" t="s">
        <v>21</v>
      </c>
      <c r="B28" s="36">
        <f>((B27*B26)*7/1000-B18-B19)/3</f>
        <v>28.084518518518518</v>
      </c>
      <c r="C28" s="37">
        <f t="shared" ref="C28:W28" si="6">((C27*C26)*7/1000-C18-C19)/3</f>
        <v>42.858666666666664</v>
      </c>
      <c r="D28" s="37">
        <f t="shared" si="6"/>
        <v>71.411925925925928</v>
      </c>
      <c r="E28" s="37">
        <f t="shared" si="6"/>
        <v>69.01985185185184</v>
      </c>
      <c r="F28" s="37">
        <f t="shared" si="6"/>
        <v>50.652777777777779</v>
      </c>
      <c r="G28" s="37">
        <f t="shared" si="6"/>
        <v>63.902703703703708</v>
      </c>
      <c r="H28" s="37">
        <f t="shared" si="6"/>
        <v>62.820592592592597</v>
      </c>
      <c r="I28" s="37">
        <f t="shared" si="6"/>
        <v>49.122407407407401</v>
      </c>
      <c r="J28" s="36">
        <f t="shared" si="6"/>
        <v>21.632925925925921</v>
      </c>
      <c r="K28" s="37">
        <f t="shared" si="6"/>
        <v>71.536222222222207</v>
      </c>
      <c r="L28" s="37">
        <f t="shared" si="6"/>
        <v>78.894074074074084</v>
      </c>
      <c r="M28" s="38">
        <f t="shared" si="6"/>
        <v>51.817703703703721</v>
      </c>
      <c r="N28" s="36">
        <f t="shared" si="6"/>
        <v>46.708592592592595</v>
      </c>
      <c r="O28" s="37">
        <f t="shared" si="6"/>
        <v>63.223759259259261</v>
      </c>
      <c r="P28" s="37">
        <f t="shared" si="6"/>
        <v>46.703851851851844</v>
      </c>
      <c r="Q28" s="37">
        <f t="shared" si="6"/>
        <v>46.703851851851844</v>
      </c>
      <c r="R28" s="37">
        <f t="shared" si="6"/>
        <v>39.637888888888888</v>
      </c>
      <c r="S28" s="37">
        <f t="shared" si="6"/>
        <v>39.637888888888888</v>
      </c>
      <c r="T28" s="37">
        <f t="shared" si="6"/>
        <v>69.73924074074074</v>
      </c>
      <c r="U28" s="37">
        <f t="shared" si="6"/>
        <v>57.041259259259256</v>
      </c>
      <c r="V28" s="37">
        <f t="shared" si="6"/>
        <v>37.252148148148144</v>
      </c>
      <c r="W28" s="186">
        <f t="shared" si="6"/>
        <v>40.440055555555546</v>
      </c>
      <c r="X28" s="39"/>
    </row>
    <row r="29" spans="1:30" ht="33.75" customHeight="1" x14ac:dyDescent="0.25">
      <c r="A29" s="161" t="s">
        <v>22</v>
      </c>
      <c r="B29" s="40">
        <f t="shared" ref="B29:D29" si="7">((B27*B26)*7)/1000</f>
        <v>133.97999999999999</v>
      </c>
      <c r="C29" s="41">
        <f t="shared" si="7"/>
        <v>205.40799999999999</v>
      </c>
      <c r="D29" s="41">
        <f t="shared" si="7"/>
        <v>343.14</v>
      </c>
      <c r="E29" s="41">
        <f>((E27*E26)*7)/1000</f>
        <v>332.86399999999998</v>
      </c>
      <c r="F29" s="41">
        <f>((F27*F26)*7)/1000</f>
        <v>244.47499999999999</v>
      </c>
      <c r="G29" s="41">
        <f t="shared" ref="G29:J29" si="8">((G27*G26)*7)/1000</f>
        <v>309.14100000000002</v>
      </c>
      <c r="H29" s="41">
        <f t="shared" si="8"/>
        <v>304.5</v>
      </c>
      <c r="I29" s="41">
        <f t="shared" si="8"/>
        <v>237.125</v>
      </c>
      <c r="J29" s="40">
        <f t="shared" si="8"/>
        <v>104.111</v>
      </c>
      <c r="K29" s="41">
        <f>((K27*K26)*7)/1000</f>
        <v>343.19600000000003</v>
      </c>
      <c r="L29" s="41">
        <f>((L27*L26)*7)/1000</f>
        <v>382.07400000000001</v>
      </c>
      <c r="M29" s="85">
        <f>((M27*M26)*7)/1000</f>
        <v>250.70500000000001</v>
      </c>
      <c r="N29" s="40">
        <f t="shared" ref="N29:W29" si="9">((N27*N26)*7)/1000</f>
        <v>220.864</v>
      </c>
      <c r="O29" s="41">
        <f t="shared" si="9"/>
        <v>301.23450000000003</v>
      </c>
      <c r="P29" s="41">
        <f t="shared" si="9"/>
        <v>223.74799999999999</v>
      </c>
      <c r="Q29" s="42">
        <f t="shared" si="9"/>
        <v>223.74799999999999</v>
      </c>
      <c r="R29" s="42">
        <f t="shared" si="9"/>
        <v>190.53299999999999</v>
      </c>
      <c r="S29" s="42">
        <f t="shared" si="9"/>
        <v>190.53299999999999</v>
      </c>
      <c r="T29" s="42">
        <f t="shared" si="9"/>
        <v>334.70850000000002</v>
      </c>
      <c r="U29" s="42">
        <f t="shared" si="9"/>
        <v>274.30200000000002</v>
      </c>
      <c r="V29" s="42">
        <f t="shared" si="9"/>
        <v>180.97800000000001</v>
      </c>
      <c r="W29" s="187">
        <f t="shared" si="9"/>
        <v>195.8775</v>
      </c>
      <c r="X29" s="44"/>
    </row>
    <row r="30" spans="1:30" ht="33.75" customHeight="1" thickBot="1" x14ac:dyDescent="0.3">
      <c r="A30" s="162" t="s">
        <v>23</v>
      </c>
      <c r="B30" s="45">
        <f t="shared" ref="B30:D30" si="10">+(B25/B27)/7*1000</f>
        <v>65.999999999999986</v>
      </c>
      <c r="C30" s="46">
        <f t="shared" si="10"/>
        <v>65.499999999999986</v>
      </c>
      <c r="D30" s="46">
        <f t="shared" si="10"/>
        <v>64.499999999999986</v>
      </c>
      <c r="E30" s="46">
        <f>+(E25/E27)/7*1000</f>
        <v>63.999999999999986</v>
      </c>
      <c r="F30" s="46">
        <f t="shared" ref="F30:K30" si="11">+(F25/F27)/7*1000</f>
        <v>63.5</v>
      </c>
      <c r="G30" s="46">
        <f t="shared" si="11"/>
        <v>63</v>
      </c>
      <c r="H30" s="46">
        <f t="shared" si="11"/>
        <v>62.5</v>
      </c>
      <c r="I30" s="46">
        <f t="shared" si="11"/>
        <v>62.499999999999993</v>
      </c>
      <c r="J30" s="45">
        <f t="shared" si="11"/>
        <v>69.499999999999986</v>
      </c>
      <c r="K30" s="46">
        <f t="shared" si="11"/>
        <v>67.999999999999986</v>
      </c>
      <c r="L30" s="46">
        <f>+(L25/L27)/7*1000</f>
        <v>66</v>
      </c>
      <c r="M30" s="47">
        <f t="shared" ref="M30:W30" si="12">+(M25/M27)/7*1000</f>
        <v>65.000000000000014</v>
      </c>
      <c r="N30" s="45">
        <f t="shared" si="12"/>
        <v>68</v>
      </c>
      <c r="O30" s="46">
        <f t="shared" si="12"/>
        <v>65.5</v>
      </c>
      <c r="P30" s="46">
        <f t="shared" si="12"/>
        <v>65.499999999999986</v>
      </c>
      <c r="Q30" s="46">
        <f t="shared" si="12"/>
        <v>65.499999999999986</v>
      </c>
      <c r="R30" s="46">
        <f t="shared" si="12"/>
        <v>64.499999999999986</v>
      </c>
      <c r="S30" s="46">
        <f t="shared" si="12"/>
        <v>64.499999999999986</v>
      </c>
      <c r="T30" s="46">
        <f t="shared" si="12"/>
        <v>63.5</v>
      </c>
      <c r="U30" s="46">
        <f t="shared" si="12"/>
        <v>63.000000000000014</v>
      </c>
      <c r="V30" s="46">
        <f t="shared" si="12"/>
        <v>61.999999999999993</v>
      </c>
      <c r="W30" s="188">
        <f t="shared" si="12"/>
        <v>61.5</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34"/>
      <c r="I36" s="328"/>
      <c r="J36" s="97"/>
      <c r="K36" s="52" t="s">
        <v>26</v>
      </c>
      <c r="L36" s="105"/>
      <c r="M36" s="334" t="s">
        <v>25</v>
      </c>
      <c r="N36" s="334"/>
      <c r="O36" s="334"/>
      <c r="P36" s="334"/>
      <c r="Q36" s="328"/>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27.697611111111115</v>
      </c>
      <c r="C39" s="78">
        <v>51.852981481481486</v>
      </c>
      <c r="D39" s="78">
        <v>52.267500000000005</v>
      </c>
      <c r="E39" s="78">
        <v>40.162740740740738</v>
      </c>
      <c r="F39" s="78">
        <v>44.501018518518521</v>
      </c>
      <c r="G39" s="78">
        <v>52.210388888888893</v>
      </c>
      <c r="H39" s="78">
        <v>34.434888888888899</v>
      </c>
      <c r="I39" s="78">
        <v>35.292981481481469</v>
      </c>
      <c r="J39" s="99">
        <f t="shared" ref="J39:J46" si="13">SUM(B39:I39)</f>
        <v>338.42011111111117</v>
      </c>
      <c r="K39" s="2"/>
      <c r="L39" s="89" t="s">
        <v>12</v>
      </c>
      <c r="M39" s="78">
        <v>16.5</v>
      </c>
      <c r="N39" s="78">
        <v>10.4</v>
      </c>
      <c r="O39" s="78">
        <v>12.8</v>
      </c>
      <c r="P39" s="78"/>
      <c r="Q39" s="78"/>
      <c r="R39" s="99">
        <f t="shared" ref="R39:R46" si="14">SUM(M39:Q39)</f>
        <v>39.700000000000003</v>
      </c>
      <c r="S39" s="2"/>
      <c r="T39" s="60"/>
      <c r="U39" s="61"/>
      <c r="V39" s="2"/>
      <c r="W39" s="59"/>
      <c r="X39" s="59"/>
      <c r="Y39" s="2"/>
      <c r="Z39" s="2"/>
      <c r="AA39" s="2"/>
      <c r="AB39" s="2"/>
    </row>
    <row r="40" spans="1:30" ht="33.75" customHeight="1" x14ac:dyDescent="0.25">
      <c r="A40" s="90" t="s">
        <v>13</v>
      </c>
      <c r="B40" s="78">
        <v>27.697611111111115</v>
      </c>
      <c r="C40" s="78">
        <v>51.852981481481486</v>
      </c>
      <c r="D40" s="78">
        <v>52.267500000000005</v>
      </c>
      <c r="E40" s="78">
        <v>40.162740740740738</v>
      </c>
      <c r="F40" s="78">
        <v>44.501018518518521</v>
      </c>
      <c r="G40" s="78">
        <v>52.210388888888893</v>
      </c>
      <c r="H40" s="78">
        <v>34.434888888888899</v>
      </c>
      <c r="I40" s="78">
        <v>35.292981481481469</v>
      </c>
      <c r="J40" s="99">
        <f t="shared" si="13"/>
        <v>338.42011111111117</v>
      </c>
      <c r="K40" s="2"/>
      <c r="L40" s="90" t="s">
        <v>13</v>
      </c>
      <c r="M40" s="78">
        <v>16.5</v>
      </c>
      <c r="N40" s="78">
        <v>10.4</v>
      </c>
      <c r="O40" s="78">
        <v>12.8</v>
      </c>
      <c r="P40" s="78"/>
      <c r="Q40" s="78"/>
      <c r="R40" s="99">
        <f t="shared" si="14"/>
        <v>39.700000000000003</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3"/>
        <v>0</v>
      </c>
      <c r="K41" s="2"/>
      <c r="L41" s="89" t="s">
        <v>14</v>
      </c>
      <c r="M41" s="78"/>
      <c r="N41" s="78"/>
      <c r="O41" s="78"/>
      <c r="P41" s="78"/>
      <c r="Q41" s="78"/>
      <c r="R41" s="99">
        <f t="shared" si="14"/>
        <v>0</v>
      </c>
      <c r="S41" s="2"/>
      <c r="T41" s="60"/>
      <c r="U41" s="51"/>
      <c r="V41" s="2"/>
      <c r="W41" s="59"/>
      <c r="X41" s="59"/>
      <c r="Y41" s="2"/>
      <c r="Z41" s="2"/>
      <c r="AA41" s="2"/>
      <c r="AB41" s="2"/>
    </row>
    <row r="42" spans="1:30" ht="33.75" customHeight="1" x14ac:dyDescent="0.25">
      <c r="A42" s="90" t="s">
        <v>15</v>
      </c>
      <c r="B42" s="78">
        <v>28.394092592592585</v>
      </c>
      <c r="C42" s="22">
        <v>53.96734567901234</v>
      </c>
      <c r="D42" s="22">
        <v>54.780666666666662</v>
      </c>
      <c r="E42" s="22">
        <v>42.956506172839511</v>
      </c>
      <c r="F42" s="22">
        <v>47.603320987654321</v>
      </c>
      <c r="G42" s="22">
        <v>56.335407407407409</v>
      </c>
      <c r="H42" s="22">
        <v>36.937740740740729</v>
      </c>
      <c r="I42" s="22">
        <v>38.225345679012356</v>
      </c>
      <c r="J42" s="99">
        <f t="shared" si="13"/>
        <v>359.20042592592591</v>
      </c>
      <c r="K42" s="2"/>
      <c r="L42" s="90" t="s">
        <v>15</v>
      </c>
      <c r="M42" s="78">
        <v>17.2</v>
      </c>
      <c r="N42" s="78">
        <v>10.9</v>
      </c>
      <c r="O42" s="78">
        <v>13.2</v>
      </c>
      <c r="P42" s="78"/>
      <c r="Q42" s="78"/>
      <c r="R42" s="99">
        <f t="shared" si="14"/>
        <v>41.3</v>
      </c>
      <c r="S42" s="2"/>
      <c r="T42" s="60"/>
      <c r="U42" s="51"/>
      <c r="V42" s="2"/>
      <c r="W42" s="59"/>
      <c r="X42" s="59"/>
      <c r="Y42" s="2"/>
      <c r="Z42" s="2"/>
      <c r="AA42" s="2"/>
      <c r="AB42" s="2"/>
    </row>
    <row r="43" spans="1:30" ht="33.75" customHeight="1" x14ac:dyDescent="0.25">
      <c r="A43" s="89" t="s">
        <v>16</v>
      </c>
      <c r="B43" s="78">
        <v>28.394092592592585</v>
      </c>
      <c r="C43" s="22">
        <v>53.96734567901234</v>
      </c>
      <c r="D43" s="22">
        <v>54.780666666666662</v>
      </c>
      <c r="E43" s="22">
        <v>42.956506172839511</v>
      </c>
      <c r="F43" s="22">
        <v>47.603320987654321</v>
      </c>
      <c r="G43" s="22">
        <v>56.335407407407409</v>
      </c>
      <c r="H43" s="22">
        <v>36.937740740740729</v>
      </c>
      <c r="I43" s="22">
        <v>38.225345679012356</v>
      </c>
      <c r="J43" s="99">
        <f t="shared" si="13"/>
        <v>359.20042592592591</v>
      </c>
      <c r="K43" s="2"/>
      <c r="L43" s="89" t="s">
        <v>16</v>
      </c>
      <c r="M43" s="78">
        <v>17.2</v>
      </c>
      <c r="N43" s="78">
        <v>11</v>
      </c>
      <c r="O43" s="78">
        <v>13.3</v>
      </c>
      <c r="P43" s="78"/>
      <c r="Q43" s="78"/>
      <c r="R43" s="99">
        <f t="shared" si="14"/>
        <v>41.5</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3"/>
        <v>0</v>
      </c>
      <c r="K44" s="2"/>
      <c r="L44" s="90" t="s">
        <v>17</v>
      </c>
      <c r="M44" s="78"/>
      <c r="N44" s="78"/>
      <c r="O44" s="78"/>
      <c r="P44" s="78"/>
      <c r="Q44" s="78"/>
      <c r="R44" s="99">
        <f t="shared" si="14"/>
        <v>0</v>
      </c>
      <c r="S44" s="2"/>
      <c r="T44" s="60"/>
      <c r="U44" s="51"/>
      <c r="V44" s="2"/>
      <c r="W44" s="59"/>
      <c r="X44" s="59"/>
      <c r="Y44" s="2"/>
      <c r="Z44" s="2"/>
      <c r="AA44" s="2"/>
      <c r="AB44" s="2"/>
    </row>
    <row r="45" spans="1:30" ht="33.75" customHeight="1" x14ac:dyDescent="0.25">
      <c r="A45" s="89" t="s">
        <v>18</v>
      </c>
      <c r="B45" s="78">
        <v>28.394092592592585</v>
      </c>
      <c r="C45" s="78">
        <v>53.96734567901234</v>
      </c>
      <c r="D45" s="78">
        <v>54.780666666666662</v>
      </c>
      <c r="E45" s="78">
        <v>42.956506172839511</v>
      </c>
      <c r="F45" s="78">
        <v>47.603320987654321</v>
      </c>
      <c r="G45" s="78">
        <v>56.335407407407409</v>
      </c>
      <c r="H45" s="78">
        <v>36.937740740740729</v>
      </c>
      <c r="I45" s="78">
        <v>38.225345679012356</v>
      </c>
      <c r="J45" s="99">
        <f t="shared" si="13"/>
        <v>359.20042592592591</v>
      </c>
      <c r="K45" s="2"/>
      <c r="L45" s="89" t="s">
        <v>18</v>
      </c>
      <c r="M45" s="78">
        <v>17.2</v>
      </c>
      <c r="N45" s="78">
        <v>11</v>
      </c>
      <c r="O45" s="78">
        <v>13.3</v>
      </c>
      <c r="P45" s="78"/>
      <c r="Q45" s="78"/>
      <c r="R45" s="99">
        <f t="shared" si="14"/>
        <v>41.5</v>
      </c>
      <c r="S45" s="2"/>
      <c r="T45" s="60"/>
      <c r="U45" s="51"/>
      <c r="V45" s="2"/>
      <c r="W45" s="59"/>
      <c r="X45" s="59"/>
      <c r="Y45" s="2"/>
      <c r="Z45" s="2"/>
      <c r="AA45" s="2"/>
      <c r="AB45" s="2"/>
    </row>
    <row r="46" spans="1:30" ht="33.75" customHeight="1" x14ac:dyDescent="0.25">
      <c r="A46" s="90" t="s">
        <v>10</v>
      </c>
      <c r="B46" s="79">
        <f t="shared" ref="B46:I46" si="15">SUM(B39:B45)</f>
        <v>140.57749999999999</v>
      </c>
      <c r="C46" s="26">
        <f t="shared" si="15"/>
        <v>265.608</v>
      </c>
      <c r="D46" s="26">
        <f t="shared" si="15"/>
        <v>268.87700000000001</v>
      </c>
      <c r="E46" s="26">
        <f t="shared" si="15"/>
        <v>209.19499999999999</v>
      </c>
      <c r="F46" s="26">
        <f t="shared" si="15"/>
        <v>231.81199999999998</v>
      </c>
      <c r="G46" s="26">
        <f t="shared" si="15"/>
        <v>273.42700000000002</v>
      </c>
      <c r="H46" s="26">
        <f t="shared" si="15"/>
        <v>179.68299999999999</v>
      </c>
      <c r="I46" s="26">
        <f t="shared" si="15"/>
        <v>185.262</v>
      </c>
      <c r="J46" s="99">
        <f t="shared" si="13"/>
        <v>1754.4414999999997</v>
      </c>
      <c r="L46" s="76" t="s">
        <v>10</v>
      </c>
      <c r="M46" s="79">
        <f>SUM(M39:M45)</f>
        <v>84.600000000000009</v>
      </c>
      <c r="N46" s="26">
        <f>SUM(N39:N45)</f>
        <v>53.7</v>
      </c>
      <c r="O46" s="26">
        <f>SUM(O39:O45)</f>
        <v>65.399999999999991</v>
      </c>
      <c r="P46" s="26">
        <f>SUM(P39:P45)</f>
        <v>0</v>
      </c>
      <c r="Q46" s="26">
        <f>SUM(Q39:Q45)</f>
        <v>0</v>
      </c>
      <c r="R46" s="99">
        <f t="shared" si="14"/>
        <v>203.7</v>
      </c>
      <c r="S46" s="60"/>
      <c r="T46" s="60"/>
      <c r="U46" s="2"/>
      <c r="V46" s="2"/>
      <c r="W46" s="2"/>
      <c r="X46" s="2"/>
      <c r="Y46" s="2"/>
      <c r="Z46" s="2"/>
      <c r="AA46" s="2"/>
      <c r="AB46" s="2"/>
    </row>
    <row r="47" spans="1:30" ht="33.75" customHeight="1" x14ac:dyDescent="0.25">
      <c r="A47" s="91" t="s">
        <v>19</v>
      </c>
      <c r="B47" s="80">
        <v>72.5</v>
      </c>
      <c r="C47" s="29">
        <v>72</v>
      </c>
      <c r="D47" s="29">
        <v>71</v>
      </c>
      <c r="E47" s="29">
        <v>69.5</v>
      </c>
      <c r="F47" s="29">
        <v>68</v>
      </c>
      <c r="G47" s="29">
        <v>67</v>
      </c>
      <c r="H47" s="29">
        <v>66.5</v>
      </c>
      <c r="I47" s="29">
        <v>66</v>
      </c>
      <c r="J47" s="100">
        <f>+((J46/J48)/7)*1000</f>
        <v>69.007296255506603</v>
      </c>
      <c r="L47" s="108" t="s">
        <v>19</v>
      </c>
      <c r="M47" s="80">
        <v>76</v>
      </c>
      <c r="N47" s="29">
        <v>76</v>
      </c>
      <c r="O47" s="29">
        <v>76</v>
      </c>
      <c r="P47" s="29"/>
      <c r="Q47" s="29"/>
      <c r="R47" s="100">
        <f>+((R46/R48)/7)*1000</f>
        <v>75.979112271540458</v>
      </c>
      <c r="S47" s="62"/>
      <c r="T47" s="62"/>
    </row>
    <row r="48" spans="1:30" ht="33.75" customHeight="1" x14ac:dyDescent="0.25">
      <c r="A48" s="92" t="s">
        <v>20</v>
      </c>
      <c r="B48" s="81">
        <v>277</v>
      </c>
      <c r="C48" s="33">
        <v>527</v>
      </c>
      <c r="D48" s="33">
        <v>541</v>
      </c>
      <c r="E48" s="33">
        <v>430</v>
      </c>
      <c r="F48" s="33">
        <v>487</v>
      </c>
      <c r="G48" s="33">
        <v>583</v>
      </c>
      <c r="H48" s="33">
        <v>386</v>
      </c>
      <c r="I48" s="33">
        <v>401</v>
      </c>
      <c r="J48" s="101">
        <f>SUM(B48:I48)</f>
        <v>3632</v>
      </c>
      <c r="K48" s="63"/>
      <c r="L48" s="92" t="s">
        <v>20</v>
      </c>
      <c r="M48" s="104">
        <v>159</v>
      </c>
      <c r="N48" s="64">
        <v>101</v>
      </c>
      <c r="O48" s="64">
        <v>123</v>
      </c>
      <c r="P48" s="64"/>
      <c r="Q48" s="64"/>
      <c r="R48" s="110">
        <f>SUM(M48:Q48)</f>
        <v>383</v>
      </c>
      <c r="S48" s="65"/>
      <c r="T48" s="65"/>
    </row>
    <row r="49" spans="1:30" ht="33.75" customHeight="1" x14ac:dyDescent="0.25">
      <c r="A49" s="93" t="s">
        <v>21</v>
      </c>
      <c r="B49" s="82">
        <f t="shared" ref="B49:I49" si="16">((B48*B47)*7/1000-B39-B40)/3</f>
        <v>28.394092592592585</v>
      </c>
      <c r="C49" s="37">
        <f t="shared" si="16"/>
        <v>53.96734567901234</v>
      </c>
      <c r="D49" s="37">
        <f t="shared" si="16"/>
        <v>54.780666666666662</v>
      </c>
      <c r="E49" s="37">
        <f t="shared" si="16"/>
        <v>42.956506172839511</v>
      </c>
      <c r="F49" s="37">
        <f t="shared" si="16"/>
        <v>47.603320987654321</v>
      </c>
      <c r="G49" s="37">
        <f t="shared" si="16"/>
        <v>56.335407407407409</v>
      </c>
      <c r="H49" s="37">
        <f t="shared" si="16"/>
        <v>36.937740740740729</v>
      </c>
      <c r="I49" s="37">
        <f t="shared" si="16"/>
        <v>38.225345679012356</v>
      </c>
      <c r="J49" s="102">
        <f>((J46*1000)/J48)/7</f>
        <v>69.007296255506603</v>
      </c>
      <c r="L49" s="93" t="s">
        <v>21</v>
      </c>
      <c r="M49" s="82">
        <f t="shared" ref="M49:Q49" si="17">((M48*M47)*7/1000-M39-M40)/3</f>
        <v>17.195999999999998</v>
      </c>
      <c r="N49" s="37">
        <f t="shared" si="17"/>
        <v>10.977333333333334</v>
      </c>
      <c r="O49" s="37">
        <f t="shared" si="17"/>
        <v>13.278666666666672</v>
      </c>
      <c r="P49" s="37">
        <f t="shared" si="17"/>
        <v>0</v>
      </c>
      <c r="Q49" s="37">
        <f t="shared" si="17"/>
        <v>0</v>
      </c>
      <c r="R49" s="111">
        <f>((R46*1000)/R48)/7</f>
        <v>75.979112271540458</v>
      </c>
      <c r="S49" s="65"/>
      <c r="T49" s="65"/>
    </row>
    <row r="50" spans="1:30" ht="33.75" customHeight="1" x14ac:dyDescent="0.25">
      <c r="A50" s="94" t="s">
        <v>22</v>
      </c>
      <c r="B50" s="83">
        <f t="shared" ref="B50:I50" si="18">((B48*B47)*7)/1000</f>
        <v>140.57749999999999</v>
      </c>
      <c r="C50" s="41">
        <f t="shared" si="18"/>
        <v>265.608</v>
      </c>
      <c r="D50" s="41">
        <f t="shared" si="18"/>
        <v>268.87700000000001</v>
      </c>
      <c r="E50" s="41">
        <f t="shared" si="18"/>
        <v>209.19499999999999</v>
      </c>
      <c r="F50" s="41">
        <f t="shared" si="18"/>
        <v>231.81200000000001</v>
      </c>
      <c r="G50" s="41">
        <f t="shared" si="18"/>
        <v>273.42700000000002</v>
      </c>
      <c r="H50" s="41">
        <f t="shared" si="18"/>
        <v>179.68299999999999</v>
      </c>
      <c r="I50" s="41">
        <f t="shared" si="18"/>
        <v>185.262</v>
      </c>
      <c r="J50" s="85"/>
      <c r="L50" s="94" t="s">
        <v>22</v>
      </c>
      <c r="M50" s="83">
        <f>((M48*M47)*7)/1000</f>
        <v>84.587999999999994</v>
      </c>
      <c r="N50" s="41">
        <f>((N48*N47)*7)/1000</f>
        <v>53.731999999999999</v>
      </c>
      <c r="O50" s="41">
        <f>((O48*O47)*7)/1000</f>
        <v>65.436000000000007</v>
      </c>
      <c r="P50" s="41">
        <f>((P48*P47)*7)/1000</f>
        <v>0</v>
      </c>
      <c r="Q50" s="41">
        <f>((Q48*Q47)*7)/1000</f>
        <v>0</v>
      </c>
      <c r="R50" s="112"/>
    </row>
    <row r="51" spans="1:30" ht="33.75" customHeight="1" thickBot="1" x14ac:dyDescent="0.3">
      <c r="A51" s="95" t="s">
        <v>23</v>
      </c>
      <c r="B51" s="84">
        <f t="shared" ref="B51:I51" si="19">+(B46/B48)/7*1000</f>
        <v>72.5</v>
      </c>
      <c r="C51" s="46">
        <f t="shared" si="19"/>
        <v>72</v>
      </c>
      <c r="D51" s="46">
        <f t="shared" si="19"/>
        <v>71</v>
      </c>
      <c r="E51" s="46">
        <f t="shared" si="19"/>
        <v>69.499999999999986</v>
      </c>
      <c r="F51" s="46">
        <f t="shared" si="19"/>
        <v>67.999999999999986</v>
      </c>
      <c r="G51" s="46">
        <f t="shared" si="19"/>
        <v>67</v>
      </c>
      <c r="H51" s="46">
        <f t="shared" si="19"/>
        <v>66.499999999999986</v>
      </c>
      <c r="I51" s="46">
        <f t="shared" si="19"/>
        <v>66</v>
      </c>
      <c r="J51" s="103"/>
      <c r="K51" s="49"/>
      <c r="L51" s="95" t="s">
        <v>23</v>
      </c>
      <c r="M51" s="84">
        <f>+(M46/M48)/7*1000</f>
        <v>76.010781671159037</v>
      </c>
      <c r="N51" s="46">
        <f>+(N46/N48)/7*1000</f>
        <v>75.954738330975957</v>
      </c>
      <c r="O51" s="46">
        <f>+(O46/O48)/7*1000</f>
        <v>75.95818815331009</v>
      </c>
      <c r="P51" s="46" t="e">
        <f>+(P46/P48)/7*1000</f>
        <v>#DIV/0!</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41.5</v>
      </c>
      <c r="C58" s="78">
        <v>32.799999999999997</v>
      </c>
      <c r="D58" s="78">
        <v>30.2</v>
      </c>
      <c r="E58" s="78">
        <v>34.799999999999997</v>
      </c>
      <c r="F58" s="78"/>
      <c r="G58" s="99">
        <f t="shared" ref="G58:G65" si="20">SUM(B58:F58)</f>
        <v>139.30000000000001</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41.5</v>
      </c>
      <c r="C59" s="78">
        <v>32.799999999999997</v>
      </c>
      <c r="D59" s="78">
        <v>30.2</v>
      </c>
      <c r="E59" s="78">
        <v>34.799999999999997</v>
      </c>
      <c r="F59" s="78"/>
      <c r="G59" s="99">
        <f t="shared" si="20"/>
        <v>139.30000000000001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43.6</v>
      </c>
      <c r="C61" s="78">
        <v>34.299999999999997</v>
      </c>
      <c r="D61" s="78">
        <v>31.6</v>
      </c>
      <c r="E61" s="78">
        <v>36.5</v>
      </c>
      <c r="F61" s="78"/>
      <c r="G61" s="99">
        <f t="shared" si="20"/>
        <v>146</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43.6</v>
      </c>
      <c r="C62" s="78">
        <v>34.299999999999997</v>
      </c>
      <c r="D62" s="78">
        <v>31.6</v>
      </c>
      <c r="E62" s="78">
        <v>36.5</v>
      </c>
      <c r="F62" s="78"/>
      <c r="G62" s="99">
        <f t="shared" si="20"/>
        <v>146</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43.6</v>
      </c>
      <c r="C64" s="78">
        <v>34.4</v>
      </c>
      <c r="D64" s="78">
        <v>31.6</v>
      </c>
      <c r="E64" s="78">
        <v>36.5</v>
      </c>
      <c r="F64" s="78"/>
      <c r="G64" s="99">
        <f t="shared" si="20"/>
        <v>146.1</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213.79999999999998</v>
      </c>
      <c r="C65" s="26">
        <f>SUM(C58:C64)</f>
        <v>168.6</v>
      </c>
      <c r="D65" s="26">
        <f>SUM(D58:D64)</f>
        <v>155.19999999999999</v>
      </c>
      <c r="E65" s="26">
        <f>SUM(E58:E64)</f>
        <v>179.1</v>
      </c>
      <c r="F65" s="26">
        <f>SUM(F58:F64)</f>
        <v>0</v>
      </c>
      <c r="G65" s="99">
        <f t="shared" si="20"/>
        <v>716.69999999999993</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80</v>
      </c>
      <c r="C66" s="29">
        <v>80</v>
      </c>
      <c r="D66" s="29">
        <v>80</v>
      </c>
      <c r="E66" s="29">
        <v>80</v>
      </c>
      <c r="F66" s="29"/>
      <c r="G66" s="100">
        <f>+((G65/G67)/7)*1000</f>
        <v>79.988839285714278</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382</v>
      </c>
      <c r="C67" s="64">
        <v>301</v>
      </c>
      <c r="D67" s="64">
        <v>277</v>
      </c>
      <c r="E67" s="64">
        <v>320</v>
      </c>
      <c r="F67" s="64"/>
      <c r="G67" s="110">
        <f>SUM(B67:F67)</f>
        <v>1280</v>
      </c>
      <c r="I67" s="74"/>
      <c r="M67" s="3"/>
      <c r="N67" s="3"/>
      <c r="O67" s="3"/>
      <c r="P67" s="3"/>
      <c r="Q67" s="3"/>
    </row>
    <row r="68" spans="1:28" ht="33.75" customHeight="1" x14ac:dyDescent="0.25">
      <c r="A68" s="93" t="s">
        <v>21</v>
      </c>
      <c r="B68" s="82">
        <f t="shared" ref="B68:F68" si="21">((B67*B66)*7/1000-B58-B59)/3</f>
        <v>43.639999999999993</v>
      </c>
      <c r="C68" s="37">
        <f t="shared" si="21"/>
        <v>34.32</v>
      </c>
      <c r="D68" s="37">
        <f t="shared" si="21"/>
        <v>31.573333333333334</v>
      </c>
      <c r="E68" s="37">
        <f t="shared" si="21"/>
        <v>36.533333333333324</v>
      </c>
      <c r="F68" s="37">
        <f t="shared" si="21"/>
        <v>0</v>
      </c>
      <c r="G68" s="114">
        <f>((G65*1000)/G67)/7</f>
        <v>79.988839285714263</v>
      </c>
      <c r="M68" s="3"/>
      <c r="N68" s="3"/>
      <c r="O68" s="3"/>
      <c r="P68" s="3"/>
      <c r="Q68" s="3"/>
    </row>
    <row r="69" spans="1:28" ht="33.75" customHeight="1" x14ac:dyDescent="0.25">
      <c r="A69" s="94" t="s">
        <v>22</v>
      </c>
      <c r="B69" s="83">
        <f>((B67*B66)*7)/1000</f>
        <v>213.92</v>
      </c>
      <c r="C69" s="41">
        <f>((C67*C66)*7)/1000</f>
        <v>168.56</v>
      </c>
      <c r="D69" s="41">
        <f>((D67*D66)*7)/1000</f>
        <v>155.12</v>
      </c>
      <c r="E69" s="41">
        <f>((E67*E66)*7)/1000</f>
        <v>179.2</v>
      </c>
      <c r="F69" s="41">
        <f>((F67*F66)*7)/1000</f>
        <v>0</v>
      </c>
      <c r="G69" s="85"/>
      <c r="H69" s="49"/>
      <c r="Q69" s="3"/>
    </row>
    <row r="70" spans="1:28" ht="33.75" customHeight="1" thickBot="1" x14ac:dyDescent="0.3">
      <c r="A70" s="95" t="s">
        <v>23</v>
      </c>
      <c r="B70" s="84">
        <f>+(B65/B67)/7*1000</f>
        <v>79.955123410620786</v>
      </c>
      <c r="C70" s="46">
        <f>+(C65/C67)/7*1000</f>
        <v>80.018984337921211</v>
      </c>
      <c r="D70" s="46">
        <f>+(D65/D67)/7*1000</f>
        <v>80.041258380608568</v>
      </c>
      <c r="E70" s="46">
        <f>+(E65/E67)/7*1000</f>
        <v>79.955357142857153</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B15:I15"/>
    <mergeCell ref="J15:M15"/>
    <mergeCell ref="N15:W15"/>
    <mergeCell ref="B36:I36"/>
    <mergeCell ref="M36:Q36"/>
    <mergeCell ref="J54:K54"/>
    <mergeCell ref="B55:F55"/>
    <mergeCell ref="A3:C3"/>
    <mergeCell ref="E9:G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F31F4-119A-46C7-8359-70D7D82D6A03}">
  <dimension ref="A1:AD239"/>
  <sheetViews>
    <sheetView topLeftCell="A4" zoomScale="30" zoomScaleNormal="30" workbookViewId="0">
      <selection activeCell="M48" sqref="M48:P48"/>
    </sheetView>
  </sheetViews>
  <sheetFormatPr baseColWidth="10" defaultRowHeight="15" x14ac:dyDescent="0.25"/>
  <cols>
    <col min="1" max="1" width="52.42578125" style="17" bestFit="1" customWidth="1"/>
    <col min="2" max="10" width="21.140625" style="17" customWidth="1"/>
    <col min="11" max="11" width="28.28515625" style="17" bestFit="1" customWidth="1"/>
    <col min="12" max="12" width="26.28515625" style="17" bestFit="1" customWidth="1"/>
    <col min="13" max="25" width="21.140625"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98"/>
      <c r="E3" s="198"/>
      <c r="F3" s="198"/>
      <c r="G3" s="198"/>
      <c r="H3" s="198"/>
      <c r="I3" s="198"/>
      <c r="J3" s="198"/>
      <c r="K3" s="198"/>
      <c r="L3" s="198"/>
      <c r="M3" s="198"/>
      <c r="N3" s="198"/>
      <c r="O3" s="198"/>
      <c r="P3" s="198"/>
      <c r="Q3" s="198"/>
      <c r="R3" s="198"/>
      <c r="S3" s="198"/>
      <c r="T3" s="198"/>
      <c r="U3" s="198"/>
      <c r="V3" s="198"/>
      <c r="W3" s="198"/>
      <c r="X3" s="198"/>
      <c r="Y3" s="2"/>
      <c r="Z3" s="2"/>
      <c r="AA3" s="2"/>
      <c r="AB3" s="2"/>
      <c r="AC3" s="2"/>
      <c r="AD3" s="198"/>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98" t="s">
        <v>1</v>
      </c>
      <c r="B9" s="198"/>
      <c r="C9" s="198"/>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98"/>
      <c r="B10" s="198"/>
      <c r="C10" s="198"/>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98" t="s">
        <v>4</v>
      </c>
      <c r="B11" s="198"/>
      <c r="C11" s="198"/>
      <c r="D11" s="1"/>
      <c r="E11" s="199">
        <v>3</v>
      </c>
      <c r="F11" s="1"/>
      <c r="G11" s="1"/>
      <c r="H11" s="1"/>
      <c r="I11" s="1"/>
      <c r="J11" s="1"/>
      <c r="K11" s="327" t="s">
        <v>69</v>
      </c>
      <c r="L11" s="327"/>
      <c r="M11" s="200"/>
      <c r="N11" s="200"/>
      <c r="O11" s="1"/>
      <c r="P11" s="1"/>
      <c r="Q11" s="1" t="s">
        <v>6</v>
      </c>
      <c r="R11" s="8"/>
      <c r="S11" s="8"/>
      <c r="T11" s="8"/>
      <c r="U11" s="8"/>
      <c r="V11" s="8"/>
      <c r="W11" s="8"/>
      <c r="X11" s="8"/>
      <c r="Y11" s="1"/>
      <c r="Z11" s="1"/>
      <c r="AA11" s="1"/>
      <c r="AB11" s="1"/>
      <c r="AC11" s="1"/>
      <c r="AD11" s="1"/>
    </row>
    <row r="12" spans="1:30" s="3" customFormat="1" ht="26.25" x14ac:dyDescent="0.25">
      <c r="A12" s="198"/>
      <c r="B12" s="198"/>
      <c r="C12" s="198"/>
      <c r="D12" s="1"/>
      <c r="E12" s="5"/>
      <c r="F12" s="1"/>
      <c r="G12" s="1"/>
      <c r="H12" s="1"/>
      <c r="I12" s="1"/>
      <c r="J12" s="1"/>
      <c r="K12" s="200"/>
      <c r="L12" s="200"/>
      <c r="M12" s="200"/>
      <c r="N12" s="200"/>
      <c r="O12" s="1"/>
      <c r="P12" s="1"/>
      <c r="Q12" s="1"/>
      <c r="R12" s="1"/>
      <c r="S12" s="8"/>
      <c r="T12" s="8"/>
      <c r="U12" s="8"/>
      <c r="V12" s="8"/>
      <c r="W12" s="8"/>
      <c r="X12" s="8"/>
      <c r="Y12" s="8"/>
      <c r="Z12" s="8"/>
      <c r="AA12" s="8"/>
      <c r="AB12" s="8"/>
      <c r="AC12" s="8"/>
      <c r="AD12" s="1"/>
    </row>
    <row r="13" spans="1:30" s="3" customFormat="1" ht="26.25" x14ac:dyDescent="0.25">
      <c r="A13" s="198"/>
      <c r="B13" s="198"/>
      <c r="C13" s="198"/>
      <c r="D13" s="198"/>
      <c r="E13" s="198"/>
      <c r="F13" s="198"/>
      <c r="G13" s="198"/>
      <c r="H13" s="198"/>
      <c r="I13" s="198"/>
      <c r="J13" s="198"/>
      <c r="K13" s="198"/>
      <c r="L13" s="200"/>
      <c r="M13" s="200"/>
      <c r="N13" s="200"/>
      <c r="O13" s="200"/>
      <c r="P13" s="200"/>
      <c r="Q13" s="200"/>
      <c r="R13" s="200"/>
      <c r="S13" s="200"/>
      <c r="T13" s="200"/>
      <c r="U13" s="200"/>
      <c r="V13" s="200"/>
      <c r="W13" s="1"/>
      <c r="X13" s="1"/>
      <c r="Y13" s="1"/>
    </row>
    <row r="14" spans="1:30" s="3" customFormat="1" ht="27" thickBot="1" x14ac:dyDescent="0.3">
      <c r="A14" s="198"/>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1"/>
      <c r="J15" s="342" t="s">
        <v>53</v>
      </c>
      <c r="K15" s="343"/>
      <c r="L15" s="343"/>
      <c r="M15" s="344"/>
      <c r="N15" s="347" t="s">
        <v>52</v>
      </c>
      <c r="O15" s="345"/>
      <c r="P15" s="345"/>
      <c r="Q15" s="345"/>
      <c r="R15" s="345"/>
      <c r="S15" s="345"/>
      <c r="T15" s="345"/>
      <c r="U15" s="346"/>
      <c r="V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64"/>
      <c r="V16" s="16" t="s">
        <v>10</v>
      </c>
      <c r="X16" s="18"/>
      <c r="Y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20">
        <v>8</v>
      </c>
      <c r="V17" s="16"/>
      <c r="X17" s="2"/>
      <c r="Y17" s="18"/>
    </row>
    <row r="18" spans="1:30" ht="39.950000000000003" customHeight="1" x14ac:dyDescent="0.25">
      <c r="A18" s="156" t="s">
        <v>12</v>
      </c>
      <c r="B18" s="21">
        <v>51.3</v>
      </c>
      <c r="C18" s="78">
        <v>42</v>
      </c>
      <c r="D18" s="22">
        <v>63</v>
      </c>
      <c r="E18" s="22">
        <v>74.099999999999994</v>
      </c>
      <c r="F18" s="22">
        <v>72.099999999999994</v>
      </c>
      <c r="G18" s="22">
        <v>43.7</v>
      </c>
      <c r="H18" s="22">
        <v>41.9</v>
      </c>
      <c r="I18" s="22">
        <v>49.8</v>
      </c>
      <c r="J18" s="21">
        <v>21.632925925925921</v>
      </c>
      <c r="K18" s="22">
        <v>71.536222222222207</v>
      </c>
      <c r="L18" s="22">
        <v>78.894074074074084</v>
      </c>
      <c r="M18" s="23">
        <v>51.817703703703721</v>
      </c>
      <c r="N18" s="21">
        <v>50.9</v>
      </c>
      <c r="O18" s="78">
        <v>72</v>
      </c>
      <c r="P18" s="22">
        <v>84.9</v>
      </c>
      <c r="Q18" s="22">
        <v>74.3</v>
      </c>
      <c r="R18" s="22">
        <v>70.2</v>
      </c>
      <c r="S18" s="22">
        <v>57.5</v>
      </c>
      <c r="T18" s="22">
        <v>46.3</v>
      </c>
      <c r="U18" s="23">
        <v>31</v>
      </c>
      <c r="V18" s="24">
        <f t="shared" ref="V18:V25" si="0">SUM(B18:U18)</f>
        <v>1148.8809259259258</v>
      </c>
      <c r="X18" s="2"/>
      <c r="Y18" s="18"/>
    </row>
    <row r="19" spans="1:30" ht="39.950000000000003" customHeight="1" x14ac:dyDescent="0.25">
      <c r="A19" s="157" t="s">
        <v>13</v>
      </c>
      <c r="B19" s="21">
        <v>51.3</v>
      </c>
      <c r="C19" s="78">
        <v>42</v>
      </c>
      <c r="D19" s="22">
        <v>63</v>
      </c>
      <c r="E19" s="22">
        <v>74.099999999999994</v>
      </c>
      <c r="F19" s="22">
        <v>72.099999999999994</v>
      </c>
      <c r="G19" s="22">
        <v>43.7</v>
      </c>
      <c r="H19" s="22">
        <v>41.9</v>
      </c>
      <c r="I19" s="22">
        <v>49.8</v>
      </c>
      <c r="J19" s="21">
        <v>21.632925925925921</v>
      </c>
      <c r="K19" s="22">
        <v>71.536222222222207</v>
      </c>
      <c r="L19" s="22">
        <v>78.894074074074084</v>
      </c>
      <c r="M19" s="23">
        <v>51.817703703703721</v>
      </c>
      <c r="N19" s="21">
        <v>50.9</v>
      </c>
      <c r="O19" s="78">
        <v>72</v>
      </c>
      <c r="P19" s="22">
        <v>84.9</v>
      </c>
      <c r="Q19" s="22">
        <v>74.3</v>
      </c>
      <c r="R19" s="22">
        <v>70.2</v>
      </c>
      <c r="S19" s="22">
        <v>57.5</v>
      </c>
      <c r="T19" s="22">
        <v>46.3</v>
      </c>
      <c r="U19" s="23">
        <v>31</v>
      </c>
      <c r="V19" s="24">
        <f t="shared" si="0"/>
        <v>1148.8809259259258</v>
      </c>
      <c r="X19" s="2"/>
      <c r="Y19" s="18"/>
    </row>
    <row r="20" spans="1:30" ht="39.75" customHeight="1" x14ac:dyDescent="0.25">
      <c r="A20" s="156" t="s">
        <v>14</v>
      </c>
      <c r="B20" s="21"/>
      <c r="C20" s="78"/>
      <c r="D20" s="22"/>
      <c r="E20" s="22"/>
      <c r="F20" s="22"/>
      <c r="G20" s="22"/>
      <c r="H20" s="22"/>
      <c r="I20" s="22"/>
      <c r="J20" s="21"/>
      <c r="K20" s="22"/>
      <c r="L20" s="22"/>
      <c r="M20" s="23"/>
      <c r="N20" s="21"/>
      <c r="O20" s="78"/>
      <c r="P20" s="22"/>
      <c r="Q20" s="22"/>
      <c r="R20" s="22"/>
      <c r="S20" s="22"/>
      <c r="T20" s="22"/>
      <c r="U20" s="23"/>
      <c r="V20" s="24">
        <f t="shared" si="0"/>
        <v>0</v>
      </c>
      <c r="X20" s="2"/>
      <c r="Y20" s="18"/>
    </row>
    <row r="21" spans="1:30" ht="39.950000000000003" customHeight="1" x14ac:dyDescent="0.25">
      <c r="A21" s="157" t="s">
        <v>15</v>
      </c>
      <c r="B21" s="21">
        <v>58.871999999999993</v>
      </c>
      <c r="C21" s="78">
        <v>47.408666666666669</v>
      </c>
      <c r="D21" s="22">
        <v>69.695499999999996</v>
      </c>
      <c r="E21" s="22">
        <v>80.776666666666657</v>
      </c>
      <c r="F21" s="22">
        <v>77.450333333333347</v>
      </c>
      <c r="G21" s="22">
        <v>46.69766666666667</v>
      </c>
      <c r="H21" s="22">
        <v>44.31133333333333</v>
      </c>
      <c r="I21" s="22">
        <v>52.790333333333329</v>
      </c>
      <c r="J21" s="21">
        <v>23.277716049382722</v>
      </c>
      <c r="K21" s="22">
        <v>76.629185185185193</v>
      </c>
      <c r="L21" s="22">
        <v>86.339950617283947</v>
      </c>
      <c r="M21" s="23">
        <v>56.737197530864172</v>
      </c>
      <c r="N21" s="21">
        <v>59.191166666666653</v>
      </c>
      <c r="O21" s="78">
        <v>81.750833333333333</v>
      </c>
      <c r="P21" s="22">
        <v>94.217333333333343</v>
      </c>
      <c r="Q21" s="22">
        <v>80.586166666666657</v>
      </c>
      <c r="R21" s="22">
        <v>75.209999999999994</v>
      </c>
      <c r="S21" s="22">
        <v>60.912666666666667</v>
      </c>
      <c r="T21" s="22">
        <v>47.931166666666662</v>
      </c>
      <c r="U21" s="23">
        <v>31.308333333333337</v>
      </c>
      <c r="V21" s="24">
        <f t="shared" si="0"/>
        <v>1252.0942160493828</v>
      </c>
      <c r="X21" s="2"/>
      <c r="Y21" s="18"/>
    </row>
    <row r="22" spans="1:30" ht="39.950000000000003" customHeight="1" x14ac:dyDescent="0.25">
      <c r="A22" s="156" t="s">
        <v>16</v>
      </c>
      <c r="B22" s="21">
        <v>58.871999999999993</v>
      </c>
      <c r="C22" s="78">
        <v>47.408666666666669</v>
      </c>
      <c r="D22" s="22">
        <v>69.695499999999996</v>
      </c>
      <c r="E22" s="22">
        <v>80.776666666666657</v>
      </c>
      <c r="F22" s="22">
        <v>77.450333333333347</v>
      </c>
      <c r="G22" s="22">
        <v>46.69766666666667</v>
      </c>
      <c r="H22" s="22">
        <v>44.31133333333333</v>
      </c>
      <c r="I22" s="22">
        <v>52.790333333333329</v>
      </c>
      <c r="J22" s="21">
        <v>42.1</v>
      </c>
      <c r="K22" s="22">
        <v>78.900000000000006</v>
      </c>
      <c r="L22" s="22">
        <v>71.7</v>
      </c>
      <c r="M22" s="23">
        <v>50.3</v>
      </c>
      <c r="N22" s="21">
        <v>59.191166666666653</v>
      </c>
      <c r="O22" s="78">
        <v>81.750833333333333</v>
      </c>
      <c r="P22" s="22">
        <v>94.217333333333343</v>
      </c>
      <c r="Q22" s="22">
        <v>80.586166666666657</v>
      </c>
      <c r="R22" s="22">
        <v>75.209999999999994</v>
      </c>
      <c r="S22" s="22">
        <v>60.912666666666667</v>
      </c>
      <c r="T22" s="22">
        <v>47.931166666666662</v>
      </c>
      <c r="U22" s="23">
        <v>31.308333333333337</v>
      </c>
      <c r="V22" s="24">
        <f t="shared" si="0"/>
        <v>1252.1101666666666</v>
      </c>
      <c r="X22" s="2"/>
      <c r="Y22" s="18"/>
    </row>
    <row r="23" spans="1:30" ht="39.950000000000003" customHeight="1" x14ac:dyDescent="0.25">
      <c r="A23" s="157" t="s">
        <v>17</v>
      </c>
      <c r="B23" s="21"/>
      <c r="C23" s="78"/>
      <c r="D23" s="22"/>
      <c r="E23" s="22"/>
      <c r="F23" s="22"/>
      <c r="G23" s="22"/>
      <c r="H23" s="22"/>
      <c r="I23" s="22"/>
      <c r="J23" s="21"/>
      <c r="K23" s="22"/>
      <c r="L23" s="22"/>
      <c r="M23" s="23"/>
      <c r="N23" s="21"/>
      <c r="O23" s="78"/>
      <c r="P23" s="22"/>
      <c r="Q23" s="22"/>
      <c r="R23" s="22"/>
      <c r="S23" s="22"/>
      <c r="T23" s="22"/>
      <c r="U23" s="23"/>
      <c r="V23" s="24">
        <f t="shared" si="0"/>
        <v>0</v>
      </c>
      <c r="X23" s="2"/>
      <c r="Y23" s="18"/>
    </row>
    <row r="24" spans="1:30" ht="39.950000000000003" customHeight="1" x14ac:dyDescent="0.25">
      <c r="A24" s="156" t="s">
        <v>18</v>
      </c>
      <c r="B24" s="21">
        <v>58.871999999999993</v>
      </c>
      <c r="C24" s="78">
        <v>47.408666666666669</v>
      </c>
      <c r="D24" s="22">
        <v>69.695499999999996</v>
      </c>
      <c r="E24" s="22">
        <v>80.776666666666657</v>
      </c>
      <c r="F24" s="22">
        <v>77.450333333333347</v>
      </c>
      <c r="G24" s="22">
        <v>46.69766666666667</v>
      </c>
      <c r="H24" s="22">
        <v>44.31133333333333</v>
      </c>
      <c r="I24" s="22">
        <v>52.790333333333329</v>
      </c>
      <c r="J24" s="21">
        <v>42.1</v>
      </c>
      <c r="K24" s="22">
        <v>78.900000000000006</v>
      </c>
      <c r="L24" s="22">
        <v>71.7</v>
      </c>
      <c r="M24" s="23">
        <v>50.3</v>
      </c>
      <c r="N24" s="21">
        <v>59.191166666666653</v>
      </c>
      <c r="O24" s="78">
        <v>81.750833333333333</v>
      </c>
      <c r="P24" s="22">
        <v>94.217333333333343</v>
      </c>
      <c r="Q24" s="22">
        <v>80.586166666666657</v>
      </c>
      <c r="R24" s="22">
        <v>75.209999999999994</v>
      </c>
      <c r="S24" s="22">
        <v>60.912666666666667</v>
      </c>
      <c r="T24" s="22">
        <v>47.931166666666662</v>
      </c>
      <c r="U24" s="23">
        <v>31.308333333333337</v>
      </c>
      <c r="V24" s="24">
        <f t="shared" si="0"/>
        <v>1252.1101666666666</v>
      </c>
      <c r="X24" s="2"/>
    </row>
    <row r="25" spans="1:30" ht="41.45" customHeight="1" x14ac:dyDescent="0.25">
      <c r="A25" s="157" t="s">
        <v>10</v>
      </c>
      <c r="B25" s="25">
        <f t="shared" ref="B25:D25" si="1">SUM(B18:B24)</f>
        <v>279.21599999999995</v>
      </c>
      <c r="C25" s="26">
        <f t="shared" si="1"/>
        <v>226.22600000000003</v>
      </c>
      <c r="D25" s="26">
        <f t="shared" si="1"/>
        <v>335.08649999999994</v>
      </c>
      <c r="E25" s="26">
        <f>SUM(E18:E24)</f>
        <v>390.52999999999992</v>
      </c>
      <c r="F25" s="26">
        <f t="shared" ref="F25:K25" si="2">SUM(F18:F24)</f>
        <v>376.55099999999999</v>
      </c>
      <c r="G25" s="26">
        <f t="shared" si="2"/>
        <v>227.49299999999999</v>
      </c>
      <c r="H25" s="26">
        <f t="shared" si="2"/>
        <v>216.73399999999998</v>
      </c>
      <c r="I25" s="26">
        <f t="shared" si="2"/>
        <v>257.971</v>
      </c>
      <c r="J25" s="25">
        <f t="shared" si="2"/>
        <v>150.74356790123457</v>
      </c>
      <c r="K25" s="26">
        <f t="shared" si="2"/>
        <v>377.50162962962963</v>
      </c>
      <c r="L25" s="26">
        <f>SUM(L18:L24)</f>
        <v>387.52809876543211</v>
      </c>
      <c r="M25" s="27">
        <f t="shared" ref="M25:P25" si="3">SUM(M18:M24)</f>
        <v>260.97260493827162</v>
      </c>
      <c r="N25" s="25">
        <f t="shared" si="3"/>
        <v>279.37349999999998</v>
      </c>
      <c r="O25" s="26">
        <f t="shared" si="3"/>
        <v>389.2525</v>
      </c>
      <c r="P25" s="26">
        <f t="shared" si="3"/>
        <v>452.452</v>
      </c>
      <c r="Q25" s="26">
        <f>SUM(Q18:Q24)</f>
        <v>390.35849999999999</v>
      </c>
      <c r="R25" s="26">
        <f t="shared" ref="R25:T25" si="4">SUM(R18:R24)</f>
        <v>366.03</v>
      </c>
      <c r="S25" s="26">
        <f t="shared" si="4"/>
        <v>297.738</v>
      </c>
      <c r="T25" s="26">
        <f t="shared" si="4"/>
        <v>236.39349999999996</v>
      </c>
      <c r="U25" s="27">
        <f>SUM(U18:U24)</f>
        <v>155.92500000000001</v>
      </c>
      <c r="V25" s="24">
        <f t="shared" si="0"/>
        <v>6054.0764012345689</v>
      </c>
    </row>
    <row r="26" spans="1:30" s="2" customFormat="1" ht="36.75" customHeight="1" x14ac:dyDescent="0.25">
      <c r="A26" s="158" t="s">
        <v>19</v>
      </c>
      <c r="B26" s="28">
        <v>72</v>
      </c>
      <c r="C26" s="80">
        <v>71.5</v>
      </c>
      <c r="D26" s="29">
        <v>70.5</v>
      </c>
      <c r="E26" s="29">
        <v>70</v>
      </c>
      <c r="F26" s="29">
        <v>69.5</v>
      </c>
      <c r="G26" s="29">
        <v>69</v>
      </c>
      <c r="H26" s="29">
        <v>68.5</v>
      </c>
      <c r="I26" s="29">
        <v>68.5</v>
      </c>
      <c r="J26" s="28">
        <v>75.5</v>
      </c>
      <c r="K26" s="29">
        <v>74</v>
      </c>
      <c r="L26" s="29">
        <v>72</v>
      </c>
      <c r="M26" s="30">
        <v>71</v>
      </c>
      <c r="N26" s="28">
        <v>73.5</v>
      </c>
      <c r="O26" s="29">
        <v>72.5</v>
      </c>
      <c r="P26" s="29">
        <v>71.5</v>
      </c>
      <c r="Q26" s="29">
        <v>70.5</v>
      </c>
      <c r="R26" s="29">
        <v>70</v>
      </c>
      <c r="S26" s="29">
        <v>69.5</v>
      </c>
      <c r="T26" s="29">
        <v>68.5</v>
      </c>
      <c r="U26" s="30">
        <v>67.5</v>
      </c>
      <c r="V26" s="31">
        <f>+((V25/V27)/7)*1000</f>
        <v>70.85597716854204</v>
      </c>
    </row>
    <row r="27" spans="1:30" s="2" customFormat="1" ht="33" customHeight="1" x14ac:dyDescent="0.25">
      <c r="A27" s="159" t="s">
        <v>20</v>
      </c>
      <c r="B27" s="32">
        <v>554</v>
      </c>
      <c r="C27" s="81">
        <v>452</v>
      </c>
      <c r="D27" s="33">
        <v>679</v>
      </c>
      <c r="E27" s="33">
        <v>797</v>
      </c>
      <c r="F27" s="33">
        <v>774</v>
      </c>
      <c r="G27" s="33">
        <v>471</v>
      </c>
      <c r="H27" s="33">
        <v>452</v>
      </c>
      <c r="I27" s="33">
        <v>538</v>
      </c>
      <c r="J27" s="32">
        <v>391</v>
      </c>
      <c r="K27" s="33">
        <v>751</v>
      </c>
      <c r="L27" s="33">
        <v>682</v>
      </c>
      <c r="M27" s="34">
        <v>478</v>
      </c>
      <c r="N27" s="32">
        <v>543</v>
      </c>
      <c r="O27" s="33">
        <v>767</v>
      </c>
      <c r="P27" s="33">
        <v>904</v>
      </c>
      <c r="Q27" s="33">
        <v>791</v>
      </c>
      <c r="R27" s="33">
        <v>747</v>
      </c>
      <c r="S27" s="33">
        <v>612</v>
      </c>
      <c r="T27" s="33">
        <v>493</v>
      </c>
      <c r="U27" s="34">
        <v>330</v>
      </c>
      <c r="V27" s="35">
        <f>SUM(B27:U27)</f>
        <v>12206</v>
      </c>
      <c r="W27" s="2">
        <f>((V25*1000)/V27)/7</f>
        <v>70.85597716854204</v>
      </c>
    </row>
    <row r="28" spans="1:30" s="2" customFormat="1" ht="33" customHeight="1" x14ac:dyDescent="0.25">
      <c r="A28" s="160" t="s">
        <v>21</v>
      </c>
      <c r="B28" s="36">
        <f>((B27*B26)*7/1000-B18-B19)/3</f>
        <v>58.871999999999993</v>
      </c>
      <c r="C28" s="37">
        <f t="shared" ref="C28:U28" si="5">((C27*C26)*7/1000-C18-C19)/3</f>
        <v>47.408666666666669</v>
      </c>
      <c r="D28" s="37">
        <f t="shared" si="5"/>
        <v>69.695499999999996</v>
      </c>
      <c r="E28" s="37">
        <f t="shared" si="5"/>
        <v>80.776666666666657</v>
      </c>
      <c r="F28" s="37">
        <f t="shared" si="5"/>
        <v>77.450333333333347</v>
      </c>
      <c r="G28" s="37">
        <f t="shared" si="5"/>
        <v>46.69766666666667</v>
      </c>
      <c r="H28" s="37">
        <f t="shared" si="5"/>
        <v>44.31133333333333</v>
      </c>
      <c r="I28" s="37">
        <f t="shared" si="5"/>
        <v>52.790333333333329</v>
      </c>
      <c r="J28" s="36">
        <f t="shared" si="5"/>
        <v>54.459216049382718</v>
      </c>
      <c r="K28" s="37">
        <f t="shared" si="5"/>
        <v>81.981851851851857</v>
      </c>
      <c r="L28" s="37">
        <f t="shared" si="5"/>
        <v>61.979950617283954</v>
      </c>
      <c r="M28" s="38">
        <f t="shared" si="5"/>
        <v>44.643530864197515</v>
      </c>
      <c r="N28" s="36">
        <f t="shared" si="5"/>
        <v>59.191166666666653</v>
      </c>
      <c r="O28" s="37">
        <f t="shared" si="5"/>
        <v>81.750833333333333</v>
      </c>
      <c r="P28" s="37">
        <f t="shared" si="5"/>
        <v>94.217333333333343</v>
      </c>
      <c r="Q28" s="37">
        <f t="shared" si="5"/>
        <v>80.586166666666657</v>
      </c>
      <c r="R28" s="37">
        <f t="shared" si="5"/>
        <v>75.209999999999994</v>
      </c>
      <c r="S28" s="37">
        <f t="shared" si="5"/>
        <v>60.912666666666667</v>
      </c>
      <c r="T28" s="37">
        <f t="shared" si="5"/>
        <v>47.931166666666662</v>
      </c>
      <c r="U28" s="38">
        <f t="shared" si="5"/>
        <v>31.308333333333337</v>
      </c>
      <c r="V28" s="39"/>
    </row>
    <row r="29" spans="1:30" ht="33.75" customHeight="1" x14ac:dyDescent="0.25">
      <c r="A29" s="161" t="s">
        <v>22</v>
      </c>
      <c r="B29" s="40">
        <f t="shared" ref="B29:D29" si="6">((B27*B26)*7)/1000</f>
        <v>279.21600000000001</v>
      </c>
      <c r="C29" s="41">
        <f t="shared" si="6"/>
        <v>226.226</v>
      </c>
      <c r="D29" s="41">
        <f t="shared" si="6"/>
        <v>335.0865</v>
      </c>
      <c r="E29" s="41">
        <f>((E27*E26)*7)/1000</f>
        <v>390.53</v>
      </c>
      <c r="F29" s="41">
        <f>((F27*F26)*7)/1000</f>
        <v>376.55099999999999</v>
      </c>
      <c r="G29" s="41">
        <f t="shared" ref="G29:J29" si="7">((G27*G26)*7)/1000</f>
        <v>227.49299999999999</v>
      </c>
      <c r="H29" s="41">
        <f t="shared" si="7"/>
        <v>216.73400000000001</v>
      </c>
      <c r="I29" s="41">
        <f t="shared" si="7"/>
        <v>257.971</v>
      </c>
      <c r="J29" s="40">
        <f t="shared" si="7"/>
        <v>206.64349999999999</v>
      </c>
      <c r="K29" s="41">
        <f>((K27*K26)*7)/1000</f>
        <v>389.01799999999997</v>
      </c>
      <c r="L29" s="41">
        <f>((L27*L26)*7)/1000</f>
        <v>343.72800000000001</v>
      </c>
      <c r="M29" s="85">
        <f>((M27*M26)*7)/1000</f>
        <v>237.566</v>
      </c>
      <c r="N29" s="40">
        <f t="shared" ref="N29:U29" si="8">((N27*N26)*7)/1000</f>
        <v>279.37349999999998</v>
      </c>
      <c r="O29" s="41">
        <f t="shared" si="8"/>
        <v>389.2525</v>
      </c>
      <c r="P29" s="41">
        <f t="shared" si="8"/>
        <v>452.452</v>
      </c>
      <c r="Q29" s="42">
        <f t="shared" si="8"/>
        <v>390.35849999999999</v>
      </c>
      <c r="R29" s="42">
        <f t="shared" si="8"/>
        <v>366.03</v>
      </c>
      <c r="S29" s="42">
        <f t="shared" si="8"/>
        <v>297.738</v>
      </c>
      <c r="T29" s="42">
        <f t="shared" si="8"/>
        <v>236.39349999999999</v>
      </c>
      <c r="U29" s="43">
        <f t="shared" si="8"/>
        <v>155.92500000000001</v>
      </c>
      <c r="V29" s="44"/>
    </row>
    <row r="30" spans="1:30" ht="33.75" customHeight="1" thickBot="1" x14ac:dyDescent="0.3">
      <c r="A30" s="162" t="s">
        <v>23</v>
      </c>
      <c r="B30" s="45">
        <f t="shared" ref="B30:D30" si="9">+(B25/B27)/7*1000</f>
        <v>71.999999999999986</v>
      </c>
      <c r="C30" s="46">
        <f t="shared" si="9"/>
        <v>71.500000000000014</v>
      </c>
      <c r="D30" s="46">
        <f t="shared" si="9"/>
        <v>70.5</v>
      </c>
      <c r="E30" s="46">
        <f>+(E25/E27)/7*1000</f>
        <v>69.999999999999986</v>
      </c>
      <c r="F30" s="46">
        <f t="shared" ref="F30:K30" si="10">+(F25/F27)/7*1000</f>
        <v>69.499999999999986</v>
      </c>
      <c r="G30" s="46">
        <f t="shared" si="10"/>
        <v>68.999999999999986</v>
      </c>
      <c r="H30" s="46">
        <f t="shared" si="10"/>
        <v>68.499999999999986</v>
      </c>
      <c r="I30" s="46">
        <f t="shared" si="10"/>
        <v>68.499999999999986</v>
      </c>
      <c r="J30" s="45">
        <f t="shared" si="10"/>
        <v>55.076203106041127</v>
      </c>
      <c r="K30" s="46">
        <f t="shared" si="10"/>
        <v>71.809326541683404</v>
      </c>
      <c r="L30" s="46">
        <f>+(L25/L27)/7*1000</f>
        <v>81.174716959663186</v>
      </c>
      <c r="M30" s="47">
        <f t="shared" ref="M30:U30" si="11">+(M25/M27)/7*1000</f>
        <v>77.995398965412917</v>
      </c>
      <c r="N30" s="45">
        <f t="shared" si="11"/>
        <v>73.5</v>
      </c>
      <c r="O30" s="46">
        <f t="shared" si="11"/>
        <v>72.5</v>
      </c>
      <c r="P30" s="46">
        <f t="shared" si="11"/>
        <v>71.5</v>
      </c>
      <c r="Q30" s="46">
        <f t="shared" si="11"/>
        <v>70.5</v>
      </c>
      <c r="R30" s="46">
        <f t="shared" si="11"/>
        <v>69.999999999999986</v>
      </c>
      <c r="S30" s="46">
        <f t="shared" si="11"/>
        <v>69.499999999999986</v>
      </c>
      <c r="T30" s="46">
        <f t="shared" si="11"/>
        <v>68.499999999999986</v>
      </c>
      <c r="U30" s="47">
        <f t="shared" si="11"/>
        <v>67.5</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34"/>
      <c r="I36" s="328"/>
      <c r="J36" s="97"/>
      <c r="K36" s="52" t="s">
        <v>26</v>
      </c>
      <c r="L36" s="105"/>
      <c r="M36" s="334" t="s">
        <v>25</v>
      </c>
      <c r="N36" s="334"/>
      <c r="O36" s="334"/>
      <c r="P36" s="334"/>
      <c r="Q36" s="328"/>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27.3</v>
      </c>
      <c r="C39" s="78">
        <v>45.1</v>
      </c>
      <c r="D39" s="78">
        <v>58.1</v>
      </c>
      <c r="E39" s="78">
        <v>79</v>
      </c>
      <c r="F39" s="78">
        <v>62.9</v>
      </c>
      <c r="G39" s="78">
        <v>86.8</v>
      </c>
      <c r="H39" s="78"/>
      <c r="I39" s="78"/>
      <c r="J39" s="99">
        <f t="shared" ref="J39:J46" si="12">SUM(B39:I39)</f>
        <v>359.2</v>
      </c>
      <c r="K39" s="2"/>
      <c r="L39" s="89" t="s">
        <v>12</v>
      </c>
      <c r="M39" s="78">
        <v>17.2</v>
      </c>
      <c r="N39" s="78">
        <v>11</v>
      </c>
      <c r="O39" s="78">
        <v>13.3</v>
      </c>
      <c r="P39" s="78"/>
      <c r="Q39" s="78"/>
      <c r="R39" s="99">
        <f t="shared" ref="R39:R46" si="13">SUM(M39:Q39)</f>
        <v>41.5</v>
      </c>
      <c r="S39" s="2"/>
      <c r="T39" s="60"/>
      <c r="U39" s="61"/>
      <c r="V39" s="2"/>
      <c r="W39" s="59"/>
      <c r="X39" s="59"/>
      <c r="Y39" s="2"/>
      <c r="Z39" s="2"/>
      <c r="AA39" s="2"/>
      <c r="AB39" s="2"/>
    </row>
    <row r="40" spans="1:30" ht="33.75" customHeight="1" x14ac:dyDescent="0.25">
      <c r="A40" s="90" t="s">
        <v>13</v>
      </c>
      <c r="B40" s="78">
        <v>27.3</v>
      </c>
      <c r="C40" s="78">
        <v>45.1</v>
      </c>
      <c r="D40" s="78">
        <v>58.1</v>
      </c>
      <c r="E40" s="78">
        <v>79</v>
      </c>
      <c r="F40" s="78">
        <v>62.9</v>
      </c>
      <c r="G40" s="78">
        <v>86.8</v>
      </c>
      <c r="H40" s="78"/>
      <c r="I40" s="78"/>
      <c r="J40" s="99">
        <f t="shared" si="12"/>
        <v>359.2</v>
      </c>
      <c r="K40" s="2"/>
      <c r="L40" s="90" t="s">
        <v>13</v>
      </c>
      <c r="M40" s="78">
        <v>17.2</v>
      </c>
      <c r="N40" s="78">
        <v>11</v>
      </c>
      <c r="O40" s="78">
        <v>13.3</v>
      </c>
      <c r="P40" s="78"/>
      <c r="Q40" s="78"/>
      <c r="R40" s="99">
        <f t="shared" si="13"/>
        <v>41.5</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2"/>
        <v>0</v>
      </c>
      <c r="K41" s="2"/>
      <c r="L41" s="89" t="s">
        <v>14</v>
      </c>
      <c r="M41" s="78"/>
      <c r="N41" s="78"/>
      <c r="O41" s="78"/>
      <c r="P41" s="78"/>
      <c r="Q41" s="78"/>
      <c r="R41" s="99">
        <f t="shared" si="13"/>
        <v>0</v>
      </c>
      <c r="S41" s="2"/>
      <c r="T41" s="60"/>
      <c r="U41" s="51"/>
      <c r="V41" s="2"/>
      <c r="W41" s="59"/>
      <c r="X41" s="59"/>
      <c r="Y41" s="2"/>
      <c r="Z41" s="2"/>
      <c r="AA41" s="2"/>
      <c r="AB41" s="2"/>
    </row>
    <row r="42" spans="1:30" ht="33.75" customHeight="1" x14ac:dyDescent="0.25">
      <c r="A42" s="90" t="s">
        <v>15</v>
      </c>
      <c r="B42" s="78">
        <v>31.388000000000005</v>
      </c>
      <c r="C42" s="22">
        <v>50.265333333333338</v>
      </c>
      <c r="D42" s="22">
        <v>63.306833333333337</v>
      </c>
      <c r="E42" s="22">
        <v>84.190333333333342</v>
      </c>
      <c r="F42" s="22">
        <v>65.656666666666666</v>
      </c>
      <c r="G42" s="22">
        <v>88.446166666666656</v>
      </c>
      <c r="H42" s="22"/>
      <c r="I42" s="22"/>
      <c r="J42" s="99">
        <f t="shared" si="12"/>
        <v>383.25333333333339</v>
      </c>
      <c r="K42" s="2"/>
      <c r="L42" s="90" t="s">
        <v>15</v>
      </c>
      <c r="M42" s="78">
        <v>18.2</v>
      </c>
      <c r="N42" s="78">
        <v>11.4</v>
      </c>
      <c r="O42" s="78">
        <v>14.2</v>
      </c>
      <c r="P42" s="78"/>
      <c r="Q42" s="78"/>
      <c r="R42" s="99">
        <f t="shared" si="13"/>
        <v>43.8</v>
      </c>
      <c r="S42" s="2"/>
      <c r="T42" s="60"/>
      <c r="U42" s="51"/>
      <c r="V42" s="2"/>
      <c r="W42" s="59"/>
      <c r="X42" s="59"/>
      <c r="Y42" s="2"/>
      <c r="Z42" s="2"/>
      <c r="AA42" s="2"/>
      <c r="AB42" s="2"/>
    </row>
    <row r="43" spans="1:30" ht="33.75" customHeight="1" x14ac:dyDescent="0.25">
      <c r="A43" s="89" t="s">
        <v>16</v>
      </c>
      <c r="B43" s="78">
        <v>31.388000000000005</v>
      </c>
      <c r="C43" s="22">
        <v>50.265333333333338</v>
      </c>
      <c r="D43" s="22">
        <v>63.306833333333337</v>
      </c>
      <c r="E43" s="22">
        <v>84.190333333333342</v>
      </c>
      <c r="F43" s="22">
        <v>65.656666666666666</v>
      </c>
      <c r="G43" s="22">
        <v>88.446166666666656</v>
      </c>
      <c r="H43" s="22"/>
      <c r="I43" s="22"/>
      <c r="J43" s="99">
        <f t="shared" si="12"/>
        <v>383.25333333333339</v>
      </c>
      <c r="K43" s="2"/>
      <c r="L43" s="89" t="s">
        <v>16</v>
      </c>
      <c r="M43" s="78">
        <v>18.2</v>
      </c>
      <c r="N43" s="78">
        <v>11.5</v>
      </c>
      <c r="O43" s="78">
        <v>14.2</v>
      </c>
      <c r="P43" s="78"/>
      <c r="Q43" s="78"/>
      <c r="R43" s="99">
        <f t="shared" si="13"/>
        <v>43.9</v>
      </c>
      <c r="S43" s="2"/>
      <c r="T43" s="60"/>
      <c r="U43" s="51"/>
      <c r="V43" s="2"/>
      <c r="W43" s="59"/>
      <c r="X43" s="59"/>
      <c r="Y43" s="2"/>
      <c r="Z43" s="2"/>
      <c r="AA43" s="2"/>
      <c r="AB43" s="2"/>
    </row>
    <row r="44" spans="1:30" ht="33.75" customHeight="1" x14ac:dyDescent="0.25">
      <c r="A44" s="90" t="s">
        <v>17</v>
      </c>
      <c r="B44" s="78"/>
      <c r="C44" s="78"/>
      <c r="D44" s="78"/>
      <c r="E44" s="78"/>
      <c r="F44" s="78"/>
      <c r="G44" s="78"/>
      <c r="H44" s="78"/>
      <c r="I44" s="78"/>
      <c r="J44" s="99">
        <f t="shared" si="12"/>
        <v>0</v>
      </c>
      <c r="K44" s="2"/>
      <c r="L44" s="90" t="s">
        <v>17</v>
      </c>
      <c r="M44" s="78"/>
      <c r="N44" s="78"/>
      <c r="O44" s="78"/>
      <c r="P44" s="78"/>
      <c r="Q44" s="78"/>
      <c r="R44" s="99">
        <f t="shared" si="13"/>
        <v>0</v>
      </c>
      <c r="S44" s="2"/>
      <c r="T44" s="60"/>
      <c r="U44" s="51"/>
      <c r="V44" s="2"/>
      <c r="W44" s="59"/>
      <c r="X44" s="59"/>
      <c r="Y44" s="2"/>
      <c r="Z44" s="2"/>
      <c r="AA44" s="2"/>
      <c r="AB44" s="2"/>
    </row>
    <row r="45" spans="1:30" ht="33.75" customHeight="1" x14ac:dyDescent="0.25">
      <c r="A45" s="89" t="s">
        <v>18</v>
      </c>
      <c r="B45" s="78">
        <v>31.388000000000005</v>
      </c>
      <c r="C45" s="78">
        <v>50.265333333333338</v>
      </c>
      <c r="D45" s="78">
        <v>63.306833333333337</v>
      </c>
      <c r="E45" s="78">
        <v>84.190333333333342</v>
      </c>
      <c r="F45" s="78">
        <v>65.656666666666666</v>
      </c>
      <c r="G45" s="78">
        <v>88.446166666666656</v>
      </c>
      <c r="H45" s="78"/>
      <c r="I45" s="78"/>
      <c r="J45" s="99">
        <f t="shared" si="12"/>
        <v>383.25333333333339</v>
      </c>
      <c r="K45" s="2"/>
      <c r="L45" s="89" t="s">
        <v>18</v>
      </c>
      <c r="M45" s="78">
        <v>16.100000000000001</v>
      </c>
      <c r="N45" s="78">
        <v>14.5</v>
      </c>
      <c r="O45" s="78">
        <v>11.1</v>
      </c>
      <c r="P45" s="78">
        <v>2.2999999999999998</v>
      </c>
      <c r="Q45" s="78"/>
      <c r="R45" s="99">
        <f t="shared" si="13"/>
        <v>44</v>
      </c>
      <c r="S45" s="2"/>
      <c r="T45" s="60"/>
      <c r="U45" s="51"/>
      <c r="V45" s="2"/>
      <c r="W45" s="59"/>
      <c r="X45" s="59"/>
      <c r="Y45" s="2"/>
      <c r="Z45" s="2"/>
      <c r="AA45" s="2"/>
      <c r="AB45" s="2"/>
    </row>
    <row r="46" spans="1:30" ht="33.75" customHeight="1" x14ac:dyDescent="0.25">
      <c r="A46" s="90" t="s">
        <v>10</v>
      </c>
      <c r="B46" s="79">
        <f t="shared" ref="B46:I46" si="14">SUM(B39:B45)</f>
        <v>148.76400000000001</v>
      </c>
      <c r="C46" s="26">
        <f t="shared" si="14"/>
        <v>240.99600000000001</v>
      </c>
      <c r="D46" s="26">
        <f t="shared" si="14"/>
        <v>306.12049999999999</v>
      </c>
      <c r="E46" s="26">
        <f t="shared" si="14"/>
        <v>410.57100000000003</v>
      </c>
      <c r="F46" s="26">
        <f t="shared" si="14"/>
        <v>322.77</v>
      </c>
      <c r="G46" s="26">
        <f t="shared" si="14"/>
        <v>438.93849999999998</v>
      </c>
      <c r="H46" s="26">
        <f t="shared" si="14"/>
        <v>0</v>
      </c>
      <c r="I46" s="26">
        <f t="shared" si="14"/>
        <v>0</v>
      </c>
      <c r="J46" s="99">
        <f t="shared" si="12"/>
        <v>1868.16</v>
      </c>
      <c r="L46" s="76" t="s">
        <v>10</v>
      </c>
      <c r="M46" s="79">
        <f>SUM(M39:M45)</f>
        <v>86.9</v>
      </c>
      <c r="N46" s="26">
        <f>SUM(N39:N45)</f>
        <v>59.4</v>
      </c>
      <c r="O46" s="26">
        <f>SUM(O39:O45)</f>
        <v>66.099999999999994</v>
      </c>
      <c r="P46" s="26">
        <f>SUM(P39:P45)</f>
        <v>2.2999999999999998</v>
      </c>
      <c r="Q46" s="26">
        <f>SUM(Q39:Q45)</f>
        <v>0</v>
      </c>
      <c r="R46" s="99">
        <f t="shared" si="13"/>
        <v>214.70000000000002</v>
      </c>
      <c r="S46" s="60"/>
      <c r="T46" s="60"/>
      <c r="U46" s="2"/>
      <c r="V46" s="2"/>
      <c r="W46" s="2"/>
      <c r="X46" s="2"/>
      <c r="Y46" s="2"/>
      <c r="Z46" s="2"/>
      <c r="AA46" s="2"/>
      <c r="AB46" s="2"/>
    </row>
    <row r="47" spans="1:30" ht="33.75" customHeight="1" x14ac:dyDescent="0.25">
      <c r="A47" s="91" t="s">
        <v>19</v>
      </c>
      <c r="B47" s="80">
        <v>77</v>
      </c>
      <c r="C47" s="29">
        <v>75.5</v>
      </c>
      <c r="D47" s="29">
        <v>74.5</v>
      </c>
      <c r="E47" s="29">
        <v>73.5</v>
      </c>
      <c r="F47" s="29">
        <v>72.5</v>
      </c>
      <c r="G47" s="29">
        <v>71.5</v>
      </c>
      <c r="H47" s="29"/>
      <c r="I47" s="29"/>
      <c r="J47" s="100">
        <f>+((J46/J48)/7)*1000</f>
        <v>73.52066115702479</v>
      </c>
      <c r="L47" s="108" t="s">
        <v>19</v>
      </c>
      <c r="M47" s="80">
        <v>80.5</v>
      </c>
      <c r="N47" s="29">
        <v>80.5</v>
      </c>
      <c r="O47" s="29">
        <v>80.5</v>
      </c>
      <c r="P47" s="29"/>
      <c r="Q47" s="29"/>
      <c r="R47" s="100">
        <f>+((R46/R48)/7)*1000</f>
        <v>80.714285714285722</v>
      </c>
      <c r="S47" s="62"/>
      <c r="T47" s="62"/>
    </row>
    <row r="48" spans="1:30" ht="33.75" customHeight="1" x14ac:dyDescent="0.25">
      <c r="A48" s="92" t="s">
        <v>20</v>
      </c>
      <c r="B48" s="81">
        <v>276</v>
      </c>
      <c r="C48" s="33">
        <v>456</v>
      </c>
      <c r="D48" s="33">
        <v>587</v>
      </c>
      <c r="E48" s="33">
        <v>798</v>
      </c>
      <c r="F48" s="33">
        <v>636</v>
      </c>
      <c r="G48" s="33">
        <v>877</v>
      </c>
      <c r="H48" s="33"/>
      <c r="I48" s="33"/>
      <c r="J48" s="101">
        <f>SUM(B48:I48)</f>
        <v>3630</v>
      </c>
      <c r="K48" s="63"/>
      <c r="L48" s="92" t="s">
        <v>20</v>
      </c>
      <c r="M48" s="104">
        <v>139</v>
      </c>
      <c r="N48" s="64">
        <v>125</v>
      </c>
      <c r="O48" s="64">
        <v>96</v>
      </c>
      <c r="P48" s="64">
        <v>20</v>
      </c>
      <c r="Q48" s="64"/>
      <c r="R48" s="110">
        <f>SUM(M48:Q48)</f>
        <v>380</v>
      </c>
      <c r="S48" s="65"/>
      <c r="T48" s="65"/>
    </row>
    <row r="49" spans="1:30" ht="33.75" customHeight="1" x14ac:dyDescent="0.25">
      <c r="A49" s="93" t="s">
        <v>21</v>
      </c>
      <c r="B49" s="82">
        <f t="shared" ref="B49:I49" si="15">((B48*B47)*7/1000-B39-B40)/3</f>
        <v>31.388000000000005</v>
      </c>
      <c r="C49" s="37">
        <f t="shared" si="15"/>
        <v>50.265333333333338</v>
      </c>
      <c r="D49" s="37">
        <f t="shared" si="15"/>
        <v>63.306833333333337</v>
      </c>
      <c r="E49" s="37">
        <f t="shared" si="15"/>
        <v>84.190333333333342</v>
      </c>
      <c r="F49" s="37">
        <f t="shared" si="15"/>
        <v>65.656666666666666</v>
      </c>
      <c r="G49" s="37">
        <f t="shared" si="15"/>
        <v>88.446166666666656</v>
      </c>
      <c r="H49" s="37">
        <f t="shared" si="15"/>
        <v>0</v>
      </c>
      <c r="I49" s="37">
        <f t="shared" si="15"/>
        <v>0</v>
      </c>
      <c r="J49" s="102">
        <f>((J46*1000)/J48)/7</f>
        <v>73.520661157024804</v>
      </c>
      <c r="L49" s="93" t="s">
        <v>21</v>
      </c>
      <c r="M49" s="82">
        <f t="shared" ref="M49:Q49" si="16">((M48*M47)*7/1000-M39-M40)/3</f>
        <v>14.642166666666663</v>
      </c>
      <c r="N49" s="37">
        <f t="shared" si="16"/>
        <v>16.145833333333332</v>
      </c>
      <c r="O49" s="37">
        <f t="shared" si="16"/>
        <v>9.1653333333333311</v>
      </c>
      <c r="P49" s="37">
        <f t="shared" si="16"/>
        <v>0</v>
      </c>
      <c r="Q49" s="37">
        <f t="shared" si="16"/>
        <v>0</v>
      </c>
      <c r="R49" s="111">
        <f>((R46*1000)/R48)/7</f>
        <v>80.714285714285737</v>
      </c>
      <c r="S49" s="65"/>
      <c r="T49" s="65"/>
    </row>
    <row r="50" spans="1:30" ht="33.75" customHeight="1" x14ac:dyDescent="0.25">
      <c r="A50" s="94" t="s">
        <v>22</v>
      </c>
      <c r="B50" s="83">
        <f t="shared" ref="B50:I50" si="17">((B48*B47)*7)/1000</f>
        <v>148.76400000000001</v>
      </c>
      <c r="C50" s="41">
        <f t="shared" si="17"/>
        <v>240.99600000000001</v>
      </c>
      <c r="D50" s="41">
        <f t="shared" si="17"/>
        <v>306.12049999999999</v>
      </c>
      <c r="E50" s="41">
        <f t="shared" si="17"/>
        <v>410.57100000000003</v>
      </c>
      <c r="F50" s="41">
        <f t="shared" si="17"/>
        <v>322.77</v>
      </c>
      <c r="G50" s="41">
        <f t="shared" si="17"/>
        <v>438.93849999999998</v>
      </c>
      <c r="H50" s="41">
        <f t="shared" si="17"/>
        <v>0</v>
      </c>
      <c r="I50" s="41">
        <f t="shared" si="17"/>
        <v>0</v>
      </c>
      <c r="J50" s="85"/>
      <c r="L50" s="94" t="s">
        <v>22</v>
      </c>
      <c r="M50" s="83">
        <f>((M48*M47)*7)/1000</f>
        <v>78.326499999999996</v>
      </c>
      <c r="N50" s="41">
        <f>((N48*N47)*7)/1000</f>
        <v>70.4375</v>
      </c>
      <c r="O50" s="41">
        <f>((O48*O47)*7)/1000</f>
        <v>54.095999999999997</v>
      </c>
      <c r="P50" s="41">
        <f>((P48*P47)*7)/1000</f>
        <v>0</v>
      </c>
      <c r="Q50" s="41">
        <f>((Q48*Q47)*7)/1000</f>
        <v>0</v>
      </c>
      <c r="R50" s="112"/>
    </row>
    <row r="51" spans="1:30" ht="33.75" customHeight="1" thickBot="1" x14ac:dyDescent="0.3">
      <c r="A51" s="95" t="s">
        <v>23</v>
      </c>
      <c r="B51" s="84">
        <f t="shared" ref="B51:I51" si="18">+(B46/B48)/7*1000</f>
        <v>77</v>
      </c>
      <c r="C51" s="46">
        <f t="shared" si="18"/>
        <v>75.5</v>
      </c>
      <c r="D51" s="46">
        <f t="shared" si="18"/>
        <v>74.5</v>
      </c>
      <c r="E51" s="46">
        <f t="shared" si="18"/>
        <v>73.500000000000014</v>
      </c>
      <c r="F51" s="46">
        <f t="shared" si="18"/>
        <v>72.5</v>
      </c>
      <c r="G51" s="46">
        <f t="shared" si="18"/>
        <v>71.5</v>
      </c>
      <c r="H51" s="46" t="e">
        <f t="shared" si="18"/>
        <v>#DIV/0!</v>
      </c>
      <c r="I51" s="46" t="e">
        <f t="shared" si="18"/>
        <v>#DIV/0!</v>
      </c>
      <c r="J51" s="103"/>
      <c r="K51" s="49"/>
      <c r="L51" s="95" t="s">
        <v>23</v>
      </c>
      <c r="M51" s="84">
        <f>+(M46/M48)/7*1000</f>
        <v>89.311408016443991</v>
      </c>
      <c r="N51" s="46">
        <f>+(N46/N48)/7*1000</f>
        <v>67.885714285714286</v>
      </c>
      <c r="O51" s="46">
        <f>+(O46/O48)/7*1000</f>
        <v>98.363095238095241</v>
      </c>
      <c r="P51" s="46">
        <f>+(P46/P48)/7*1000</f>
        <v>16.428571428571427</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43.6</v>
      </c>
      <c r="C58" s="78">
        <v>34.4</v>
      </c>
      <c r="D58" s="78">
        <v>31.6</v>
      </c>
      <c r="E58" s="78">
        <v>36.5</v>
      </c>
      <c r="F58" s="78"/>
      <c r="G58" s="99">
        <f t="shared" ref="G58:G65" si="19">SUM(B58:F58)</f>
        <v>146.1</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43.6</v>
      </c>
      <c r="C59" s="78">
        <v>34.4</v>
      </c>
      <c r="D59" s="78">
        <v>31.6</v>
      </c>
      <c r="E59" s="78">
        <v>36.5</v>
      </c>
      <c r="F59" s="78"/>
      <c r="G59" s="99">
        <f t="shared" si="19"/>
        <v>146.1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19"/>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45.8</v>
      </c>
      <c r="C61" s="78">
        <v>35.700000000000003</v>
      </c>
      <c r="D61" s="78">
        <v>32.799999999999997</v>
      </c>
      <c r="E61" s="78">
        <v>38.200000000000003</v>
      </c>
      <c r="F61" s="78"/>
      <c r="G61" s="99">
        <f t="shared" si="19"/>
        <v>152.5</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45.8</v>
      </c>
      <c r="C62" s="78">
        <v>35.700000000000003</v>
      </c>
      <c r="D62" s="78">
        <v>32.799999999999997</v>
      </c>
      <c r="E62" s="78">
        <v>38.200000000000003</v>
      </c>
      <c r="F62" s="78"/>
      <c r="G62" s="99">
        <f t="shared" si="19"/>
        <v>152.5</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19"/>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34.700000000000003</v>
      </c>
      <c r="C64" s="78">
        <v>35.1</v>
      </c>
      <c r="D64" s="78">
        <v>37.9</v>
      </c>
      <c r="E64" s="78">
        <v>38.299999999999997</v>
      </c>
      <c r="F64" s="78">
        <v>6.6</v>
      </c>
      <c r="G64" s="99">
        <f t="shared" si="19"/>
        <v>152.6</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213.5</v>
      </c>
      <c r="C65" s="26">
        <f>SUM(C58:C64)</f>
        <v>175.29999999999998</v>
      </c>
      <c r="D65" s="26">
        <f>SUM(D58:D64)</f>
        <v>166.70000000000002</v>
      </c>
      <c r="E65" s="26">
        <f>SUM(E58:E64)</f>
        <v>187.7</v>
      </c>
      <c r="F65" s="26">
        <f>SUM(F58:F64)</f>
        <v>6.6</v>
      </c>
      <c r="G65" s="99">
        <f t="shared" si="19"/>
        <v>749.80000000000007</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84</v>
      </c>
      <c r="C66" s="29">
        <v>84</v>
      </c>
      <c r="D66" s="29">
        <v>84</v>
      </c>
      <c r="E66" s="29">
        <v>84</v>
      </c>
      <c r="F66" s="29"/>
      <c r="G66" s="100">
        <f>+((G65/G67)/7)*1000</f>
        <v>84.011204481792731</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290</v>
      </c>
      <c r="C67" s="64">
        <v>293</v>
      </c>
      <c r="D67" s="64">
        <v>317</v>
      </c>
      <c r="E67" s="64">
        <v>320</v>
      </c>
      <c r="F67" s="64">
        <v>55</v>
      </c>
      <c r="G67" s="110">
        <f>SUM(B67:F67)</f>
        <v>1275</v>
      </c>
      <c r="I67" s="74"/>
      <c r="M67" s="3"/>
      <c r="N67" s="3"/>
      <c r="O67" s="3"/>
      <c r="P67" s="3"/>
      <c r="Q67" s="3"/>
    </row>
    <row r="68" spans="1:28" ht="33.75" customHeight="1" x14ac:dyDescent="0.25">
      <c r="A68" s="93" t="s">
        <v>21</v>
      </c>
      <c r="B68" s="82">
        <f t="shared" ref="B68:F68" si="20">((B67*B66)*7/1000-B58-B59)/3</f>
        <v>27.773333333333341</v>
      </c>
      <c r="C68" s="37">
        <f t="shared" si="20"/>
        <v>34.49466666666666</v>
      </c>
      <c r="D68" s="37">
        <f t="shared" si="20"/>
        <v>41.065333333333335</v>
      </c>
      <c r="E68" s="37">
        <f t="shared" si="20"/>
        <v>38.386666666666663</v>
      </c>
      <c r="F68" s="37">
        <f t="shared" si="20"/>
        <v>0</v>
      </c>
      <c r="G68" s="114">
        <f>((G65*1000)/G67)/7</f>
        <v>84.011204481792717</v>
      </c>
      <c r="M68" s="3"/>
      <c r="N68" s="3"/>
      <c r="O68" s="3"/>
      <c r="P68" s="3"/>
      <c r="Q68" s="3"/>
    </row>
    <row r="69" spans="1:28" ht="33.75" customHeight="1" x14ac:dyDescent="0.25">
      <c r="A69" s="94" t="s">
        <v>22</v>
      </c>
      <c r="B69" s="83">
        <f>((B67*B66)*7)/1000</f>
        <v>170.52</v>
      </c>
      <c r="C69" s="41">
        <f>((C67*C66)*7)/1000</f>
        <v>172.28399999999999</v>
      </c>
      <c r="D69" s="41">
        <f>((D67*D66)*7)/1000</f>
        <v>186.39599999999999</v>
      </c>
      <c r="E69" s="41">
        <f>((E67*E66)*7)/1000</f>
        <v>188.16</v>
      </c>
      <c r="F69" s="41">
        <f>((F67*F66)*7)/1000</f>
        <v>0</v>
      </c>
      <c r="G69" s="85"/>
      <c r="H69" s="49"/>
      <c r="Q69" s="3"/>
    </row>
    <row r="70" spans="1:28" ht="33.75" customHeight="1" thickBot="1" x14ac:dyDescent="0.3">
      <c r="A70" s="95" t="s">
        <v>23</v>
      </c>
      <c r="B70" s="84">
        <f>+(B65/B67)/7*1000</f>
        <v>105.17241379310344</v>
      </c>
      <c r="C70" s="46">
        <f>+(C65/C67)/7*1000</f>
        <v>85.470502194051676</v>
      </c>
      <c r="D70" s="46">
        <f>+(D65/D67)/7*1000</f>
        <v>75.123929698062213</v>
      </c>
      <c r="E70" s="46">
        <f>+(E65/E67)/7*1000</f>
        <v>83.794642857142861</v>
      </c>
      <c r="F70" s="46">
        <f>+(F65/F67)/7*1000</f>
        <v>17.142857142857142</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I36"/>
    <mergeCell ref="M36:Q36"/>
    <mergeCell ref="J54:K54"/>
    <mergeCell ref="B55:F55"/>
    <mergeCell ref="A3:C3"/>
    <mergeCell ref="E9:G9"/>
    <mergeCell ref="N15:U15"/>
    <mergeCell ref="R9:S9"/>
    <mergeCell ref="K11:L11"/>
    <mergeCell ref="B15:I15"/>
    <mergeCell ref="J15:M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9803-5EEF-454E-A3CC-5685D4AE14A3}">
  <dimension ref="A1:AD239"/>
  <sheetViews>
    <sheetView topLeftCell="A3" zoomScale="30" zoomScaleNormal="30" workbookViewId="0">
      <selection activeCell="B18" sqref="B18:U24"/>
    </sheetView>
  </sheetViews>
  <sheetFormatPr baseColWidth="10" defaultRowHeight="15" x14ac:dyDescent="0.25"/>
  <cols>
    <col min="1" max="1" width="52.42578125" style="17" bestFit="1" customWidth="1"/>
    <col min="2" max="10" width="21.140625" style="17" customWidth="1"/>
    <col min="11" max="11" width="28.28515625" style="17" bestFit="1" customWidth="1"/>
    <col min="12" max="12" width="26.28515625" style="17" bestFit="1" customWidth="1"/>
    <col min="13" max="25" width="21.140625"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319"/>
      <c r="E3" s="319"/>
      <c r="F3" s="319"/>
      <c r="G3" s="319"/>
      <c r="H3" s="319"/>
      <c r="I3" s="319"/>
      <c r="J3" s="319"/>
      <c r="K3" s="319"/>
      <c r="L3" s="319"/>
      <c r="M3" s="319"/>
      <c r="N3" s="319"/>
      <c r="O3" s="319"/>
      <c r="P3" s="319"/>
      <c r="Q3" s="319"/>
      <c r="R3" s="319"/>
      <c r="S3" s="319"/>
      <c r="T3" s="319"/>
      <c r="U3" s="319"/>
      <c r="V3" s="319"/>
      <c r="W3" s="319"/>
      <c r="X3" s="319"/>
      <c r="Y3" s="2"/>
      <c r="Z3" s="2"/>
      <c r="AA3" s="2"/>
      <c r="AB3" s="2"/>
      <c r="AC3" s="2"/>
      <c r="AD3" s="319"/>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319" t="s">
        <v>1</v>
      </c>
      <c r="B9" s="319"/>
      <c r="C9" s="319"/>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319"/>
      <c r="B10" s="319"/>
      <c r="C10" s="319"/>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319" t="s">
        <v>4</v>
      </c>
      <c r="B11" s="319"/>
      <c r="C11" s="319"/>
      <c r="D11" s="1"/>
      <c r="E11" s="320">
        <v>3</v>
      </c>
      <c r="F11" s="1"/>
      <c r="G11" s="1"/>
      <c r="H11" s="1"/>
      <c r="I11" s="1"/>
      <c r="J11" s="1"/>
      <c r="K11" s="327" t="s">
        <v>71</v>
      </c>
      <c r="L11" s="327"/>
      <c r="M11" s="321"/>
      <c r="N11" s="321"/>
      <c r="O11" s="1"/>
      <c r="P11" s="1"/>
      <c r="Q11" s="1" t="s">
        <v>6</v>
      </c>
      <c r="R11" s="8"/>
      <c r="S11" s="8"/>
      <c r="T11" s="8"/>
      <c r="U11" s="8"/>
      <c r="V11" s="8"/>
      <c r="W11" s="8"/>
      <c r="X11" s="8"/>
      <c r="Y11" s="1"/>
      <c r="Z11" s="1"/>
      <c r="AA11" s="1"/>
      <c r="AB11" s="1"/>
      <c r="AC11" s="1"/>
      <c r="AD11" s="1"/>
    </row>
    <row r="12" spans="1:30" s="3" customFormat="1" ht="26.25" x14ac:dyDescent="0.25">
      <c r="A12" s="319"/>
      <c r="B12" s="319"/>
      <c r="C12" s="319"/>
      <c r="D12" s="1"/>
      <c r="E12" s="5"/>
      <c r="F12" s="1"/>
      <c r="G12" s="1"/>
      <c r="H12" s="1"/>
      <c r="I12" s="1"/>
      <c r="J12" s="1"/>
      <c r="K12" s="321"/>
      <c r="L12" s="321"/>
      <c r="M12" s="321"/>
      <c r="N12" s="321"/>
      <c r="O12" s="1"/>
      <c r="P12" s="1"/>
      <c r="Q12" s="1"/>
      <c r="R12" s="1"/>
      <c r="S12" s="8"/>
      <c r="T12" s="8"/>
      <c r="U12" s="8"/>
      <c r="V12" s="8"/>
      <c r="W12" s="8"/>
      <c r="X12" s="8"/>
      <c r="Y12" s="8"/>
      <c r="Z12" s="8"/>
      <c r="AA12" s="8"/>
      <c r="AB12" s="8"/>
      <c r="AC12" s="8"/>
      <c r="AD12" s="1"/>
    </row>
    <row r="13" spans="1:30" s="3" customFormat="1" ht="26.25" x14ac:dyDescent="0.25">
      <c r="A13" s="319"/>
      <c r="B13" s="319"/>
      <c r="C13" s="319"/>
      <c r="D13" s="319"/>
      <c r="E13" s="319"/>
      <c r="F13" s="319"/>
      <c r="G13" s="319"/>
      <c r="H13" s="319"/>
      <c r="I13" s="319"/>
      <c r="J13" s="319"/>
      <c r="K13" s="319"/>
      <c r="L13" s="321"/>
      <c r="M13" s="321"/>
      <c r="N13" s="321"/>
      <c r="O13" s="321"/>
      <c r="P13" s="321"/>
      <c r="Q13" s="321"/>
      <c r="R13" s="321"/>
      <c r="S13" s="321"/>
      <c r="T13" s="321"/>
      <c r="U13" s="321"/>
      <c r="V13" s="321"/>
      <c r="W13" s="1"/>
      <c r="X13" s="1"/>
      <c r="Y13" s="1"/>
    </row>
    <row r="14" spans="1:30" s="3" customFormat="1" ht="27" thickBot="1" x14ac:dyDescent="0.3">
      <c r="A14" s="319"/>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1"/>
      <c r="J15" s="342" t="s">
        <v>53</v>
      </c>
      <c r="K15" s="343"/>
      <c r="L15" s="343"/>
      <c r="M15" s="344"/>
      <c r="N15" s="347" t="s">
        <v>52</v>
      </c>
      <c r="O15" s="345"/>
      <c r="P15" s="345"/>
      <c r="Q15" s="345"/>
      <c r="R15" s="345"/>
      <c r="S15" s="345"/>
      <c r="T15" s="345"/>
      <c r="U15" s="346"/>
      <c r="V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64"/>
      <c r="V16" s="16" t="s">
        <v>10</v>
      </c>
      <c r="X16" s="18"/>
      <c r="Y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20">
        <v>8</v>
      </c>
      <c r="V17" s="16"/>
      <c r="X17" s="2"/>
      <c r="Y17" s="18"/>
    </row>
    <row r="18" spans="1:30" ht="39.950000000000003" customHeight="1" x14ac:dyDescent="0.25">
      <c r="A18" s="156" t="s">
        <v>12</v>
      </c>
      <c r="B18" s="21">
        <v>58.871999999999993</v>
      </c>
      <c r="C18" s="78">
        <v>47.408666666666669</v>
      </c>
      <c r="D18" s="22">
        <v>69.695499999999996</v>
      </c>
      <c r="E18" s="22">
        <v>80.776666666666657</v>
      </c>
      <c r="F18" s="22">
        <v>77.450333333333347</v>
      </c>
      <c r="G18" s="22">
        <v>46.69766666666667</v>
      </c>
      <c r="H18" s="22">
        <v>44.31133333333333</v>
      </c>
      <c r="I18" s="22">
        <v>52.790333333333329</v>
      </c>
      <c r="J18" s="21">
        <v>42.1</v>
      </c>
      <c r="K18" s="22">
        <v>78.900000000000006</v>
      </c>
      <c r="L18" s="22">
        <v>71.7</v>
      </c>
      <c r="M18" s="23">
        <v>50.3</v>
      </c>
      <c r="N18" s="21">
        <v>59.191166666666653</v>
      </c>
      <c r="O18" s="78">
        <v>81.750833333333333</v>
      </c>
      <c r="P18" s="22">
        <v>94.217333333333343</v>
      </c>
      <c r="Q18" s="22">
        <v>80.586166666666657</v>
      </c>
      <c r="R18" s="22">
        <v>75.209999999999994</v>
      </c>
      <c r="S18" s="22">
        <v>60.912666666666667</v>
      </c>
      <c r="T18" s="22">
        <v>47.931166666666662</v>
      </c>
      <c r="U18" s="23">
        <v>31.308333333333337</v>
      </c>
      <c r="V18" s="24">
        <f t="shared" ref="V18:V25" si="0">SUM(B18:U18)</f>
        <v>1252.1101666666666</v>
      </c>
      <c r="X18" s="2"/>
      <c r="Y18" s="18"/>
    </row>
    <row r="19" spans="1:30" ht="39.950000000000003" customHeight="1" x14ac:dyDescent="0.25">
      <c r="A19" s="157" t="s">
        <v>13</v>
      </c>
      <c r="B19" s="21">
        <v>49.885800000000003</v>
      </c>
      <c r="C19" s="78">
        <v>40.509466666666661</v>
      </c>
      <c r="D19" s="22">
        <v>60.207700000000003</v>
      </c>
      <c r="E19" s="22">
        <v>70.319166666666675</v>
      </c>
      <c r="F19" s="22">
        <v>67.947133333333326</v>
      </c>
      <c r="G19" s="22">
        <v>41.104566666666663</v>
      </c>
      <c r="H19" s="22">
        <v>39.230533333333334</v>
      </c>
      <c r="I19" s="22">
        <v>46.578733333333339</v>
      </c>
      <c r="J19" s="21">
        <v>16.330599999999997</v>
      </c>
      <c r="K19" s="22">
        <v>65.868000000000009</v>
      </c>
      <c r="L19" s="22">
        <v>77.015600000000006</v>
      </c>
      <c r="M19" s="23">
        <v>50.109200000000001</v>
      </c>
      <c r="N19" s="21">
        <v>49.397766666666669</v>
      </c>
      <c r="O19" s="78">
        <v>69.55383333333333</v>
      </c>
      <c r="P19" s="22">
        <v>81.138933333333327</v>
      </c>
      <c r="Q19" s="22">
        <v>69.706266666666664</v>
      </c>
      <c r="R19" s="22">
        <v>65.4846</v>
      </c>
      <c r="S19" s="22">
        <v>53.362666666666669</v>
      </c>
      <c r="T19" s="22">
        <v>42.52386666666667</v>
      </c>
      <c r="U19" s="23">
        <v>28.157333333333334</v>
      </c>
      <c r="V19" s="24">
        <f t="shared" si="0"/>
        <v>1084.4317666666666</v>
      </c>
      <c r="X19" s="2"/>
      <c r="Y19" s="18"/>
    </row>
    <row r="20" spans="1:30" ht="39.75" customHeight="1" x14ac:dyDescent="0.25">
      <c r="A20" s="156" t="s">
        <v>14</v>
      </c>
      <c r="B20" s="21"/>
      <c r="C20" s="78"/>
      <c r="D20" s="22"/>
      <c r="E20" s="22"/>
      <c r="F20" s="22"/>
      <c r="G20" s="22"/>
      <c r="H20" s="22"/>
      <c r="I20" s="22"/>
      <c r="J20" s="21">
        <v>42.039850000000001</v>
      </c>
      <c r="K20" s="22">
        <v>70.919374999999988</v>
      </c>
      <c r="L20" s="22">
        <v>57.107600000000005</v>
      </c>
      <c r="M20" s="23">
        <v>40.1447</v>
      </c>
      <c r="N20" s="21"/>
      <c r="O20" s="78"/>
      <c r="P20" s="22"/>
      <c r="Q20" s="22"/>
      <c r="R20" s="22"/>
      <c r="S20" s="22"/>
      <c r="T20" s="22"/>
      <c r="U20" s="23"/>
      <c r="V20" s="24">
        <f t="shared" si="0"/>
        <v>210.21152499999999</v>
      </c>
      <c r="X20" s="2"/>
      <c r="Y20" s="18"/>
    </row>
    <row r="21" spans="1:30" ht="39.950000000000003" customHeight="1" x14ac:dyDescent="0.25">
      <c r="A21" s="157" t="s">
        <v>15</v>
      </c>
      <c r="B21" s="21">
        <v>49.885800000000003</v>
      </c>
      <c r="C21" s="78">
        <v>40.509466666666661</v>
      </c>
      <c r="D21" s="22">
        <v>60.207700000000003</v>
      </c>
      <c r="E21" s="22">
        <v>70.319166666666675</v>
      </c>
      <c r="F21" s="22">
        <v>67.947133333333326</v>
      </c>
      <c r="G21" s="22">
        <v>41.104566666666663</v>
      </c>
      <c r="H21" s="22">
        <v>39.230533333333334</v>
      </c>
      <c r="I21" s="22">
        <v>46.578733333333339</v>
      </c>
      <c r="J21" s="21"/>
      <c r="K21" s="22"/>
      <c r="L21" s="22"/>
      <c r="M21" s="23"/>
      <c r="N21" s="21">
        <v>49.823016666666661</v>
      </c>
      <c r="O21" s="78">
        <v>69.55383333333333</v>
      </c>
      <c r="P21" s="22">
        <v>81.277183333333326</v>
      </c>
      <c r="Q21" s="22">
        <v>69.841891666666669</v>
      </c>
      <c r="R21" s="22">
        <v>65.619350000000011</v>
      </c>
      <c r="S21" s="22">
        <v>53.496541666666673</v>
      </c>
      <c r="T21" s="22">
        <v>42.655991666666672</v>
      </c>
      <c r="U21" s="23">
        <v>28.287708333333335</v>
      </c>
      <c r="V21" s="24">
        <f t="shared" si="0"/>
        <v>876.33861666666667</v>
      </c>
      <c r="X21" s="2"/>
      <c r="Y21" s="18"/>
    </row>
    <row r="22" spans="1:30" ht="39.950000000000003" customHeight="1" x14ac:dyDescent="0.25">
      <c r="A22" s="156" t="s">
        <v>16</v>
      </c>
      <c r="B22" s="21">
        <v>49.885800000000003</v>
      </c>
      <c r="C22" s="78">
        <v>40.509466666666661</v>
      </c>
      <c r="D22" s="22">
        <v>60.207700000000003</v>
      </c>
      <c r="E22" s="22">
        <v>70.319166666666675</v>
      </c>
      <c r="F22" s="22">
        <v>67.947133333333326</v>
      </c>
      <c r="G22" s="22">
        <v>41.104566666666663</v>
      </c>
      <c r="H22" s="22">
        <v>39.230533333333334</v>
      </c>
      <c r="I22" s="22">
        <v>46.578733333333339</v>
      </c>
      <c r="J22" s="21">
        <v>42.039850000000001</v>
      </c>
      <c r="K22" s="22">
        <v>70.919374999999988</v>
      </c>
      <c r="L22" s="22">
        <v>57.107600000000005</v>
      </c>
      <c r="M22" s="23">
        <v>40.1447</v>
      </c>
      <c r="N22" s="21">
        <v>49.823016666666661</v>
      </c>
      <c r="O22" s="78">
        <v>69.55383333333333</v>
      </c>
      <c r="P22" s="22">
        <v>81.277183333333326</v>
      </c>
      <c r="Q22" s="22">
        <v>69.841891666666669</v>
      </c>
      <c r="R22" s="22">
        <v>65.619350000000011</v>
      </c>
      <c r="S22" s="22">
        <v>53.496541666666673</v>
      </c>
      <c r="T22" s="22">
        <v>42.655991666666672</v>
      </c>
      <c r="U22" s="23">
        <v>28.287708333333335</v>
      </c>
      <c r="V22" s="24">
        <f t="shared" si="0"/>
        <v>1086.5501416666668</v>
      </c>
      <c r="X22" s="2"/>
      <c r="Y22" s="18"/>
    </row>
    <row r="23" spans="1:30" ht="39.950000000000003" customHeight="1" x14ac:dyDescent="0.25">
      <c r="A23" s="157" t="s">
        <v>17</v>
      </c>
      <c r="B23" s="21">
        <v>49.885800000000003</v>
      </c>
      <c r="C23" s="78">
        <v>40.509466666666661</v>
      </c>
      <c r="D23" s="22">
        <v>60.207700000000003</v>
      </c>
      <c r="E23" s="22">
        <v>70.319166666666675</v>
      </c>
      <c r="F23" s="22">
        <v>67.947133333333326</v>
      </c>
      <c r="G23" s="22">
        <v>41.104566666666663</v>
      </c>
      <c r="H23" s="22">
        <v>39.230533333333334</v>
      </c>
      <c r="I23" s="22">
        <v>46.578733333333339</v>
      </c>
      <c r="J23" s="21">
        <v>42.039850000000001</v>
      </c>
      <c r="K23" s="22">
        <v>70.919374999999988</v>
      </c>
      <c r="L23" s="22">
        <v>57.107600000000005</v>
      </c>
      <c r="M23" s="23">
        <v>40.1447</v>
      </c>
      <c r="N23" s="21">
        <v>49.823016666666661</v>
      </c>
      <c r="O23" s="78">
        <v>69.55383333333333</v>
      </c>
      <c r="P23" s="22">
        <v>81.277183333333326</v>
      </c>
      <c r="Q23" s="22">
        <v>69.841891666666669</v>
      </c>
      <c r="R23" s="22">
        <v>65.619350000000011</v>
      </c>
      <c r="S23" s="22">
        <v>53.496541666666673</v>
      </c>
      <c r="T23" s="22">
        <v>42.655991666666672</v>
      </c>
      <c r="U23" s="23">
        <v>28.287708333333335</v>
      </c>
      <c r="V23" s="24">
        <f t="shared" si="0"/>
        <v>1086.5501416666668</v>
      </c>
      <c r="X23" s="2"/>
      <c r="Y23" s="18"/>
    </row>
    <row r="24" spans="1:30" ht="39.950000000000003" customHeight="1" x14ac:dyDescent="0.25">
      <c r="A24" s="156" t="s">
        <v>18</v>
      </c>
      <c r="B24" s="21">
        <v>49.885800000000003</v>
      </c>
      <c r="C24" s="78">
        <v>40.509466666666661</v>
      </c>
      <c r="D24" s="22">
        <v>60.207700000000003</v>
      </c>
      <c r="E24" s="22">
        <v>70.319166666666675</v>
      </c>
      <c r="F24" s="22">
        <v>67.947133333333326</v>
      </c>
      <c r="G24" s="22">
        <v>41.104566666666663</v>
      </c>
      <c r="H24" s="22">
        <v>39.230533333333334</v>
      </c>
      <c r="I24" s="22">
        <v>46.578733333333339</v>
      </c>
      <c r="J24" s="21">
        <v>42.039850000000001</v>
      </c>
      <c r="K24" s="22">
        <v>70.919374999999988</v>
      </c>
      <c r="L24" s="22">
        <v>57.107600000000005</v>
      </c>
      <c r="M24" s="23">
        <v>40.1447</v>
      </c>
      <c r="N24" s="21">
        <v>49.823016666666661</v>
      </c>
      <c r="O24" s="78">
        <v>69.55383333333333</v>
      </c>
      <c r="P24" s="22">
        <v>81.277183333333326</v>
      </c>
      <c r="Q24" s="22">
        <v>69.841891666666669</v>
      </c>
      <c r="R24" s="22">
        <v>65.619350000000011</v>
      </c>
      <c r="S24" s="22">
        <v>53.496541666666673</v>
      </c>
      <c r="T24" s="22">
        <v>42.655991666666672</v>
      </c>
      <c r="U24" s="23">
        <v>28.287708333333335</v>
      </c>
      <c r="V24" s="24">
        <f t="shared" si="0"/>
        <v>1086.5501416666668</v>
      </c>
      <c r="X24" s="2"/>
    </row>
    <row r="25" spans="1:30" ht="41.45" customHeight="1" x14ac:dyDescent="0.25">
      <c r="A25" s="157" t="s">
        <v>10</v>
      </c>
      <c r="B25" s="25">
        <f t="shared" ref="B25:D25" si="1">SUM(B18:B24)</f>
        <v>308.30100000000004</v>
      </c>
      <c r="C25" s="26">
        <f t="shared" si="1"/>
        <v>249.95599999999999</v>
      </c>
      <c r="D25" s="26">
        <f t="shared" si="1"/>
        <v>370.73399999999998</v>
      </c>
      <c r="E25" s="26">
        <f>SUM(E18:E24)</f>
        <v>432.3725</v>
      </c>
      <c r="F25" s="26">
        <f t="shared" ref="F25:K25" si="2">SUM(F18:F24)</f>
        <v>417.18600000000004</v>
      </c>
      <c r="G25" s="26">
        <f t="shared" si="2"/>
        <v>252.22050000000002</v>
      </c>
      <c r="H25" s="26">
        <f t="shared" si="2"/>
        <v>240.46400000000003</v>
      </c>
      <c r="I25" s="26">
        <f t="shared" si="2"/>
        <v>285.68400000000003</v>
      </c>
      <c r="J25" s="25">
        <f t="shared" si="2"/>
        <v>226.59</v>
      </c>
      <c r="K25" s="26">
        <f t="shared" si="2"/>
        <v>428.44550000000004</v>
      </c>
      <c r="L25" s="26">
        <f>SUM(L18:L24)</f>
        <v>377.14599999999996</v>
      </c>
      <c r="M25" s="27">
        <f t="shared" ref="M25:P25" si="3">SUM(M18:M24)</f>
        <v>260.988</v>
      </c>
      <c r="N25" s="25">
        <f t="shared" si="3"/>
        <v>307.88099999999997</v>
      </c>
      <c r="O25" s="26">
        <f t="shared" si="3"/>
        <v>429.52</v>
      </c>
      <c r="P25" s="26">
        <f t="shared" si="3"/>
        <v>500.46499999999992</v>
      </c>
      <c r="Q25" s="26">
        <f>SUM(Q18:Q24)</f>
        <v>429.66000000000008</v>
      </c>
      <c r="R25" s="26">
        <f t="shared" ref="R25:T25" si="4">SUM(R18:R24)</f>
        <v>403.17199999999997</v>
      </c>
      <c r="S25" s="26">
        <f t="shared" si="4"/>
        <v>328.26150000000007</v>
      </c>
      <c r="T25" s="26">
        <f t="shared" si="4"/>
        <v>261.07900000000001</v>
      </c>
      <c r="U25" s="27">
        <f>SUM(U18:U24)</f>
        <v>172.61650000000003</v>
      </c>
      <c r="V25" s="24">
        <f t="shared" si="0"/>
        <v>6682.7424999999985</v>
      </c>
    </row>
    <row r="26" spans="1:30" s="2" customFormat="1" ht="36.75" customHeight="1" x14ac:dyDescent="0.25">
      <c r="A26" s="158" t="s">
        <v>19</v>
      </c>
      <c r="B26" s="28">
        <v>79.5</v>
      </c>
      <c r="C26" s="80">
        <v>79</v>
      </c>
      <c r="D26" s="29">
        <v>78</v>
      </c>
      <c r="E26" s="29">
        <v>77.5</v>
      </c>
      <c r="F26" s="29">
        <v>77</v>
      </c>
      <c r="G26" s="29">
        <v>76.5</v>
      </c>
      <c r="H26" s="29">
        <v>76</v>
      </c>
      <c r="I26" s="29">
        <v>76</v>
      </c>
      <c r="J26" s="28">
        <v>83</v>
      </c>
      <c r="K26" s="29">
        <v>81.5</v>
      </c>
      <c r="L26" s="29">
        <v>79</v>
      </c>
      <c r="M26" s="30">
        <v>78</v>
      </c>
      <c r="N26" s="28">
        <v>81</v>
      </c>
      <c r="O26" s="29">
        <v>80</v>
      </c>
      <c r="P26" s="29">
        <v>79</v>
      </c>
      <c r="Q26" s="29">
        <v>77.5</v>
      </c>
      <c r="R26" s="29">
        <v>77</v>
      </c>
      <c r="S26" s="29">
        <v>76.5</v>
      </c>
      <c r="T26" s="29">
        <v>75.5</v>
      </c>
      <c r="U26" s="30">
        <v>74.5</v>
      </c>
      <c r="V26" s="31">
        <f>+((V25/V27)/7)*1000</f>
        <v>78.188165438165427</v>
      </c>
    </row>
    <row r="27" spans="1:30" s="2" customFormat="1" ht="33" customHeight="1" x14ac:dyDescent="0.25">
      <c r="A27" s="159" t="s">
        <v>20</v>
      </c>
      <c r="B27" s="32">
        <v>554</v>
      </c>
      <c r="C27" s="81">
        <v>452</v>
      </c>
      <c r="D27" s="33">
        <v>679</v>
      </c>
      <c r="E27" s="33">
        <v>797</v>
      </c>
      <c r="F27" s="33">
        <v>774</v>
      </c>
      <c r="G27" s="33">
        <v>471</v>
      </c>
      <c r="H27" s="33">
        <v>452</v>
      </c>
      <c r="I27" s="33">
        <v>537</v>
      </c>
      <c r="J27" s="32">
        <v>390</v>
      </c>
      <c r="K27" s="33">
        <v>751</v>
      </c>
      <c r="L27" s="33">
        <v>682</v>
      </c>
      <c r="M27" s="34">
        <v>478</v>
      </c>
      <c r="N27" s="32">
        <v>543</v>
      </c>
      <c r="O27" s="33">
        <v>767</v>
      </c>
      <c r="P27" s="33">
        <v>905</v>
      </c>
      <c r="Q27" s="33">
        <v>792</v>
      </c>
      <c r="R27" s="33">
        <v>748</v>
      </c>
      <c r="S27" s="33">
        <v>613</v>
      </c>
      <c r="T27" s="33">
        <v>494</v>
      </c>
      <c r="U27" s="34">
        <v>331</v>
      </c>
      <c r="V27" s="35">
        <f>SUM(B27:U27)</f>
        <v>12210</v>
      </c>
      <c r="W27" s="2">
        <f>((V25*1000)/V27)/7</f>
        <v>78.188165438165427</v>
      </c>
    </row>
    <row r="28" spans="1:30" s="2" customFormat="1" ht="33" customHeight="1" x14ac:dyDescent="0.25">
      <c r="A28" s="160" t="s">
        <v>21</v>
      </c>
      <c r="B28" s="36">
        <f>((B27*B26)*7/1000-B18-B19)/4</f>
        <v>49.885800000000003</v>
      </c>
      <c r="C28" s="37">
        <f t="shared" ref="C28:U28" si="5">((C27*C26)*7/1000-C18-C19)/4</f>
        <v>40.509466666666661</v>
      </c>
      <c r="D28" s="37">
        <f t="shared" si="5"/>
        <v>60.207700000000003</v>
      </c>
      <c r="E28" s="37">
        <f t="shared" si="5"/>
        <v>70.319166666666675</v>
      </c>
      <c r="F28" s="37">
        <f t="shared" si="5"/>
        <v>67.947133333333326</v>
      </c>
      <c r="G28" s="37">
        <f t="shared" si="5"/>
        <v>41.104566666666663</v>
      </c>
      <c r="H28" s="37">
        <f t="shared" si="5"/>
        <v>39.230533333333334</v>
      </c>
      <c r="I28" s="37">
        <f t="shared" si="5"/>
        <v>46.578733333333339</v>
      </c>
      <c r="J28" s="36">
        <f t="shared" si="5"/>
        <v>42.039850000000001</v>
      </c>
      <c r="K28" s="37">
        <f t="shared" si="5"/>
        <v>70.919374999999988</v>
      </c>
      <c r="L28" s="37">
        <f t="shared" si="5"/>
        <v>57.107600000000005</v>
      </c>
      <c r="M28" s="38">
        <f t="shared" si="5"/>
        <v>40.1447</v>
      </c>
      <c r="N28" s="36">
        <f t="shared" si="5"/>
        <v>49.823016666666661</v>
      </c>
      <c r="O28" s="37">
        <f t="shared" si="5"/>
        <v>69.55383333333333</v>
      </c>
      <c r="P28" s="37">
        <f t="shared" si="5"/>
        <v>81.277183333333326</v>
      </c>
      <c r="Q28" s="37">
        <f t="shared" si="5"/>
        <v>69.841891666666669</v>
      </c>
      <c r="R28" s="37">
        <f t="shared" si="5"/>
        <v>65.619350000000011</v>
      </c>
      <c r="S28" s="37">
        <f t="shared" si="5"/>
        <v>53.496541666666673</v>
      </c>
      <c r="T28" s="37">
        <f t="shared" si="5"/>
        <v>42.655991666666672</v>
      </c>
      <c r="U28" s="38">
        <f t="shared" si="5"/>
        <v>28.287708333333335</v>
      </c>
      <c r="V28" s="39"/>
    </row>
    <row r="29" spans="1:30" ht="33.75" customHeight="1" x14ac:dyDescent="0.25">
      <c r="A29" s="161" t="s">
        <v>22</v>
      </c>
      <c r="B29" s="40">
        <f t="shared" ref="B29:D29" si="6">((B27*B26)*7)/1000</f>
        <v>308.30099999999999</v>
      </c>
      <c r="C29" s="41">
        <f t="shared" si="6"/>
        <v>249.95599999999999</v>
      </c>
      <c r="D29" s="41">
        <f t="shared" si="6"/>
        <v>370.73399999999998</v>
      </c>
      <c r="E29" s="41">
        <f>((E27*E26)*7)/1000</f>
        <v>432.3725</v>
      </c>
      <c r="F29" s="41">
        <f>((F27*F26)*7)/1000</f>
        <v>417.18599999999998</v>
      </c>
      <c r="G29" s="41">
        <f t="shared" ref="G29:J29" si="7">((G27*G26)*7)/1000</f>
        <v>252.22049999999999</v>
      </c>
      <c r="H29" s="41">
        <f t="shared" si="7"/>
        <v>240.464</v>
      </c>
      <c r="I29" s="41">
        <f t="shared" si="7"/>
        <v>285.68400000000003</v>
      </c>
      <c r="J29" s="40">
        <f t="shared" si="7"/>
        <v>226.59</v>
      </c>
      <c r="K29" s="41">
        <f>((K27*K26)*7)/1000</f>
        <v>428.44549999999998</v>
      </c>
      <c r="L29" s="41">
        <f>((L27*L26)*7)/1000</f>
        <v>377.14600000000002</v>
      </c>
      <c r="M29" s="85">
        <f>((M27*M26)*7)/1000</f>
        <v>260.988</v>
      </c>
      <c r="N29" s="40">
        <f t="shared" ref="N29:U29" si="8">((N27*N26)*7)/1000</f>
        <v>307.88099999999997</v>
      </c>
      <c r="O29" s="41">
        <f t="shared" si="8"/>
        <v>429.52</v>
      </c>
      <c r="P29" s="41">
        <f t="shared" si="8"/>
        <v>500.46499999999997</v>
      </c>
      <c r="Q29" s="42">
        <f t="shared" si="8"/>
        <v>429.66</v>
      </c>
      <c r="R29" s="42">
        <f t="shared" si="8"/>
        <v>403.17200000000003</v>
      </c>
      <c r="S29" s="42">
        <f t="shared" si="8"/>
        <v>328.26150000000001</v>
      </c>
      <c r="T29" s="42">
        <f t="shared" si="8"/>
        <v>261.07900000000001</v>
      </c>
      <c r="U29" s="43">
        <f t="shared" si="8"/>
        <v>172.6165</v>
      </c>
      <c r="V29" s="44"/>
    </row>
    <row r="30" spans="1:30" ht="33.75" customHeight="1" thickBot="1" x14ac:dyDescent="0.3">
      <c r="A30" s="162" t="s">
        <v>23</v>
      </c>
      <c r="B30" s="45">
        <f t="shared" ref="B30:D30" si="9">+(B25/B27)/7*1000</f>
        <v>79.500000000000014</v>
      </c>
      <c r="C30" s="46">
        <f t="shared" si="9"/>
        <v>78.999999999999986</v>
      </c>
      <c r="D30" s="46">
        <f t="shared" si="9"/>
        <v>77.999999999999986</v>
      </c>
      <c r="E30" s="46">
        <f>+(E25/E27)/7*1000</f>
        <v>77.5</v>
      </c>
      <c r="F30" s="46">
        <f t="shared" ref="F30:K30" si="10">+(F25/F27)/7*1000</f>
        <v>77</v>
      </c>
      <c r="G30" s="46">
        <f t="shared" si="10"/>
        <v>76.500000000000014</v>
      </c>
      <c r="H30" s="46">
        <f t="shared" si="10"/>
        <v>76</v>
      </c>
      <c r="I30" s="46">
        <f t="shared" si="10"/>
        <v>76</v>
      </c>
      <c r="J30" s="45">
        <f t="shared" si="10"/>
        <v>82.999999999999986</v>
      </c>
      <c r="K30" s="46">
        <f t="shared" si="10"/>
        <v>81.5</v>
      </c>
      <c r="L30" s="46">
        <f>+(L25/L27)/7*1000</f>
        <v>78.999999999999986</v>
      </c>
      <c r="M30" s="47">
        <f t="shared" ref="M30:U30" si="11">+(M25/M27)/7*1000</f>
        <v>78</v>
      </c>
      <c r="N30" s="45">
        <f t="shared" si="11"/>
        <v>80.999999999999986</v>
      </c>
      <c r="O30" s="46">
        <f t="shared" si="11"/>
        <v>79.999999999999986</v>
      </c>
      <c r="P30" s="46">
        <f t="shared" si="11"/>
        <v>78.999999999999986</v>
      </c>
      <c r="Q30" s="46">
        <f t="shared" si="11"/>
        <v>77.500000000000014</v>
      </c>
      <c r="R30" s="46">
        <f t="shared" si="11"/>
        <v>76.999999999999986</v>
      </c>
      <c r="S30" s="46">
        <f t="shared" si="11"/>
        <v>76.500000000000014</v>
      </c>
      <c r="T30" s="46">
        <f t="shared" si="11"/>
        <v>75.5</v>
      </c>
      <c r="U30" s="47">
        <f t="shared" si="11"/>
        <v>74.500000000000014</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34"/>
      <c r="I36" s="328"/>
      <c r="J36" s="97"/>
      <c r="K36" s="52" t="s">
        <v>26</v>
      </c>
      <c r="L36" s="105"/>
      <c r="M36" s="334" t="s">
        <v>25</v>
      </c>
      <c r="N36" s="334"/>
      <c r="O36" s="334"/>
      <c r="P36" s="334"/>
      <c r="Q36" s="328"/>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31.388000000000005</v>
      </c>
      <c r="C39" s="78">
        <v>50.265333333333338</v>
      </c>
      <c r="D39" s="78">
        <v>63.306833333333337</v>
      </c>
      <c r="E39" s="78">
        <v>84.190333333333342</v>
      </c>
      <c r="F39" s="78">
        <v>65.656666666666666</v>
      </c>
      <c r="G39" s="78">
        <v>88.446166666666656</v>
      </c>
      <c r="H39" s="78"/>
      <c r="I39" s="78"/>
      <c r="J39" s="99">
        <f t="shared" ref="J39:J46" si="12">SUM(B39:I39)</f>
        <v>383.25333333333339</v>
      </c>
      <c r="K39" s="2"/>
      <c r="L39" s="89" t="s">
        <v>12</v>
      </c>
      <c r="M39" s="78">
        <v>16.100000000000001</v>
      </c>
      <c r="N39" s="78">
        <v>14.5</v>
      </c>
      <c r="O39" s="78">
        <v>11.1</v>
      </c>
      <c r="P39" s="78"/>
      <c r="Q39" s="78"/>
      <c r="R39" s="99">
        <f t="shared" ref="R39:R46" si="13">SUM(M39:Q39)</f>
        <v>41.7</v>
      </c>
      <c r="S39" s="2"/>
      <c r="T39" s="60"/>
      <c r="U39" s="61"/>
      <c r="V39" s="2"/>
      <c r="W39" s="59"/>
      <c r="X39" s="59"/>
      <c r="Y39" s="2"/>
      <c r="Z39" s="2"/>
      <c r="AA39" s="2"/>
      <c r="AB39" s="2"/>
    </row>
    <row r="40" spans="1:30" ht="33.75" customHeight="1" x14ac:dyDescent="0.25">
      <c r="A40" s="90" t="s">
        <v>13</v>
      </c>
      <c r="B40" s="78">
        <v>25.752999999999997</v>
      </c>
      <c r="C40" s="78">
        <v>41.976533333333336</v>
      </c>
      <c r="D40" s="78">
        <v>53.493533333333332</v>
      </c>
      <c r="E40" s="78">
        <v>71.979333333333329</v>
      </c>
      <c r="F40" s="78">
        <v>56.765066666666669</v>
      </c>
      <c r="G40" s="78">
        <v>77.465266666666665</v>
      </c>
      <c r="H40" s="78"/>
      <c r="I40" s="78"/>
      <c r="J40" s="99">
        <f t="shared" si="12"/>
        <v>327.43273333333332</v>
      </c>
      <c r="K40" s="2"/>
      <c r="L40" s="90" t="s">
        <v>13</v>
      </c>
      <c r="M40" s="78">
        <v>13.3</v>
      </c>
      <c r="N40" s="78">
        <v>11.9</v>
      </c>
      <c r="O40" s="78">
        <v>9.1999999999999993</v>
      </c>
      <c r="P40" s="78"/>
      <c r="Q40" s="78"/>
      <c r="R40" s="99">
        <f t="shared" si="13"/>
        <v>34.400000000000006</v>
      </c>
      <c r="S40" s="2"/>
      <c r="T40" s="60"/>
      <c r="U40" s="58"/>
      <c r="V40" s="2"/>
      <c r="W40" s="59"/>
      <c r="X40" s="59"/>
      <c r="Y40" s="2"/>
      <c r="Z40" s="2"/>
      <c r="AA40" s="2"/>
      <c r="AB40" s="2"/>
    </row>
    <row r="41" spans="1:30" ht="33.75" customHeight="1" x14ac:dyDescent="0.25">
      <c r="A41" s="89" t="s">
        <v>14</v>
      </c>
      <c r="B41" s="78"/>
      <c r="C41" s="22"/>
      <c r="D41" s="22"/>
      <c r="E41" s="22"/>
      <c r="F41" s="22"/>
      <c r="G41" s="22"/>
      <c r="H41" s="22"/>
      <c r="I41" s="22"/>
      <c r="J41" s="99">
        <f t="shared" si="12"/>
        <v>0</v>
      </c>
      <c r="K41" s="2"/>
      <c r="L41" s="89" t="s">
        <v>14</v>
      </c>
      <c r="M41" s="78"/>
      <c r="N41" s="78"/>
      <c r="O41" s="78"/>
      <c r="P41" s="78"/>
      <c r="Q41" s="78"/>
      <c r="R41" s="99">
        <f t="shared" si="13"/>
        <v>0</v>
      </c>
      <c r="S41" s="2"/>
      <c r="T41" s="60"/>
      <c r="U41" s="51"/>
      <c r="V41" s="2"/>
      <c r="W41" s="59"/>
      <c r="X41" s="59"/>
      <c r="Y41" s="2"/>
      <c r="Z41" s="2"/>
      <c r="AA41" s="2"/>
      <c r="AB41" s="2"/>
    </row>
    <row r="42" spans="1:30" ht="33.75" customHeight="1" x14ac:dyDescent="0.25">
      <c r="A42" s="90" t="s">
        <v>15</v>
      </c>
      <c r="B42" s="78">
        <v>25.752999999999997</v>
      </c>
      <c r="C42" s="22">
        <v>41.976533333333336</v>
      </c>
      <c r="D42" s="22">
        <v>53.493533333333332</v>
      </c>
      <c r="E42" s="22">
        <v>71.979333333333329</v>
      </c>
      <c r="F42" s="22">
        <v>56.765066666666669</v>
      </c>
      <c r="G42" s="22">
        <v>76.697891666666663</v>
      </c>
      <c r="H42" s="22"/>
      <c r="I42" s="22"/>
      <c r="J42" s="99">
        <f t="shared" si="12"/>
        <v>326.6653583333333</v>
      </c>
      <c r="K42" s="2"/>
      <c r="L42" s="90" t="s">
        <v>15</v>
      </c>
      <c r="M42" s="78">
        <v>13.1</v>
      </c>
      <c r="N42" s="78">
        <v>12</v>
      </c>
      <c r="O42" s="78">
        <v>9</v>
      </c>
      <c r="P42" s="78"/>
      <c r="Q42" s="78"/>
      <c r="R42" s="99">
        <f t="shared" si="13"/>
        <v>34.1</v>
      </c>
      <c r="S42" s="2"/>
      <c r="T42" s="60"/>
      <c r="U42" s="51"/>
      <c r="V42" s="2"/>
      <c r="W42" s="59"/>
      <c r="X42" s="59"/>
      <c r="Y42" s="2"/>
      <c r="Z42" s="2"/>
      <c r="AA42" s="2"/>
      <c r="AB42" s="2"/>
    </row>
    <row r="43" spans="1:30" ht="33.75" customHeight="1" x14ac:dyDescent="0.25">
      <c r="A43" s="89" t="s">
        <v>16</v>
      </c>
      <c r="B43" s="78">
        <v>25.752999999999997</v>
      </c>
      <c r="C43" s="22">
        <v>41.976533333333336</v>
      </c>
      <c r="D43" s="22">
        <v>53.493533333333332</v>
      </c>
      <c r="E43" s="22">
        <v>71.979333333333329</v>
      </c>
      <c r="F43" s="22">
        <v>56.765066666666669</v>
      </c>
      <c r="G43" s="22">
        <v>76.697891666666663</v>
      </c>
      <c r="H43" s="22"/>
      <c r="I43" s="22"/>
      <c r="J43" s="99">
        <f t="shared" si="12"/>
        <v>326.6653583333333</v>
      </c>
      <c r="K43" s="2"/>
      <c r="L43" s="89" t="s">
        <v>16</v>
      </c>
      <c r="M43" s="78">
        <v>13.2</v>
      </c>
      <c r="N43" s="78">
        <v>12</v>
      </c>
      <c r="O43" s="78">
        <v>9</v>
      </c>
      <c r="P43" s="78"/>
      <c r="Q43" s="78"/>
      <c r="R43" s="99">
        <f t="shared" si="13"/>
        <v>34.200000000000003</v>
      </c>
      <c r="S43" s="2"/>
      <c r="T43" s="60"/>
      <c r="U43" s="51"/>
      <c r="V43" s="2"/>
      <c r="W43" s="59"/>
      <c r="X43" s="59"/>
      <c r="Y43" s="2"/>
      <c r="Z43" s="2"/>
      <c r="AA43" s="2"/>
      <c r="AB43" s="2"/>
    </row>
    <row r="44" spans="1:30" ht="33.75" customHeight="1" x14ac:dyDescent="0.25">
      <c r="A44" s="90" t="s">
        <v>17</v>
      </c>
      <c r="B44" s="78">
        <v>25.752999999999997</v>
      </c>
      <c r="C44" s="78">
        <v>41.976533333333336</v>
      </c>
      <c r="D44" s="78">
        <v>53.493533333333332</v>
      </c>
      <c r="E44" s="78">
        <v>71.979333333333329</v>
      </c>
      <c r="F44" s="78">
        <v>56.765066666666669</v>
      </c>
      <c r="G44" s="78">
        <v>76.697891666666663</v>
      </c>
      <c r="H44" s="78"/>
      <c r="I44" s="78"/>
      <c r="J44" s="99">
        <f t="shared" si="12"/>
        <v>326.6653583333333</v>
      </c>
      <c r="K44" s="2"/>
      <c r="L44" s="90" t="s">
        <v>17</v>
      </c>
      <c r="M44" s="78">
        <v>13.2</v>
      </c>
      <c r="N44" s="78">
        <v>12</v>
      </c>
      <c r="O44" s="78">
        <v>9.1</v>
      </c>
      <c r="P44" s="78"/>
      <c r="Q44" s="78"/>
      <c r="R44" s="99">
        <f t="shared" si="13"/>
        <v>34.299999999999997</v>
      </c>
      <c r="S44" s="2"/>
      <c r="T44" s="60"/>
      <c r="U44" s="51"/>
      <c r="V44" s="2"/>
      <c r="W44" s="59"/>
      <c r="X44" s="59"/>
      <c r="Y44" s="2"/>
      <c r="Z44" s="2"/>
      <c r="AA44" s="2"/>
      <c r="AB44" s="2"/>
    </row>
    <row r="45" spans="1:30" ht="33.75" customHeight="1" x14ac:dyDescent="0.25">
      <c r="A45" s="89" t="s">
        <v>18</v>
      </c>
      <c r="B45" s="78">
        <v>25.752999999999997</v>
      </c>
      <c r="C45" s="78">
        <v>41.976533333333336</v>
      </c>
      <c r="D45" s="78">
        <v>53.493533333333332</v>
      </c>
      <c r="E45" s="78">
        <v>71.979333333333329</v>
      </c>
      <c r="F45" s="78">
        <v>56.765066666666669</v>
      </c>
      <c r="G45" s="78">
        <v>76.697891666666663</v>
      </c>
      <c r="H45" s="78"/>
      <c r="I45" s="78"/>
      <c r="J45" s="99">
        <f t="shared" si="12"/>
        <v>326.6653583333333</v>
      </c>
      <c r="K45" s="2"/>
      <c r="L45" s="89" t="s">
        <v>18</v>
      </c>
      <c r="M45" s="78">
        <v>13.2</v>
      </c>
      <c r="N45" s="78">
        <v>12</v>
      </c>
      <c r="O45" s="78">
        <v>9.1</v>
      </c>
      <c r="P45" s="78"/>
      <c r="Q45" s="78"/>
      <c r="R45" s="99">
        <f t="shared" si="13"/>
        <v>34.299999999999997</v>
      </c>
      <c r="S45" s="2"/>
      <c r="T45" s="60"/>
      <c r="U45" s="51"/>
      <c r="V45" s="2"/>
      <c r="W45" s="59"/>
      <c r="X45" s="59"/>
      <c r="Y45" s="2"/>
      <c r="Z45" s="2"/>
      <c r="AA45" s="2"/>
      <c r="AB45" s="2"/>
    </row>
    <row r="46" spans="1:30" ht="33.75" customHeight="1" x14ac:dyDescent="0.25">
      <c r="A46" s="90" t="s">
        <v>10</v>
      </c>
      <c r="B46" s="79">
        <f t="shared" ref="B46:I46" si="14">SUM(B39:B45)</f>
        <v>160.15299999999999</v>
      </c>
      <c r="C46" s="26">
        <f t="shared" si="14"/>
        <v>260.14800000000008</v>
      </c>
      <c r="D46" s="26">
        <f t="shared" si="14"/>
        <v>330.77450000000005</v>
      </c>
      <c r="E46" s="26">
        <f t="shared" si="14"/>
        <v>444.08699999999999</v>
      </c>
      <c r="F46" s="26">
        <f t="shared" si="14"/>
        <v>349.48199999999997</v>
      </c>
      <c r="G46" s="26">
        <f t="shared" si="14"/>
        <v>472.70299999999997</v>
      </c>
      <c r="H46" s="26">
        <f t="shared" si="14"/>
        <v>0</v>
      </c>
      <c r="I46" s="26">
        <f t="shared" si="14"/>
        <v>0</v>
      </c>
      <c r="J46" s="99">
        <f t="shared" si="12"/>
        <v>2017.3475000000001</v>
      </c>
      <c r="L46" s="76" t="s">
        <v>10</v>
      </c>
      <c r="M46" s="79">
        <f>SUM(M39:M45)</f>
        <v>82.100000000000009</v>
      </c>
      <c r="N46" s="26">
        <f>SUM(N39:N45)</f>
        <v>74.400000000000006</v>
      </c>
      <c r="O46" s="26">
        <f>SUM(O39:O45)</f>
        <v>56.5</v>
      </c>
      <c r="P46" s="26">
        <f>SUM(P39:P45)</f>
        <v>0</v>
      </c>
      <c r="Q46" s="26">
        <f>SUM(Q39:Q45)</f>
        <v>0</v>
      </c>
      <c r="R46" s="99">
        <f t="shared" si="13"/>
        <v>213</v>
      </c>
      <c r="S46" s="60"/>
      <c r="T46" s="60"/>
      <c r="U46" s="2"/>
      <c r="V46" s="2"/>
      <c r="W46" s="2"/>
      <c r="X46" s="2"/>
      <c r="Y46" s="2"/>
      <c r="Z46" s="2"/>
      <c r="AA46" s="2"/>
      <c r="AB46" s="2"/>
    </row>
    <row r="47" spans="1:30" ht="33.75" customHeight="1" x14ac:dyDescent="0.25">
      <c r="A47" s="91" t="s">
        <v>19</v>
      </c>
      <c r="B47" s="80">
        <v>83.5</v>
      </c>
      <c r="C47" s="29">
        <v>81.5</v>
      </c>
      <c r="D47" s="29">
        <v>80.5</v>
      </c>
      <c r="E47" s="29">
        <v>79.5</v>
      </c>
      <c r="F47" s="29">
        <v>78.5</v>
      </c>
      <c r="G47" s="29">
        <v>77</v>
      </c>
      <c r="H47" s="29"/>
      <c r="I47" s="29"/>
      <c r="J47" s="100">
        <f>+((J46/J48)/7)*1000</f>
        <v>79.435639470782803</v>
      </c>
      <c r="L47" s="108" t="s">
        <v>19</v>
      </c>
      <c r="M47" s="80">
        <v>85</v>
      </c>
      <c r="N47" s="29">
        <v>85</v>
      </c>
      <c r="O47" s="29">
        <v>85</v>
      </c>
      <c r="P47" s="29"/>
      <c r="Q47" s="29"/>
      <c r="R47" s="100">
        <f>+((R46/R48)/7)*1000</f>
        <v>84.996009577015158</v>
      </c>
      <c r="S47" s="62"/>
      <c r="T47" s="62"/>
    </row>
    <row r="48" spans="1:30" ht="33.75" customHeight="1" x14ac:dyDescent="0.25">
      <c r="A48" s="92" t="s">
        <v>20</v>
      </c>
      <c r="B48" s="81">
        <v>274</v>
      </c>
      <c r="C48" s="33">
        <v>456</v>
      </c>
      <c r="D48" s="33">
        <v>587</v>
      </c>
      <c r="E48" s="33">
        <v>798</v>
      </c>
      <c r="F48" s="33">
        <v>636</v>
      </c>
      <c r="G48" s="33">
        <v>877</v>
      </c>
      <c r="H48" s="33"/>
      <c r="I48" s="33"/>
      <c r="J48" s="101">
        <f>SUM(B48:I48)</f>
        <v>3628</v>
      </c>
      <c r="K48" s="63"/>
      <c r="L48" s="92" t="s">
        <v>20</v>
      </c>
      <c r="M48" s="104">
        <v>138</v>
      </c>
      <c r="N48" s="64">
        <v>125</v>
      </c>
      <c r="O48" s="64">
        <v>95</v>
      </c>
      <c r="P48" s="64"/>
      <c r="Q48" s="64"/>
      <c r="R48" s="110">
        <f>SUM(M48:Q48)</f>
        <v>358</v>
      </c>
      <c r="S48" s="65"/>
      <c r="T48" s="65"/>
    </row>
    <row r="49" spans="1:30" ht="33.75" customHeight="1" x14ac:dyDescent="0.25">
      <c r="A49" s="93" t="s">
        <v>21</v>
      </c>
      <c r="B49" s="82">
        <f t="shared" ref="B49:I49" si="15">((B48*B47)*7/1000-B39-B40)/4</f>
        <v>25.752999999999997</v>
      </c>
      <c r="C49" s="37">
        <f t="shared" si="15"/>
        <v>41.976533333333336</v>
      </c>
      <c r="D49" s="37">
        <f t="shared" si="15"/>
        <v>53.493533333333332</v>
      </c>
      <c r="E49" s="37">
        <f t="shared" si="15"/>
        <v>71.979333333333329</v>
      </c>
      <c r="F49" s="37">
        <f t="shared" si="15"/>
        <v>56.765066666666669</v>
      </c>
      <c r="G49" s="37">
        <f t="shared" si="15"/>
        <v>76.697891666666663</v>
      </c>
      <c r="H49" s="37">
        <f t="shared" si="15"/>
        <v>0</v>
      </c>
      <c r="I49" s="37">
        <f t="shared" si="15"/>
        <v>0</v>
      </c>
      <c r="J49" s="102">
        <f>((J46*1000)/J48)/7</f>
        <v>79.435639470782803</v>
      </c>
      <c r="L49" s="93" t="s">
        <v>21</v>
      </c>
      <c r="M49" s="82">
        <f t="shared" ref="M49" si="16">((M48*M47)*7/1000-M39)/5</f>
        <v>13.201999999999998</v>
      </c>
      <c r="N49" s="37">
        <f t="shared" ref="N49" si="17">((N48*N47)*7/1000-N39)/5</f>
        <v>11.975</v>
      </c>
      <c r="O49" s="37">
        <f t="shared" ref="O49" si="18">((O48*O47)*7/1000-O39)/5</f>
        <v>9.0849999999999991</v>
      </c>
      <c r="P49" s="37">
        <f t="shared" ref="P49" si="19">((P48*P47)*7/1000-P39)/5</f>
        <v>0</v>
      </c>
      <c r="Q49" s="37">
        <f t="shared" ref="Q49" si="20">((Q48*Q47)*7/1000-Q39)/5</f>
        <v>0</v>
      </c>
      <c r="R49" s="111">
        <f>((R46*1000)/R48)/7</f>
        <v>84.996009577015158</v>
      </c>
      <c r="S49" s="65"/>
      <c r="T49" s="65"/>
    </row>
    <row r="50" spans="1:30" ht="33.75" customHeight="1" x14ac:dyDescent="0.25">
      <c r="A50" s="94" t="s">
        <v>22</v>
      </c>
      <c r="B50" s="83">
        <f t="shared" ref="B50:I50" si="21">((B48*B47)*7)/1000</f>
        <v>160.15299999999999</v>
      </c>
      <c r="C50" s="41">
        <f t="shared" si="21"/>
        <v>260.14800000000002</v>
      </c>
      <c r="D50" s="41">
        <f t="shared" si="21"/>
        <v>330.77449999999999</v>
      </c>
      <c r="E50" s="41">
        <f t="shared" si="21"/>
        <v>444.08699999999999</v>
      </c>
      <c r="F50" s="41">
        <f t="shared" si="21"/>
        <v>349.48200000000003</v>
      </c>
      <c r="G50" s="41">
        <f t="shared" si="21"/>
        <v>472.70299999999997</v>
      </c>
      <c r="H50" s="41">
        <f t="shared" si="21"/>
        <v>0</v>
      </c>
      <c r="I50" s="41">
        <f t="shared" si="21"/>
        <v>0</v>
      </c>
      <c r="J50" s="85"/>
      <c r="L50" s="94" t="s">
        <v>22</v>
      </c>
      <c r="M50" s="83">
        <f>((M48*M47)*7)/1000</f>
        <v>82.11</v>
      </c>
      <c r="N50" s="41">
        <f>((N48*N47)*7)/1000</f>
        <v>74.375</v>
      </c>
      <c r="O50" s="41">
        <f>((O48*O47)*7)/1000</f>
        <v>56.524999999999999</v>
      </c>
      <c r="P50" s="41">
        <f>((P48*P47)*7)/1000</f>
        <v>0</v>
      </c>
      <c r="Q50" s="41">
        <f>((Q48*Q47)*7)/1000</f>
        <v>0</v>
      </c>
      <c r="R50" s="112"/>
    </row>
    <row r="51" spans="1:30" ht="33.75" customHeight="1" thickBot="1" x14ac:dyDescent="0.3">
      <c r="A51" s="95" t="s">
        <v>23</v>
      </c>
      <c r="B51" s="84">
        <f t="shared" ref="B51:I51" si="22">+(B46/B48)/7*1000</f>
        <v>83.5</v>
      </c>
      <c r="C51" s="46">
        <f t="shared" si="22"/>
        <v>81.500000000000028</v>
      </c>
      <c r="D51" s="46">
        <f t="shared" si="22"/>
        <v>80.500000000000014</v>
      </c>
      <c r="E51" s="46">
        <f t="shared" si="22"/>
        <v>79.5</v>
      </c>
      <c r="F51" s="46">
        <f t="shared" si="22"/>
        <v>78.5</v>
      </c>
      <c r="G51" s="46">
        <f t="shared" si="22"/>
        <v>76.999999999999986</v>
      </c>
      <c r="H51" s="46" t="e">
        <f t="shared" si="22"/>
        <v>#DIV/0!</v>
      </c>
      <c r="I51" s="46" t="e">
        <f t="shared" si="22"/>
        <v>#DIV/0!</v>
      </c>
      <c r="J51" s="103"/>
      <c r="K51" s="49"/>
      <c r="L51" s="95" t="s">
        <v>23</v>
      </c>
      <c r="M51" s="84">
        <f>+(M46/M48)/7*1000</f>
        <v>84.989648033126301</v>
      </c>
      <c r="N51" s="46">
        <f>+(N46/N48)/7*1000</f>
        <v>85.028571428571439</v>
      </c>
      <c r="O51" s="46">
        <f>+(O46/O48)/7*1000</f>
        <v>84.962406015037587</v>
      </c>
      <c r="P51" s="46" t="e">
        <f>+(P46/P48)/7*1000</f>
        <v>#DIV/0!</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34.700000000000003</v>
      </c>
      <c r="C58" s="78">
        <v>35.1</v>
      </c>
      <c r="D58" s="78">
        <v>37.9</v>
      </c>
      <c r="E58" s="78">
        <v>38.299999999999997</v>
      </c>
      <c r="F58" s="78"/>
      <c r="G58" s="99">
        <f t="shared" ref="G58:G65" si="23">SUM(B58:F58)</f>
        <v>146</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29</v>
      </c>
      <c r="C59" s="78">
        <v>29</v>
      </c>
      <c r="D59" s="78">
        <v>31.4</v>
      </c>
      <c r="E59" s="78">
        <v>31.7</v>
      </c>
      <c r="F59" s="78"/>
      <c r="G59" s="99">
        <f t="shared" si="23"/>
        <v>121.10000000000001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v>29</v>
      </c>
      <c r="C60" s="78">
        <v>29.1</v>
      </c>
      <c r="D60" s="78">
        <v>31.5</v>
      </c>
      <c r="E60" s="78">
        <v>31.8</v>
      </c>
      <c r="F60" s="78"/>
      <c r="G60" s="99">
        <f t="shared" si="23"/>
        <v>121.39999999999999</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c r="C61" s="78"/>
      <c r="D61" s="78"/>
      <c r="E61" s="78"/>
      <c r="F61" s="78"/>
      <c r="G61" s="99">
        <f t="shared" si="23"/>
        <v>0</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29</v>
      </c>
      <c r="C62" s="78">
        <v>29.1</v>
      </c>
      <c r="D62" s="78">
        <v>31.5</v>
      </c>
      <c r="E62" s="78">
        <v>31.8</v>
      </c>
      <c r="F62" s="78"/>
      <c r="G62" s="99">
        <f t="shared" si="23"/>
        <v>121.39999999999999</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v>29</v>
      </c>
      <c r="C63" s="78">
        <v>29.1</v>
      </c>
      <c r="D63" s="78">
        <v>31.5</v>
      </c>
      <c r="E63" s="78">
        <v>31.8</v>
      </c>
      <c r="F63" s="78"/>
      <c r="G63" s="99">
        <f t="shared" si="23"/>
        <v>121.39999999999999</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29</v>
      </c>
      <c r="C64" s="78">
        <v>29.1</v>
      </c>
      <c r="D64" s="78">
        <v>31.5</v>
      </c>
      <c r="E64" s="78">
        <v>31.8</v>
      </c>
      <c r="F64" s="78"/>
      <c r="G64" s="99">
        <f t="shared" si="23"/>
        <v>121.39999999999999</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179.7</v>
      </c>
      <c r="C65" s="26">
        <f>SUM(C58:C64)</f>
        <v>180.49999999999997</v>
      </c>
      <c r="D65" s="26">
        <f>SUM(D58:D64)</f>
        <v>195.3</v>
      </c>
      <c r="E65" s="26">
        <f>SUM(E58:E64)</f>
        <v>197.20000000000002</v>
      </c>
      <c r="F65" s="26">
        <f>SUM(F58:F64)</f>
        <v>0</v>
      </c>
      <c r="G65" s="99">
        <f t="shared" si="23"/>
        <v>752.7</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88.5</v>
      </c>
      <c r="C66" s="29">
        <v>88</v>
      </c>
      <c r="D66" s="29">
        <v>88</v>
      </c>
      <c r="E66" s="29">
        <v>88</v>
      </c>
      <c r="F66" s="29"/>
      <c r="G66" s="100">
        <f>+((G65/G67)/7)*1000</f>
        <v>88.138173302107731</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290</v>
      </c>
      <c r="C67" s="64">
        <v>293</v>
      </c>
      <c r="D67" s="64">
        <v>317</v>
      </c>
      <c r="E67" s="64">
        <v>320</v>
      </c>
      <c r="F67" s="64"/>
      <c r="G67" s="110">
        <f>SUM(B67:F67)</f>
        <v>1220</v>
      </c>
      <c r="I67" s="74"/>
      <c r="M67" s="3"/>
      <c r="N67" s="3"/>
      <c r="O67" s="3"/>
      <c r="P67" s="3"/>
      <c r="Q67" s="3"/>
    </row>
    <row r="68" spans="1:28" ht="33.75" customHeight="1" x14ac:dyDescent="0.25">
      <c r="A68" s="93" t="s">
        <v>21</v>
      </c>
      <c r="B68" s="82">
        <f t="shared" ref="B68" si="24">((B67*B66)*7/1000-B58)/5</f>
        <v>28.990999999999996</v>
      </c>
      <c r="C68" s="37">
        <f t="shared" ref="C68" si="25">((C67*C66)*7/1000-C58)/5</f>
        <v>29.0776</v>
      </c>
      <c r="D68" s="37">
        <f t="shared" ref="D68" si="26">((D67*D66)*7/1000-D58)/5</f>
        <v>31.474399999999996</v>
      </c>
      <c r="E68" s="37">
        <f t="shared" ref="E68" si="27">((E67*E66)*7/1000-E58)/5</f>
        <v>31.763999999999999</v>
      </c>
      <c r="F68" s="37">
        <f t="shared" ref="F68" si="28">((F67*F66)*7/1000-F58)/5</f>
        <v>0</v>
      </c>
      <c r="G68" s="114">
        <f>((G65*1000)/G67)/7</f>
        <v>88.138173302107731</v>
      </c>
      <c r="M68" s="3"/>
      <c r="N68" s="3"/>
      <c r="O68" s="3"/>
      <c r="P68" s="3"/>
      <c r="Q68" s="3"/>
    </row>
    <row r="69" spans="1:28" ht="33.75" customHeight="1" x14ac:dyDescent="0.25">
      <c r="A69" s="94" t="s">
        <v>22</v>
      </c>
      <c r="B69" s="83">
        <f>((B67*B66)*7)/1000</f>
        <v>179.655</v>
      </c>
      <c r="C69" s="41">
        <f>((C67*C66)*7)/1000</f>
        <v>180.488</v>
      </c>
      <c r="D69" s="41">
        <f>((D67*D66)*7)/1000</f>
        <v>195.27199999999999</v>
      </c>
      <c r="E69" s="41">
        <f>((E67*E66)*7)/1000</f>
        <v>197.12</v>
      </c>
      <c r="F69" s="41">
        <f>((F67*F66)*7)/1000</f>
        <v>0</v>
      </c>
      <c r="G69" s="85"/>
      <c r="H69" s="49"/>
      <c r="Q69" s="3"/>
    </row>
    <row r="70" spans="1:28" ht="33.75" customHeight="1" thickBot="1" x14ac:dyDescent="0.3">
      <c r="A70" s="95" t="s">
        <v>23</v>
      </c>
      <c r="B70" s="84">
        <f>+(B65/B67)/7*1000</f>
        <v>88.522167487684726</v>
      </c>
      <c r="C70" s="46">
        <f>+(C65/C67)/7*1000</f>
        <v>88.005850804485618</v>
      </c>
      <c r="D70" s="46">
        <f>+(D65/D67)/7*1000</f>
        <v>88.012618296529965</v>
      </c>
      <c r="E70" s="46">
        <f>+(E65/E67)/7*1000</f>
        <v>88.035714285714306</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I36"/>
    <mergeCell ref="M36:Q36"/>
    <mergeCell ref="J54:K54"/>
    <mergeCell ref="B55:F55"/>
    <mergeCell ref="A3:C3"/>
    <mergeCell ref="E9:G9"/>
    <mergeCell ref="R9:S9"/>
    <mergeCell ref="K11:L11"/>
    <mergeCell ref="B15:I15"/>
    <mergeCell ref="J15:M15"/>
    <mergeCell ref="N15:U1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FF3C-8DF0-4AB8-B363-C3021F2C515C}">
  <dimension ref="A1:AD239"/>
  <sheetViews>
    <sheetView topLeftCell="A42" zoomScale="30" zoomScaleNormal="30" workbookViewId="0">
      <selection activeCell="B58" sqref="B58:E64"/>
    </sheetView>
  </sheetViews>
  <sheetFormatPr baseColWidth="10" defaultRowHeight="15" x14ac:dyDescent="0.25"/>
  <cols>
    <col min="1" max="1" width="52.42578125" style="17" bestFit="1" customWidth="1"/>
    <col min="2" max="10" width="21.140625" style="17" customWidth="1"/>
    <col min="11" max="11" width="28.28515625" style="17" bestFit="1" customWidth="1"/>
    <col min="12" max="12" width="26.28515625" style="17" bestFit="1" customWidth="1"/>
    <col min="13" max="25" width="21.140625"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322"/>
      <c r="E3" s="322"/>
      <c r="F3" s="322"/>
      <c r="G3" s="322"/>
      <c r="H3" s="322"/>
      <c r="I3" s="322"/>
      <c r="J3" s="322"/>
      <c r="K3" s="322"/>
      <c r="L3" s="322"/>
      <c r="M3" s="322"/>
      <c r="N3" s="322"/>
      <c r="O3" s="322"/>
      <c r="P3" s="322"/>
      <c r="Q3" s="322"/>
      <c r="R3" s="322"/>
      <c r="S3" s="322"/>
      <c r="T3" s="322"/>
      <c r="U3" s="322"/>
      <c r="V3" s="322"/>
      <c r="W3" s="322"/>
      <c r="X3" s="322"/>
      <c r="Y3" s="2"/>
      <c r="Z3" s="2"/>
      <c r="AA3" s="2"/>
      <c r="AB3" s="2"/>
      <c r="AC3" s="2"/>
      <c r="AD3" s="322"/>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322" t="s">
        <v>1</v>
      </c>
      <c r="B9" s="322"/>
      <c r="C9" s="322"/>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322"/>
      <c r="B10" s="322"/>
      <c r="C10" s="322"/>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322" t="s">
        <v>4</v>
      </c>
      <c r="B11" s="322"/>
      <c r="C11" s="322"/>
      <c r="D11" s="1"/>
      <c r="E11" s="323">
        <v>3</v>
      </c>
      <c r="F11" s="1"/>
      <c r="G11" s="1"/>
      <c r="H11" s="1"/>
      <c r="I11" s="1"/>
      <c r="J11" s="1"/>
      <c r="K11" s="327" t="s">
        <v>72</v>
      </c>
      <c r="L11" s="327"/>
      <c r="M11" s="324"/>
      <c r="N11" s="324"/>
      <c r="O11" s="1"/>
      <c r="P11" s="1"/>
      <c r="Q11" s="1" t="s">
        <v>6</v>
      </c>
      <c r="R11" s="8"/>
      <c r="S11" s="8"/>
      <c r="T11" s="8"/>
      <c r="U11" s="8"/>
      <c r="V11" s="8"/>
      <c r="W11" s="8"/>
      <c r="X11" s="8"/>
      <c r="Y11" s="1"/>
      <c r="Z11" s="1"/>
      <c r="AA11" s="1"/>
      <c r="AB11" s="1"/>
      <c r="AC11" s="1"/>
      <c r="AD11" s="1"/>
    </row>
    <row r="12" spans="1:30" s="3" customFormat="1" ht="26.25" x14ac:dyDescent="0.25">
      <c r="A12" s="322"/>
      <c r="B12" s="322"/>
      <c r="C12" s="322"/>
      <c r="D12" s="1"/>
      <c r="E12" s="5"/>
      <c r="F12" s="1"/>
      <c r="G12" s="1"/>
      <c r="H12" s="1"/>
      <c r="I12" s="1"/>
      <c r="J12" s="1"/>
      <c r="K12" s="324"/>
      <c r="L12" s="324"/>
      <c r="M12" s="324"/>
      <c r="N12" s="324"/>
      <c r="O12" s="1"/>
      <c r="P12" s="1"/>
      <c r="Q12" s="1"/>
      <c r="R12" s="1"/>
      <c r="S12" s="8"/>
      <c r="T12" s="8"/>
      <c r="U12" s="8"/>
      <c r="V12" s="8"/>
      <c r="W12" s="8"/>
      <c r="X12" s="8"/>
      <c r="Y12" s="8"/>
      <c r="Z12" s="8"/>
      <c r="AA12" s="8"/>
      <c r="AB12" s="8"/>
      <c r="AC12" s="8"/>
      <c r="AD12" s="1"/>
    </row>
    <row r="13" spans="1:30" s="3" customFormat="1" ht="26.25" x14ac:dyDescent="0.25">
      <c r="A13" s="322"/>
      <c r="B13" s="322"/>
      <c r="C13" s="322"/>
      <c r="D13" s="322"/>
      <c r="E13" s="322"/>
      <c r="F13" s="322"/>
      <c r="G13" s="322"/>
      <c r="H13" s="322"/>
      <c r="I13" s="322"/>
      <c r="J13" s="322"/>
      <c r="K13" s="322"/>
      <c r="L13" s="324"/>
      <c r="M13" s="324"/>
      <c r="N13" s="324"/>
      <c r="O13" s="324"/>
      <c r="P13" s="324"/>
      <c r="Q13" s="324"/>
      <c r="R13" s="324"/>
      <c r="S13" s="324"/>
      <c r="T13" s="324"/>
      <c r="U13" s="324"/>
      <c r="V13" s="324"/>
      <c r="W13" s="1"/>
      <c r="X13" s="1"/>
      <c r="Y13" s="1"/>
    </row>
    <row r="14" spans="1:30" s="3" customFormat="1" ht="27" thickBot="1" x14ac:dyDescent="0.3">
      <c r="A14" s="322"/>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1"/>
      <c r="J15" s="342" t="s">
        <v>53</v>
      </c>
      <c r="K15" s="343"/>
      <c r="L15" s="343"/>
      <c r="M15" s="344"/>
      <c r="N15" s="347" t="s">
        <v>52</v>
      </c>
      <c r="O15" s="345"/>
      <c r="P15" s="345"/>
      <c r="Q15" s="345"/>
      <c r="R15" s="345"/>
      <c r="S15" s="345"/>
      <c r="T15" s="345"/>
      <c r="U15" s="346"/>
      <c r="V15" s="12"/>
    </row>
    <row r="16" spans="1:30" ht="39.950000000000003" customHeight="1" x14ac:dyDescent="0.25">
      <c r="A16" s="154" t="s">
        <v>9</v>
      </c>
      <c r="B16" s="163"/>
      <c r="C16" s="165"/>
      <c r="D16" s="15"/>
      <c r="E16" s="19"/>
      <c r="F16" s="15"/>
      <c r="G16" s="15"/>
      <c r="H16" s="15"/>
      <c r="I16" s="15"/>
      <c r="J16" s="14"/>
      <c r="K16" s="15"/>
      <c r="L16" s="19"/>
      <c r="M16" s="164"/>
      <c r="N16" s="163"/>
      <c r="O16" s="165"/>
      <c r="P16" s="15"/>
      <c r="Q16" s="15"/>
      <c r="R16" s="15"/>
      <c r="S16" s="15"/>
      <c r="T16" s="15"/>
      <c r="U16" s="164"/>
      <c r="V16" s="16" t="s">
        <v>10</v>
      </c>
      <c r="X16" s="18"/>
      <c r="Y16" s="18"/>
    </row>
    <row r="17" spans="1:30" ht="39.950000000000003" customHeight="1" x14ac:dyDescent="0.25">
      <c r="A17" s="155" t="s">
        <v>11</v>
      </c>
      <c r="B17" s="14">
        <v>1</v>
      </c>
      <c r="C17" s="77">
        <v>2</v>
      </c>
      <c r="D17" s="19">
        <v>3</v>
      </c>
      <c r="E17" s="19">
        <v>4</v>
      </c>
      <c r="F17" s="19">
        <v>5</v>
      </c>
      <c r="G17" s="19">
        <v>6</v>
      </c>
      <c r="H17" s="19">
        <v>7</v>
      </c>
      <c r="I17" s="19">
        <v>8</v>
      </c>
      <c r="J17" s="14">
        <v>1</v>
      </c>
      <c r="K17" s="19">
        <v>2</v>
      </c>
      <c r="L17" s="19">
        <v>3</v>
      </c>
      <c r="M17" s="20">
        <v>4</v>
      </c>
      <c r="N17" s="14">
        <v>1</v>
      </c>
      <c r="O17" s="77">
        <v>2</v>
      </c>
      <c r="P17" s="19">
        <v>3</v>
      </c>
      <c r="Q17" s="19">
        <v>4</v>
      </c>
      <c r="R17" s="19">
        <v>5</v>
      </c>
      <c r="S17" s="19">
        <v>6</v>
      </c>
      <c r="T17" s="19">
        <v>7</v>
      </c>
      <c r="U17" s="20">
        <v>8</v>
      </c>
      <c r="V17" s="16"/>
      <c r="X17" s="2"/>
      <c r="Y17" s="18"/>
    </row>
    <row r="18" spans="1:30" ht="39.950000000000003" customHeight="1" x14ac:dyDescent="0.25">
      <c r="A18" s="156" t="s">
        <v>12</v>
      </c>
      <c r="B18" s="21">
        <v>49.885800000000003</v>
      </c>
      <c r="C18" s="78">
        <v>40.509466666666661</v>
      </c>
      <c r="D18" s="22">
        <v>60.207700000000003</v>
      </c>
      <c r="E18" s="22">
        <v>70.319166666666675</v>
      </c>
      <c r="F18" s="22">
        <v>67.947133333333326</v>
      </c>
      <c r="G18" s="22">
        <v>41.104566666666663</v>
      </c>
      <c r="H18" s="22">
        <v>39.230533333333334</v>
      </c>
      <c r="I18" s="22">
        <v>46.578733333333339</v>
      </c>
      <c r="J18" s="21">
        <v>42.039850000000001</v>
      </c>
      <c r="K18" s="22">
        <v>70.919374999999988</v>
      </c>
      <c r="L18" s="22">
        <v>57.107600000000005</v>
      </c>
      <c r="M18" s="23">
        <v>40.1447</v>
      </c>
      <c r="N18" s="21">
        <v>49.823016666666661</v>
      </c>
      <c r="O18" s="78">
        <v>69.55383333333333</v>
      </c>
      <c r="P18" s="22">
        <v>81.277183333333326</v>
      </c>
      <c r="Q18" s="22">
        <v>69.841891666666669</v>
      </c>
      <c r="R18" s="22">
        <v>65.619350000000011</v>
      </c>
      <c r="S18" s="22">
        <v>53.496541666666673</v>
      </c>
      <c r="T18" s="22">
        <v>42.655991666666672</v>
      </c>
      <c r="U18" s="23">
        <v>28.287708333333335</v>
      </c>
      <c r="V18" s="24">
        <f t="shared" ref="V18:V25" si="0">SUM(B18:U18)</f>
        <v>1086.5501416666668</v>
      </c>
      <c r="X18" s="2"/>
      <c r="Y18" s="18"/>
    </row>
    <row r="19" spans="1:30" ht="39.950000000000003" customHeight="1" x14ac:dyDescent="0.25">
      <c r="A19" s="157" t="s">
        <v>13</v>
      </c>
      <c r="B19" s="21">
        <v>47.916699999999999</v>
      </c>
      <c r="C19" s="78">
        <v>38.862755555555552</v>
      </c>
      <c r="D19" s="22">
        <v>57.69563333333334</v>
      </c>
      <c r="E19" s="22">
        <v>67.315972222222214</v>
      </c>
      <c r="F19" s="22">
        <v>64.978977777777786</v>
      </c>
      <c r="G19" s="22">
        <v>39.307238888888882</v>
      </c>
      <c r="H19" s="22">
        <v>37.49391111111111</v>
      </c>
      <c r="I19" s="22">
        <v>44.549627777777779</v>
      </c>
      <c r="J19" s="21">
        <v>34.170858333333335</v>
      </c>
      <c r="K19" s="22">
        <v>66.158937499999993</v>
      </c>
      <c r="L19" s="22">
        <v>59.307233333333336</v>
      </c>
      <c r="M19" s="23">
        <v>40.989716666666673</v>
      </c>
      <c r="N19" s="21">
        <v>47.760913888888894</v>
      </c>
      <c r="O19" s="78">
        <v>66.705611111111111</v>
      </c>
      <c r="P19" s="22">
        <v>77.783386111111113</v>
      </c>
      <c r="Q19" s="22">
        <v>66.800518055555543</v>
      </c>
      <c r="R19" s="22">
        <v>62.803775000000002</v>
      </c>
      <c r="S19" s="22">
        <v>51.157909722222222</v>
      </c>
      <c r="T19" s="22">
        <v>40.62950138888889</v>
      </c>
      <c r="U19" s="23">
        <v>26.951048611111108</v>
      </c>
      <c r="V19" s="24">
        <f t="shared" si="0"/>
        <v>1039.3402263888891</v>
      </c>
      <c r="X19" s="2"/>
      <c r="Y19" s="18"/>
    </row>
    <row r="20" spans="1:30" ht="39.75" customHeight="1" x14ac:dyDescent="0.25">
      <c r="A20" s="156" t="s">
        <v>14</v>
      </c>
      <c r="B20" s="21">
        <v>47.5289</v>
      </c>
      <c r="C20" s="78">
        <v>38.862755555555552</v>
      </c>
      <c r="D20" s="22">
        <v>57.69563333333334</v>
      </c>
      <c r="E20" s="22">
        <v>67.315972222222214</v>
      </c>
      <c r="F20" s="22">
        <v>64.978977777777772</v>
      </c>
      <c r="G20" s="22">
        <v>39.307238888888882</v>
      </c>
      <c r="H20" s="22">
        <v>37.177511111111116</v>
      </c>
      <c r="I20" s="22">
        <v>44.173727777777785</v>
      </c>
      <c r="J20" s="21">
        <v>34.170858333333328</v>
      </c>
      <c r="K20" s="22">
        <v>66.158937500000008</v>
      </c>
      <c r="L20" s="22">
        <v>59.307233333333343</v>
      </c>
      <c r="M20" s="23">
        <v>40.989716666666666</v>
      </c>
      <c r="N20" s="21">
        <v>47.760913888888894</v>
      </c>
      <c r="O20" s="78">
        <v>66.705611111111111</v>
      </c>
      <c r="P20" s="22">
        <v>77.783386111111113</v>
      </c>
      <c r="Q20" s="22">
        <v>66.800518055555557</v>
      </c>
      <c r="R20" s="22">
        <v>62.803774999999995</v>
      </c>
      <c r="S20" s="22">
        <v>51.157909722222215</v>
      </c>
      <c r="T20" s="22">
        <v>40.284401388888888</v>
      </c>
      <c r="U20" s="23">
        <v>26.719348611111108</v>
      </c>
      <c r="V20" s="24">
        <f t="shared" si="0"/>
        <v>1037.6833263888891</v>
      </c>
      <c r="X20" s="2"/>
      <c r="Y20" s="18"/>
    </row>
    <row r="21" spans="1:30" ht="39.950000000000003" customHeight="1" x14ac:dyDescent="0.25">
      <c r="A21" s="157" t="s">
        <v>15</v>
      </c>
      <c r="B21" s="21">
        <v>47.5289</v>
      </c>
      <c r="C21" s="78">
        <v>38.862755555555552</v>
      </c>
      <c r="D21" s="22">
        <v>57.69563333333334</v>
      </c>
      <c r="E21" s="22">
        <v>67.315972222222214</v>
      </c>
      <c r="F21" s="22">
        <v>64.978977777777772</v>
      </c>
      <c r="G21" s="22">
        <v>39.307238888888882</v>
      </c>
      <c r="H21" s="22">
        <v>37.177511111111116</v>
      </c>
      <c r="I21" s="22">
        <v>44.173727777777785</v>
      </c>
      <c r="J21" s="21">
        <v>34.170858333333328</v>
      </c>
      <c r="K21" s="22">
        <v>66.158937500000008</v>
      </c>
      <c r="L21" s="22">
        <v>59.307233333333343</v>
      </c>
      <c r="M21" s="23">
        <v>40.989716666666666</v>
      </c>
      <c r="N21" s="21">
        <v>47.760913888888894</v>
      </c>
      <c r="O21" s="78">
        <v>66.705611111111111</v>
      </c>
      <c r="P21" s="22">
        <v>77.783386111111113</v>
      </c>
      <c r="Q21" s="22">
        <v>66.800518055555557</v>
      </c>
      <c r="R21" s="22">
        <v>62.803774999999995</v>
      </c>
      <c r="S21" s="22">
        <v>51.157909722222215</v>
      </c>
      <c r="T21" s="22">
        <v>40.284401388888888</v>
      </c>
      <c r="U21" s="23">
        <v>26.719348611111108</v>
      </c>
      <c r="V21" s="24">
        <f t="shared" si="0"/>
        <v>1037.6833263888891</v>
      </c>
      <c r="X21" s="2"/>
      <c r="Y21" s="18"/>
    </row>
    <row r="22" spans="1:30" ht="39.950000000000003" customHeight="1" x14ac:dyDescent="0.25">
      <c r="A22" s="156" t="s">
        <v>16</v>
      </c>
      <c r="B22" s="21">
        <v>47.5289</v>
      </c>
      <c r="C22" s="78">
        <v>38.862755555555552</v>
      </c>
      <c r="D22" s="22">
        <v>57.69563333333334</v>
      </c>
      <c r="E22" s="22">
        <v>67.315972222222214</v>
      </c>
      <c r="F22" s="22">
        <v>64.978977777777772</v>
      </c>
      <c r="G22" s="22">
        <v>39.307238888888882</v>
      </c>
      <c r="H22" s="22">
        <v>37.177511111111116</v>
      </c>
      <c r="I22" s="22">
        <v>44.173727777777785</v>
      </c>
      <c r="J22" s="21">
        <v>34.170858333333328</v>
      </c>
      <c r="K22" s="22">
        <v>66.158937500000008</v>
      </c>
      <c r="L22" s="22">
        <v>59.307233333333343</v>
      </c>
      <c r="M22" s="23">
        <v>40.989716666666666</v>
      </c>
      <c r="N22" s="21">
        <v>47.760913888888894</v>
      </c>
      <c r="O22" s="78">
        <v>66.705611111111111</v>
      </c>
      <c r="P22" s="22">
        <v>77.783386111111113</v>
      </c>
      <c r="Q22" s="22">
        <v>66.800518055555557</v>
      </c>
      <c r="R22" s="22">
        <v>62.803774999999995</v>
      </c>
      <c r="S22" s="22">
        <v>51.157909722222215</v>
      </c>
      <c r="T22" s="22">
        <v>40.284401388888888</v>
      </c>
      <c r="U22" s="23">
        <v>26.719348611111108</v>
      </c>
      <c r="V22" s="24">
        <f t="shared" si="0"/>
        <v>1037.6833263888891</v>
      </c>
      <c r="X22" s="2"/>
      <c r="Y22" s="18"/>
    </row>
    <row r="23" spans="1:30" ht="39.950000000000003" customHeight="1" x14ac:dyDescent="0.25">
      <c r="A23" s="157" t="s">
        <v>17</v>
      </c>
      <c r="B23" s="21">
        <v>47.5289</v>
      </c>
      <c r="C23" s="78">
        <v>38.862755555555552</v>
      </c>
      <c r="D23" s="22">
        <v>57.69563333333334</v>
      </c>
      <c r="E23" s="22">
        <v>67.315972222222214</v>
      </c>
      <c r="F23" s="22">
        <v>64.978977777777772</v>
      </c>
      <c r="G23" s="22">
        <v>39.307238888888882</v>
      </c>
      <c r="H23" s="22">
        <v>37.177511111111116</v>
      </c>
      <c r="I23" s="22">
        <v>44.173727777777785</v>
      </c>
      <c r="J23" s="21">
        <v>34.170858333333328</v>
      </c>
      <c r="K23" s="22">
        <v>66.158937500000008</v>
      </c>
      <c r="L23" s="22">
        <v>59.307233333333343</v>
      </c>
      <c r="M23" s="23">
        <v>40.989716666666666</v>
      </c>
      <c r="N23" s="21">
        <v>47.760913888888894</v>
      </c>
      <c r="O23" s="78">
        <v>66.705611111111111</v>
      </c>
      <c r="P23" s="22">
        <v>77.783386111111113</v>
      </c>
      <c r="Q23" s="22">
        <v>66.800518055555557</v>
      </c>
      <c r="R23" s="22">
        <v>62.803774999999995</v>
      </c>
      <c r="S23" s="22">
        <v>51.157909722222215</v>
      </c>
      <c r="T23" s="22">
        <v>40.284401388888888</v>
      </c>
      <c r="U23" s="23">
        <v>26.719348611111108</v>
      </c>
      <c r="V23" s="24">
        <f t="shared" si="0"/>
        <v>1037.6833263888891</v>
      </c>
      <c r="X23" s="2"/>
      <c r="Y23" s="18"/>
    </row>
    <row r="24" spans="1:30" ht="39.950000000000003" customHeight="1" x14ac:dyDescent="0.25">
      <c r="A24" s="156" t="s">
        <v>18</v>
      </c>
      <c r="B24" s="21">
        <v>47.5289</v>
      </c>
      <c r="C24" s="78">
        <v>38.862755555555552</v>
      </c>
      <c r="D24" s="22">
        <v>57.69563333333334</v>
      </c>
      <c r="E24" s="22">
        <v>67.315972222222214</v>
      </c>
      <c r="F24" s="22">
        <v>64.978977777777772</v>
      </c>
      <c r="G24" s="22">
        <v>39.307238888888882</v>
      </c>
      <c r="H24" s="22">
        <v>37.177511111111116</v>
      </c>
      <c r="I24" s="22">
        <v>44.173727777777785</v>
      </c>
      <c r="J24" s="21">
        <v>34.170858333333328</v>
      </c>
      <c r="K24" s="22">
        <v>66.158937500000008</v>
      </c>
      <c r="L24" s="22">
        <v>59.307233333333343</v>
      </c>
      <c r="M24" s="23">
        <v>40.989716666666666</v>
      </c>
      <c r="N24" s="21">
        <v>47.760913888888894</v>
      </c>
      <c r="O24" s="78">
        <v>66.705611111111111</v>
      </c>
      <c r="P24" s="22">
        <v>77.783386111111113</v>
      </c>
      <c r="Q24" s="22">
        <v>66.800518055555557</v>
      </c>
      <c r="R24" s="22">
        <v>62.803774999999995</v>
      </c>
      <c r="S24" s="22">
        <v>51.157909722222215</v>
      </c>
      <c r="T24" s="22">
        <v>40.284401388888888</v>
      </c>
      <c r="U24" s="23">
        <v>26.719348611111108</v>
      </c>
      <c r="V24" s="24">
        <f t="shared" si="0"/>
        <v>1037.6833263888891</v>
      </c>
      <c r="X24" s="2"/>
    </row>
    <row r="25" spans="1:30" ht="41.45" customHeight="1" x14ac:dyDescent="0.25">
      <c r="A25" s="157" t="s">
        <v>10</v>
      </c>
      <c r="B25" s="25">
        <f t="shared" ref="B25:D25" si="1">SUM(B18:B24)</f>
        <v>335.447</v>
      </c>
      <c r="C25" s="26">
        <f t="shared" si="1"/>
        <v>273.68599999999998</v>
      </c>
      <c r="D25" s="26">
        <f t="shared" si="1"/>
        <v>406.38150000000002</v>
      </c>
      <c r="E25" s="26">
        <f>SUM(E18:E24)</f>
        <v>474.21500000000003</v>
      </c>
      <c r="F25" s="26">
        <f t="shared" ref="F25:K25" si="2">SUM(F18:F24)</f>
        <v>457.82100000000003</v>
      </c>
      <c r="G25" s="26">
        <f t="shared" si="2"/>
        <v>276.94799999999998</v>
      </c>
      <c r="H25" s="26">
        <f t="shared" si="2"/>
        <v>262.61200000000008</v>
      </c>
      <c r="I25" s="26">
        <f t="shared" si="2"/>
        <v>311.99700000000007</v>
      </c>
      <c r="J25" s="25">
        <f t="shared" si="2"/>
        <v>247.065</v>
      </c>
      <c r="K25" s="26">
        <f t="shared" si="2"/>
        <v>467.87299999999993</v>
      </c>
      <c r="L25" s="26">
        <f>SUM(L18:L24)</f>
        <v>412.95100000000002</v>
      </c>
      <c r="M25" s="27">
        <f t="shared" ref="M25:P25" si="3">SUM(M18:M24)</f>
        <v>286.08299999999997</v>
      </c>
      <c r="N25" s="25">
        <f t="shared" si="3"/>
        <v>336.38850000000002</v>
      </c>
      <c r="O25" s="26">
        <f t="shared" si="3"/>
        <v>469.78750000000008</v>
      </c>
      <c r="P25" s="26">
        <f t="shared" si="3"/>
        <v>547.97749999999996</v>
      </c>
      <c r="Q25" s="26">
        <f>SUM(Q18:Q24)</f>
        <v>470.6450000000001</v>
      </c>
      <c r="R25" s="26">
        <f t="shared" ref="R25:T25" si="4">SUM(R18:R24)</f>
        <v>442.44199999999995</v>
      </c>
      <c r="S25" s="26">
        <f t="shared" si="4"/>
        <v>360.4439999999999</v>
      </c>
      <c r="T25" s="26">
        <f t="shared" si="4"/>
        <v>284.70749999999998</v>
      </c>
      <c r="U25" s="27">
        <f>SUM(U18:U24)</f>
        <v>188.83550000000002</v>
      </c>
      <c r="V25" s="24">
        <f t="shared" si="0"/>
        <v>7314.3069999999998</v>
      </c>
    </row>
    <row r="26" spans="1:30" s="2" customFormat="1" ht="36.75" customHeight="1" x14ac:dyDescent="0.25">
      <c r="A26" s="158" t="s">
        <v>19</v>
      </c>
      <c r="B26" s="28">
        <v>86.5</v>
      </c>
      <c r="C26" s="80">
        <v>86.5</v>
      </c>
      <c r="D26" s="29">
        <v>85.5</v>
      </c>
      <c r="E26" s="29">
        <v>85</v>
      </c>
      <c r="F26" s="29">
        <v>84.5</v>
      </c>
      <c r="G26" s="29">
        <v>84</v>
      </c>
      <c r="H26" s="29">
        <v>83</v>
      </c>
      <c r="I26" s="29">
        <v>83</v>
      </c>
      <c r="J26" s="28">
        <v>90.5</v>
      </c>
      <c r="K26" s="29">
        <v>89</v>
      </c>
      <c r="L26" s="29">
        <v>86.5</v>
      </c>
      <c r="M26" s="30">
        <v>85.5</v>
      </c>
      <c r="N26" s="28">
        <v>88.5</v>
      </c>
      <c r="O26" s="29">
        <v>87.5</v>
      </c>
      <c r="P26" s="29">
        <v>86.5</v>
      </c>
      <c r="Q26" s="29">
        <v>85</v>
      </c>
      <c r="R26" s="29">
        <v>84.5</v>
      </c>
      <c r="S26" s="29">
        <v>84</v>
      </c>
      <c r="T26" s="29">
        <v>82.5</v>
      </c>
      <c r="U26" s="30">
        <v>81.5</v>
      </c>
      <c r="V26" s="31">
        <f>+((V25/V27)/7)*1000</f>
        <v>85.591497378768025</v>
      </c>
    </row>
    <row r="27" spans="1:30" s="2" customFormat="1" ht="33" customHeight="1" x14ac:dyDescent="0.25">
      <c r="A27" s="159" t="s">
        <v>20</v>
      </c>
      <c r="B27" s="32">
        <v>554</v>
      </c>
      <c r="C27" s="81">
        <v>452</v>
      </c>
      <c r="D27" s="33">
        <v>679</v>
      </c>
      <c r="E27" s="33">
        <v>797</v>
      </c>
      <c r="F27" s="33">
        <v>774</v>
      </c>
      <c r="G27" s="33">
        <v>471</v>
      </c>
      <c r="H27" s="33">
        <v>452</v>
      </c>
      <c r="I27" s="33">
        <v>537</v>
      </c>
      <c r="J27" s="32">
        <v>390</v>
      </c>
      <c r="K27" s="33">
        <v>751</v>
      </c>
      <c r="L27" s="33">
        <v>682</v>
      </c>
      <c r="M27" s="34">
        <v>478</v>
      </c>
      <c r="N27" s="32">
        <v>543</v>
      </c>
      <c r="O27" s="33">
        <v>767</v>
      </c>
      <c r="P27" s="33">
        <v>905</v>
      </c>
      <c r="Q27" s="33">
        <v>791</v>
      </c>
      <c r="R27" s="33">
        <v>748</v>
      </c>
      <c r="S27" s="33">
        <v>613</v>
      </c>
      <c r="T27" s="33">
        <v>493</v>
      </c>
      <c r="U27" s="34">
        <v>331</v>
      </c>
      <c r="V27" s="35">
        <f>SUM(B27:U27)</f>
        <v>12208</v>
      </c>
      <c r="W27" s="2">
        <f>((V25*1000)/V27)/7</f>
        <v>85.591497378768025</v>
      </c>
    </row>
    <row r="28" spans="1:30" s="2" customFormat="1" ht="33" customHeight="1" x14ac:dyDescent="0.25">
      <c r="A28" s="160" t="s">
        <v>21</v>
      </c>
      <c r="B28" s="36">
        <f>((B27*B26)*7/1000-B18-B19)/5</f>
        <v>47.5289</v>
      </c>
      <c r="C28" s="37">
        <f t="shared" ref="C28:U28" si="5">((C27*C26)*7/1000-C18-C19)/5</f>
        <v>38.862755555555552</v>
      </c>
      <c r="D28" s="37">
        <f t="shared" si="5"/>
        <v>57.69563333333334</v>
      </c>
      <c r="E28" s="37">
        <f t="shared" si="5"/>
        <v>67.315972222222214</v>
      </c>
      <c r="F28" s="37">
        <f t="shared" si="5"/>
        <v>64.978977777777772</v>
      </c>
      <c r="G28" s="37">
        <f t="shared" si="5"/>
        <v>39.307238888888882</v>
      </c>
      <c r="H28" s="37">
        <f t="shared" si="5"/>
        <v>37.177511111111116</v>
      </c>
      <c r="I28" s="37">
        <f t="shared" si="5"/>
        <v>44.173727777777785</v>
      </c>
      <c r="J28" s="36">
        <f t="shared" si="5"/>
        <v>34.170858333333328</v>
      </c>
      <c r="K28" s="37">
        <f t="shared" si="5"/>
        <v>66.158937500000008</v>
      </c>
      <c r="L28" s="37">
        <f t="shared" si="5"/>
        <v>59.307233333333343</v>
      </c>
      <c r="M28" s="38">
        <f t="shared" si="5"/>
        <v>40.989716666666666</v>
      </c>
      <c r="N28" s="36">
        <f t="shared" si="5"/>
        <v>47.760913888888894</v>
      </c>
      <c r="O28" s="37">
        <f t="shared" si="5"/>
        <v>66.705611111111111</v>
      </c>
      <c r="P28" s="37">
        <f t="shared" si="5"/>
        <v>77.783386111111113</v>
      </c>
      <c r="Q28" s="37">
        <f t="shared" si="5"/>
        <v>66.800518055555557</v>
      </c>
      <c r="R28" s="37">
        <f t="shared" si="5"/>
        <v>62.803774999999995</v>
      </c>
      <c r="S28" s="37">
        <f t="shared" si="5"/>
        <v>51.157909722222215</v>
      </c>
      <c r="T28" s="37">
        <f t="shared" si="5"/>
        <v>40.284401388888888</v>
      </c>
      <c r="U28" s="38">
        <f t="shared" si="5"/>
        <v>26.719348611111108</v>
      </c>
      <c r="V28" s="39"/>
    </row>
    <row r="29" spans="1:30" ht="33.75" customHeight="1" x14ac:dyDescent="0.25">
      <c r="A29" s="161" t="s">
        <v>22</v>
      </c>
      <c r="B29" s="40">
        <f t="shared" ref="B29:D29" si="6">((B27*B26)*7)/1000</f>
        <v>335.447</v>
      </c>
      <c r="C29" s="41">
        <f t="shared" si="6"/>
        <v>273.68599999999998</v>
      </c>
      <c r="D29" s="41">
        <f t="shared" si="6"/>
        <v>406.38150000000002</v>
      </c>
      <c r="E29" s="41">
        <f>((E27*E26)*7)/1000</f>
        <v>474.21499999999997</v>
      </c>
      <c r="F29" s="41">
        <f>((F27*F26)*7)/1000</f>
        <v>457.82100000000003</v>
      </c>
      <c r="G29" s="41">
        <f t="shared" ref="G29:J29" si="7">((G27*G26)*7)/1000</f>
        <v>276.94799999999998</v>
      </c>
      <c r="H29" s="41">
        <f t="shared" si="7"/>
        <v>262.61200000000002</v>
      </c>
      <c r="I29" s="41">
        <f t="shared" si="7"/>
        <v>311.99700000000001</v>
      </c>
      <c r="J29" s="40">
        <f t="shared" si="7"/>
        <v>247.065</v>
      </c>
      <c r="K29" s="41">
        <f>((K27*K26)*7)/1000</f>
        <v>467.87299999999999</v>
      </c>
      <c r="L29" s="41">
        <f>((L27*L26)*7)/1000</f>
        <v>412.95100000000002</v>
      </c>
      <c r="M29" s="85">
        <f>((M27*M26)*7)/1000</f>
        <v>286.08300000000003</v>
      </c>
      <c r="N29" s="40">
        <f t="shared" ref="N29:U29" si="8">((N27*N26)*7)/1000</f>
        <v>336.38850000000002</v>
      </c>
      <c r="O29" s="41">
        <f t="shared" si="8"/>
        <v>469.78750000000002</v>
      </c>
      <c r="P29" s="41">
        <f t="shared" si="8"/>
        <v>547.97749999999996</v>
      </c>
      <c r="Q29" s="42">
        <f t="shared" si="8"/>
        <v>470.64499999999998</v>
      </c>
      <c r="R29" s="42">
        <f t="shared" si="8"/>
        <v>442.44200000000001</v>
      </c>
      <c r="S29" s="42">
        <f t="shared" si="8"/>
        <v>360.44400000000002</v>
      </c>
      <c r="T29" s="42">
        <f t="shared" si="8"/>
        <v>284.70749999999998</v>
      </c>
      <c r="U29" s="43">
        <f t="shared" si="8"/>
        <v>188.8355</v>
      </c>
      <c r="V29" s="44"/>
    </row>
    <row r="30" spans="1:30" ht="33.75" customHeight="1" thickBot="1" x14ac:dyDescent="0.3">
      <c r="A30" s="162" t="s">
        <v>23</v>
      </c>
      <c r="B30" s="45">
        <f t="shared" ref="B30:D30" si="9">+(B25/B27)/7*1000</f>
        <v>86.500000000000014</v>
      </c>
      <c r="C30" s="46">
        <f t="shared" si="9"/>
        <v>86.5</v>
      </c>
      <c r="D30" s="46">
        <f t="shared" si="9"/>
        <v>85.5</v>
      </c>
      <c r="E30" s="46">
        <f>+(E25/E27)/7*1000</f>
        <v>85</v>
      </c>
      <c r="F30" s="46">
        <f t="shared" ref="F30:K30" si="10">+(F25/F27)/7*1000</f>
        <v>84.5</v>
      </c>
      <c r="G30" s="46">
        <f t="shared" si="10"/>
        <v>83.999999999999986</v>
      </c>
      <c r="H30" s="46">
        <f t="shared" si="10"/>
        <v>83.000000000000028</v>
      </c>
      <c r="I30" s="46">
        <f t="shared" si="10"/>
        <v>83.000000000000028</v>
      </c>
      <c r="J30" s="45">
        <f t="shared" si="10"/>
        <v>90.5</v>
      </c>
      <c r="K30" s="46">
        <f t="shared" si="10"/>
        <v>88.999999999999986</v>
      </c>
      <c r="L30" s="46">
        <f>+(L25/L27)/7*1000</f>
        <v>86.500000000000014</v>
      </c>
      <c r="M30" s="47">
        <f t="shared" ref="M30:U30" si="11">+(M25/M27)/7*1000</f>
        <v>85.499999999999986</v>
      </c>
      <c r="N30" s="45">
        <f t="shared" si="11"/>
        <v>88.500000000000014</v>
      </c>
      <c r="O30" s="46">
        <f t="shared" si="11"/>
        <v>87.500000000000028</v>
      </c>
      <c r="P30" s="46">
        <f t="shared" si="11"/>
        <v>86.5</v>
      </c>
      <c r="Q30" s="46">
        <f t="shared" si="11"/>
        <v>85</v>
      </c>
      <c r="R30" s="46">
        <f t="shared" si="11"/>
        <v>84.499999999999986</v>
      </c>
      <c r="S30" s="46">
        <f t="shared" si="11"/>
        <v>83.999999999999972</v>
      </c>
      <c r="T30" s="46">
        <f t="shared" si="11"/>
        <v>82.5</v>
      </c>
      <c r="U30" s="47">
        <f t="shared" si="11"/>
        <v>81.500000000000014</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34"/>
      <c r="I36" s="328"/>
      <c r="J36" s="97"/>
      <c r="K36" s="52" t="s">
        <v>26</v>
      </c>
      <c r="L36" s="105"/>
      <c r="M36" s="334" t="s">
        <v>25</v>
      </c>
      <c r="N36" s="334"/>
      <c r="O36" s="334"/>
      <c r="P36" s="334"/>
      <c r="Q36" s="328"/>
      <c r="R36" s="109"/>
      <c r="S36" s="53"/>
      <c r="T36" s="53"/>
      <c r="U36" s="3"/>
      <c r="V36" s="3"/>
      <c r="W36" s="54"/>
      <c r="X36" s="3"/>
      <c r="Y36" s="53"/>
      <c r="Z36" s="53"/>
      <c r="AA36" s="53"/>
      <c r="AB36" s="3"/>
    </row>
    <row r="37" spans="1:30" ht="33.75" customHeight="1" x14ac:dyDescent="0.25">
      <c r="A37" s="87" t="s">
        <v>27</v>
      </c>
      <c r="B37" s="96"/>
      <c r="C37" s="15"/>
      <c r="D37" s="15"/>
      <c r="E37" s="15"/>
      <c r="F37" s="15"/>
      <c r="G37" s="15"/>
      <c r="H37" s="15"/>
      <c r="I37" s="15"/>
      <c r="J37" s="98" t="s">
        <v>10</v>
      </c>
      <c r="L37" s="106"/>
      <c r="M37" s="96"/>
      <c r="N37" s="15"/>
      <c r="O37" s="15"/>
      <c r="P37" s="15"/>
      <c r="Q37" s="15"/>
      <c r="R37" s="98" t="s">
        <v>10</v>
      </c>
      <c r="S37" s="56"/>
      <c r="T37" s="56"/>
      <c r="U37" s="57"/>
      <c r="V37" s="3"/>
      <c r="W37" s="3"/>
      <c r="X37" s="54"/>
      <c r="Y37" s="3"/>
      <c r="Z37" s="53"/>
      <c r="AA37" s="53"/>
      <c r="AB37" s="53"/>
    </row>
    <row r="38" spans="1:30" ht="33.75" customHeight="1" x14ac:dyDescent="0.25">
      <c r="A38" s="88" t="s">
        <v>11</v>
      </c>
      <c r="B38" s="77">
        <v>1</v>
      </c>
      <c r="C38" s="19">
        <v>2</v>
      </c>
      <c r="D38" s="19">
        <v>3</v>
      </c>
      <c r="E38" s="19">
        <v>4</v>
      </c>
      <c r="F38" s="19">
        <v>5</v>
      </c>
      <c r="G38" s="19">
        <v>6</v>
      </c>
      <c r="H38" s="19">
        <v>7</v>
      </c>
      <c r="I38" s="19">
        <v>8</v>
      </c>
      <c r="J38" s="98"/>
      <c r="L38" s="107" t="s">
        <v>41</v>
      </c>
      <c r="M38" s="96">
        <v>1</v>
      </c>
      <c r="N38" s="55">
        <v>2</v>
      </c>
      <c r="O38" s="55">
        <v>3</v>
      </c>
      <c r="P38" s="55">
        <v>4</v>
      </c>
      <c r="Q38" s="55">
        <v>5</v>
      </c>
      <c r="R38" s="98"/>
      <c r="S38" s="56"/>
      <c r="T38" s="56"/>
      <c r="U38" s="58"/>
      <c r="V38" s="2"/>
      <c r="W38" s="59"/>
      <c r="X38" s="59"/>
      <c r="Y38" s="2"/>
      <c r="Z38" s="2"/>
      <c r="AA38" s="2"/>
      <c r="AB38" s="2"/>
    </row>
    <row r="39" spans="1:30" ht="33.75" customHeight="1" x14ac:dyDescent="0.25">
      <c r="A39" s="89" t="s">
        <v>12</v>
      </c>
      <c r="B39" s="78">
        <v>25.752999999999997</v>
      </c>
      <c r="C39" s="78">
        <v>41.976533333333336</v>
      </c>
      <c r="D39" s="78">
        <v>53.493533333333332</v>
      </c>
      <c r="E39" s="78">
        <v>71.979333333333329</v>
      </c>
      <c r="F39" s="78">
        <v>56.765066666666669</v>
      </c>
      <c r="G39" s="78">
        <v>76.697891666666663</v>
      </c>
      <c r="H39" s="78"/>
      <c r="I39" s="78"/>
      <c r="J39" s="99">
        <f t="shared" ref="J39:J46" si="12">SUM(B39:I39)</f>
        <v>326.6653583333333</v>
      </c>
      <c r="K39" s="2"/>
      <c r="L39" s="89" t="s">
        <v>12</v>
      </c>
      <c r="M39" s="78">
        <v>13.2</v>
      </c>
      <c r="N39" s="78">
        <v>12</v>
      </c>
      <c r="O39" s="78">
        <v>9.1</v>
      </c>
      <c r="P39" s="78"/>
      <c r="Q39" s="78"/>
      <c r="R39" s="99">
        <f t="shared" ref="R39:R46" si="13">SUM(M39:Q39)</f>
        <v>34.299999999999997</v>
      </c>
      <c r="S39" s="2"/>
      <c r="T39" s="60"/>
      <c r="U39" s="61"/>
      <c r="V39" s="2"/>
      <c r="W39" s="59"/>
      <c r="X39" s="59"/>
      <c r="Y39" s="2"/>
      <c r="Z39" s="2"/>
      <c r="AA39" s="2"/>
      <c r="AB39" s="2"/>
    </row>
    <row r="40" spans="1:30" ht="33.75" customHeight="1" x14ac:dyDescent="0.25">
      <c r="A40" s="90" t="s">
        <v>13</v>
      </c>
      <c r="B40" s="78">
        <v>24.637666666666671</v>
      </c>
      <c r="C40" s="78">
        <v>40.085911111111109</v>
      </c>
      <c r="D40" s="78">
        <v>50.66491111111111</v>
      </c>
      <c r="E40" s="78">
        <v>67.603944444444451</v>
      </c>
      <c r="F40" s="78">
        <v>53.60915555555556</v>
      </c>
      <c r="G40" s="78">
        <v>72.65143472222222</v>
      </c>
      <c r="H40" s="78"/>
      <c r="I40" s="78"/>
      <c r="J40" s="99">
        <f t="shared" si="12"/>
        <v>309.25302361111113</v>
      </c>
      <c r="K40" s="2"/>
      <c r="L40" s="90" t="s">
        <v>13</v>
      </c>
      <c r="M40" s="78">
        <v>12.2</v>
      </c>
      <c r="N40" s="78">
        <v>11</v>
      </c>
      <c r="O40" s="78">
        <v>8.4</v>
      </c>
      <c r="P40" s="78"/>
      <c r="Q40" s="78"/>
      <c r="R40" s="99">
        <f t="shared" si="13"/>
        <v>31.6</v>
      </c>
      <c r="S40" s="2"/>
      <c r="T40" s="60"/>
      <c r="U40" s="58"/>
      <c r="V40" s="2"/>
      <c r="W40" s="59"/>
      <c r="X40" s="59"/>
      <c r="Y40" s="2"/>
      <c r="Z40" s="2"/>
      <c r="AA40" s="2"/>
      <c r="AB40" s="2"/>
    </row>
    <row r="41" spans="1:30" ht="33.75" customHeight="1" x14ac:dyDescent="0.25">
      <c r="A41" s="89" t="s">
        <v>14</v>
      </c>
      <c r="B41" s="78">
        <v>24.637666666666668</v>
      </c>
      <c r="C41" s="22">
        <v>40.085911111111116</v>
      </c>
      <c r="D41" s="22">
        <v>50.66491111111111</v>
      </c>
      <c r="E41" s="22">
        <v>67.603944444444451</v>
      </c>
      <c r="F41" s="22">
        <v>53.60915555555556</v>
      </c>
      <c r="G41" s="22">
        <v>72.651434722222206</v>
      </c>
      <c r="H41" s="22"/>
      <c r="I41" s="22"/>
      <c r="J41" s="99">
        <f t="shared" si="12"/>
        <v>309.25302361111108</v>
      </c>
      <c r="K41" s="2"/>
      <c r="L41" s="89" t="s">
        <v>14</v>
      </c>
      <c r="M41" s="78">
        <v>12.3</v>
      </c>
      <c r="N41" s="78">
        <v>11</v>
      </c>
      <c r="O41" s="78">
        <v>8.4</v>
      </c>
      <c r="P41" s="78"/>
      <c r="Q41" s="78"/>
      <c r="R41" s="99">
        <f t="shared" si="13"/>
        <v>31.700000000000003</v>
      </c>
      <c r="S41" s="2"/>
      <c r="T41" s="60"/>
      <c r="U41" s="51"/>
      <c r="V41" s="2"/>
      <c r="W41" s="59"/>
      <c r="X41" s="59"/>
      <c r="Y41" s="2"/>
      <c r="Z41" s="2"/>
      <c r="AA41" s="2"/>
      <c r="AB41" s="2"/>
    </row>
    <row r="42" spans="1:30" ht="33.75" customHeight="1" x14ac:dyDescent="0.25">
      <c r="A42" s="90" t="s">
        <v>15</v>
      </c>
      <c r="B42" s="78">
        <v>24.637666666666668</v>
      </c>
      <c r="C42" s="22">
        <v>40.085911111111116</v>
      </c>
      <c r="D42" s="22">
        <v>50.66491111111111</v>
      </c>
      <c r="E42" s="22">
        <v>67.603944444444451</v>
      </c>
      <c r="F42" s="22">
        <v>53.60915555555556</v>
      </c>
      <c r="G42" s="22">
        <v>72.651434722222206</v>
      </c>
      <c r="H42" s="22"/>
      <c r="I42" s="22"/>
      <c r="J42" s="99">
        <f t="shared" si="12"/>
        <v>309.25302361111108</v>
      </c>
      <c r="K42" s="2"/>
      <c r="L42" s="90" t="s">
        <v>15</v>
      </c>
      <c r="M42" s="78">
        <v>12.3</v>
      </c>
      <c r="N42" s="78">
        <v>11</v>
      </c>
      <c r="O42" s="78">
        <v>8.5</v>
      </c>
      <c r="P42" s="78"/>
      <c r="Q42" s="78"/>
      <c r="R42" s="99">
        <f t="shared" si="13"/>
        <v>31.8</v>
      </c>
      <c r="S42" s="2"/>
      <c r="T42" s="60"/>
      <c r="U42" s="51"/>
      <c r="V42" s="2"/>
      <c r="W42" s="59"/>
      <c r="X42" s="59"/>
      <c r="Y42" s="2"/>
      <c r="Z42" s="2"/>
      <c r="AA42" s="2"/>
      <c r="AB42" s="2"/>
    </row>
    <row r="43" spans="1:30" ht="33.75" customHeight="1" x14ac:dyDescent="0.25">
      <c r="A43" s="89" t="s">
        <v>16</v>
      </c>
      <c r="B43" s="78">
        <v>24.637666666666668</v>
      </c>
      <c r="C43" s="22">
        <v>40.085911111111116</v>
      </c>
      <c r="D43" s="22">
        <v>50.66491111111111</v>
      </c>
      <c r="E43" s="22">
        <v>67.603944444444451</v>
      </c>
      <c r="F43" s="22">
        <v>53.60915555555556</v>
      </c>
      <c r="G43" s="22">
        <v>72.651434722222206</v>
      </c>
      <c r="H43" s="22"/>
      <c r="I43" s="22"/>
      <c r="J43" s="99">
        <f t="shared" si="12"/>
        <v>309.25302361111108</v>
      </c>
      <c r="K43" s="2"/>
      <c r="L43" s="89" t="s">
        <v>16</v>
      </c>
      <c r="M43" s="78">
        <v>12.3</v>
      </c>
      <c r="N43" s="78">
        <v>11</v>
      </c>
      <c r="O43" s="78">
        <v>8.5</v>
      </c>
      <c r="P43" s="78"/>
      <c r="Q43" s="78"/>
      <c r="R43" s="99">
        <f t="shared" si="13"/>
        <v>31.8</v>
      </c>
      <c r="S43" s="2"/>
      <c r="T43" s="60"/>
      <c r="U43" s="51"/>
      <c r="V43" s="2"/>
      <c r="W43" s="59"/>
      <c r="X43" s="59"/>
      <c r="Y43" s="2"/>
      <c r="Z43" s="2"/>
      <c r="AA43" s="2"/>
      <c r="AB43" s="2"/>
    </row>
    <row r="44" spans="1:30" ht="33.75" customHeight="1" x14ac:dyDescent="0.25">
      <c r="A44" s="90" t="s">
        <v>17</v>
      </c>
      <c r="B44" s="78">
        <v>24.637666666666668</v>
      </c>
      <c r="C44" s="78">
        <v>40.085911111111116</v>
      </c>
      <c r="D44" s="78">
        <v>50.66491111111111</v>
      </c>
      <c r="E44" s="78">
        <v>67.603944444444451</v>
      </c>
      <c r="F44" s="78">
        <v>53.60915555555556</v>
      </c>
      <c r="G44" s="78">
        <v>72.651434722222206</v>
      </c>
      <c r="H44" s="78"/>
      <c r="I44" s="78"/>
      <c r="J44" s="99">
        <f t="shared" si="12"/>
        <v>309.25302361111108</v>
      </c>
      <c r="K44" s="2"/>
      <c r="L44" s="90" t="s">
        <v>17</v>
      </c>
      <c r="M44" s="78">
        <v>12.3</v>
      </c>
      <c r="N44" s="78">
        <v>11</v>
      </c>
      <c r="O44" s="78">
        <v>8.5</v>
      </c>
      <c r="P44" s="78"/>
      <c r="Q44" s="78"/>
      <c r="R44" s="99">
        <f t="shared" si="13"/>
        <v>31.8</v>
      </c>
      <c r="S44" s="2"/>
      <c r="T44" s="60"/>
      <c r="U44" s="51"/>
      <c r="V44" s="2"/>
      <c r="W44" s="59"/>
      <c r="X44" s="59"/>
      <c r="Y44" s="2"/>
      <c r="Z44" s="2"/>
      <c r="AA44" s="2"/>
      <c r="AB44" s="2"/>
    </row>
    <row r="45" spans="1:30" ht="33.75" customHeight="1" x14ac:dyDescent="0.25">
      <c r="A45" s="89" t="s">
        <v>18</v>
      </c>
      <c r="B45" s="78">
        <v>24.637666666666668</v>
      </c>
      <c r="C45" s="78">
        <v>40.085911111111116</v>
      </c>
      <c r="D45" s="78">
        <v>50.66491111111111</v>
      </c>
      <c r="E45" s="78">
        <v>67.603944444444451</v>
      </c>
      <c r="F45" s="78">
        <v>53.60915555555556</v>
      </c>
      <c r="G45" s="78">
        <v>72.651434722222206</v>
      </c>
      <c r="H45" s="78"/>
      <c r="I45" s="78"/>
      <c r="J45" s="99">
        <f t="shared" si="12"/>
        <v>309.25302361111108</v>
      </c>
      <c r="K45" s="2"/>
      <c r="L45" s="89" t="s">
        <v>18</v>
      </c>
      <c r="M45" s="78">
        <v>12.3</v>
      </c>
      <c r="N45" s="78">
        <v>11.1</v>
      </c>
      <c r="O45" s="78">
        <v>8.5</v>
      </c>
      <c r="P45" s="78"/>
      <c r="Q45" s="78"/>
      <c r="R45" s="99">
        <f t="shared" si="13"/>
        <v>31.9</v>
      </c>
      <c r="S45" s="2"/>
      <c r="T45" s="60"/>
      <c r="U45" s="51"/>
      <c r="V45" s="2"/>
      <c r="W45" s="59"/>
      <c r="X45" s="59"/>
      <c r="Y45" s="2"/>
      <c r="Z45" s="2"/>
      <c r="AA45" s="2"/>
      <c r="AB45" s="2"/>
    </row>
    <row r="46" spans="1:30" ht="33.75" customHeight="1" x14ac:dyDescent="0.25">
      <c r="A46" s="90" t="s">
        <v>10</v>
      </c>
      <c r="B46" s="79">
        <f t="shared" ref="B46:I46" si="14">SUM(B39:B45)</f>
        <v>173.57899999999998</v>
      </c>
      <c r="C46" s="26">
        <f t="shared" si="14"/>
        <v>282.49200000000002</v>
      </c>
      <c r="D46" s="26">
        <f t="shared" si="14"/>
        <v>357.483</v>
      </c>
      <c r="E46" s="26">
        <f t="shared" si="14"/>
        <v>477.60299999999995</v>
      </c>
      <c r="F46" s="26">
        <f t="shared" si="14"/>
        <v>378.42</v>
      </c>
      <c r="G46" s="26">
        <f t="shared" si="14"/>
        <v>512.60649999999998</v>
      </c>
      <c r="H46" s="26">
        <f t="shared" si="14"/>
        <v>0</v>
      </c>
      <c r="I46" s="26">
        <f t="shared" si="14"/>
        <v>0</v>
      </c>
      <c r="J46" s="99">
        <f t="shared" si="12"/>
        <v>2182.1835000000001</v>
      </c>
      <c r="L46" s="76" t="s">
        <v>10</v>
      </c>
      <c r="M46" s="79">
        <f>SUM(M39:M45)</f>
        <v>86.899999999999991</v>
      </c>
      <c r="N46" s="26">
        <f>SUM(N39:N45)</f>
        <v>78.099999999999994</v>
      </c>
      <c r="O46" s="26">
        <f>SUM(O39:O45)</f>
        <v>59.9</v>
      </c>
      <c r="P46" s="26">
        <f>SUM(P39:P45)</f>
        <v>0</v>
      </c>
      <c r="Q46" s="26">
        <f>SUM(Q39:Q45)</f>
        <v>0</v>
      </c>
      <c r="R46" s="99">
        <f t="shared" si="13"/>
        <v>224.9</v>
      </c>
      <c r="S46" s="60"/>
      <c r="T46" s="60"/>
      <c r="U46" s="2"/>
      <c r="V46" s="2"/>
      <c r="W46" s="2"/>
      <c r="X46" s="2"/>
      <c r="Y46" s="2"/>
      <c r="Z46" s="2"/>
      <c r="AA46" s="2"/>
      <c r="AB46" s="2"/>
    </row>
    <row r="47" spans="1:30" ht="33.75" customHeight="1" x14ac:dyDescent="0.25">
      <c r="A47" s="91" t="s">
        <v>19</v>
      </c>
      <c r="B47" s="80">
        <v>90.5</v>
      </c>
      <c r="C47" s="29">
        <v>88.5</v>
      </c>
      <c r="D47" s="29">
        <v>87</v>
      </c>
      <c r="E47" s="29">
        <v>85.5</v>
      </c>
      <c r="F47" s="29">
        <v>85</v>
      </c>
      <c r="G47" s="29">
        <v>83.5</v>
      </c>
      <c r="H47" s="29"/>
      <c r="I47" s="29"/>
      <c r="J47" s="100">
        <f>+((J46/J48)/7)*1000</f>
        <v>85.92626791620728</v>
      </c>
      <c r="L47" s="108" t="s">
        <v>19</v>
      </c>
      <c r="M47" s="80">
        <v>90</v>
      </c>
      <c r="N47" s="29">
        <v>90</v>
      </c>
      <c r="O47" s="29">
        <v>90</v>
      </c>
      <c r="P47" s="29"/>
      <c r="Q47" s="29"/>
      <c r="R47" s="100">
        <f>+((R46/R48)/7)*1000</f>
        <v>89.995998399359749</v>
      </c>
      <c r="S47" s="62"/>
      <c r="T47" s="62"/>
    </row>
    <row r="48" spans="1:30" ht="33.75" customHeight="1" x14ac:dyDescent="0.25">
      <c r="A48" s="92" t="s">
        <v>20</v>
      </c>
      <c r="B48" s="81">
        <v>274</v>
      </c>
      <c r="C48" s="33">
        <v>456</v>
      </c>
      <c r="D48" s="33">
        <v>587</v>
      </c>
      <c r="E48" s="33">
        <v>798</v>
      </c>
      <c r="F48" s="33">
        <v>636</v>
      </c>
      <c r="G48" s="33">
        <v>877</v>
      </c>
      <c r="H48" s="33"/>
      <c r="I48" s="33"/>
      <c r="J48" s="101">
        <f>SUM(B48:I48)</f>
        <v>3628</v>
      </c>
      <c r="K48" s="63"/>
      <c r="L48" s="92" t="s">
        <v>20</v>
      </c>
      <c r="M48" s="104">
        <v>138</v>
      </c>
      <c r="N48" s="64">
        <v>124</v>
      </c>
      <c r="O48" s="64">
        <v>95</v>
      </c>
      <c r="P48" s="64"/>
      <c r="Q48" s="64"/>
      <c r="R48" s="110">
        <f>SUM(M48:Q48)</f>
        <v>357</v>
      </c>
      <c r="S48" s="65"/>
      <c r="T48" s="65"/>
    </row>
    <row r="49" spans="1:30" ht="33.75" customHeight="1" x14ac:dyDescent="0.25">
      <c r="A49" s="93" t="s">
        <v>21</v>
      </c>
      <c r="B49" s="82">
        <f t="shared" ref="B49:I49" si="15">((B48*B47)*7/1000-B39-B40)/5</f>
        <v>24.637666666666668</v>
      </c>
      <c r="C49" s="37">
        <f t="shared" si="15"/>
        <v>40.085911111111116</v>
      </c>
      <c r="D49" s="37">
        <f t="shared" si="15"/>
        <v>50.66491111111111</v>
      </c>
      <c r="E49" s="37">
        <f t="shared" si="15"/>
        <v>67.603944444444451</v>
      </c>
      <c r="F49" s="37">
        <f t="shared" si="15"/>
        <v>53.60915555555556</v>
      </c>
      <c r="G49" s="37">
        <f t="shared" si="15"/>
        <v>72.651434722222206</v>
      </c>
      <c r="H49" s="37">
        <f t="shared" si="15"/>
        <v>0</v>
      </c>
      <c r="I49" s="37">
        <f t="shared" si="15"/>
        <v>0</v>
      </c>
      <c r="J49" s="102">
        <f>((J46*1000)/J48)/7</f>
        <v>85.92626791620728</v>
      </c>
      <c r="L49" s="93" t="s">
        <v>21</v>
      </c>
      <c r="M49" s="82">
        <f t="shared" ref="M49" si="16">((M48*M47)*7/1000-M39)/6</f>
        <v>12.29</v>
      </c>
      <c r="N49" s="37">
        <f t="shared" ref="N49" si="17">((N48*N47)*7/1000-N39)/6</f>
        <v>11.020000000000001</v>
      </c>
      <c r="O49" s="37">
        <f t="shared" ref="O49" si="18">((O48*O47)*7/1000-O39)/6</f>
        <v>8.4583333333333339</v>
      </c>
      <c r="P49" s="37">
        <f t="shared" ref="P49" si="19">((P48*P47)*7/1000-P39)/6</f>
        <v>0</v>
      </c>
      <c r="Q49" s="37">
        <f t="shared" ref="Q49" si="20">((Q48*Q47)*7/1000-Q39)/6</f>
        <v>0</v>
      </c>
      <c r="R49" s="111">
        <f>((R46*1000)/R48)/7</f>
        <v>89.995998399359749</v>
      </c>
      <c r="S49" s="65"/>
      <c r="T49" s="65"/>
    </row>
    <row r="50" spans="1:30" ht="33.75" customHeight="1" x14ac:dyDescent="0.25">
      <c r="A50" s="94" t="s">
        <v>22</v>
      </c>
      <c r="B50" s="83">
        <f t="shared" ref="B50:I50" si="21">((B48*B47)*7)/1000</f>
        <v>173.57900000000001</v>
      </c>
      <c r="C50" s="41">
        <f t="shared" si="21"/>
        <v>282.49200000000002</v>
      </c>
      <c r="D50" s="41">
        <f t="shared" si="21"/>
        <v>357.483</v>
      </c>
      <c r="E50" s="41">
        <f t="shared" si="21"/>
        <v>477.60300000000001</v>
      </c>
      <c r="F50" s="41">
        <f t="shared" si="21"/>
        <v>378.42</v>
      </c>
      <c r="G50" s="41">
        <f t="shared" si="21"/>
        <v>512.60649999999998</v>
      </c>
      <c r="H50" s="41">
        <f t="shared" si="21"/>
        <v>0</v>
      </c>
      <c r="I50" s="41">
        <f t="shared" si="21"/>
        <v>0</v>
      </c>
      <c r="J50" s="85"/>
      <c r="L50" s="94" t="s">
        <v>22</v>
      </c>
      <c r="M50" s="83">
        <f>((M48*M47)*7)/1000</f>
        <v>86.94</v>
      </c>
      <c r="N50" s="41">
        <f>((N48*N47)*7)/1000</f>
        <v>78.12</v>
      </c>
      <c r="O50" s="41">
        <f>((O48*O47)*7)/1000</f>
        <v>59.85</v>
      </c>
      <c r="P50" s="41">
        <f>((P48*P47)*7)/1000</f>
        <v>0</v>
      </c>
      <c r="Q50" s="41">
        <f>((Q48*Q47)*7)/1000</f>
        <v>0</v>
      </c>
      <c r="R50" s="112"/>
    </row>
    <row r="51" spans="1:30" ht="33.75" customHeight="1" thickBot="1" x14ac:dyDescent="0.3">
      <c r="A51" s="95" t="s">
        <v>23</v>
      </c>
      <c r="B51" s="84">
        <f t="shared" ref="B51:I51" si="22">+(B46/B48)/7*1000</f>
        <v>90.5</v>
      </c>
      <c r="C51" s="46">
        <f t="shared" si="22"/>
        <v>88.500000000000014</v>
      </c>
      <c r="D51" s="46">
        <f t="shared" si="22"/>
        <v>87</v>
      </c>
      <c r="E51" s="46">
        <f t="shared" si="22"/>
        <v>85.499999999999986</v>
      </c>
      <c r="F51" s="46">
        <f t="shared" si="22"/>
        <v>84.999999999999986</v>
      </c>
      <c r="G51" s="46">
        <f t="shared" si="22"/>
        <v>83.5</v>
      </c>
      <c r="H51" s="46" t="e">
        <f t="shared" si="22"/>
        <v>#DIV/0!</v>
      </c>
      <c r="I51" s="46" t="e">
        <f t="shared" si="22"/>
        <v>#DIV/0!</v>
      </c>
      <c r="J51" s="103"/>
      <c r="K51" s="49"/>
      <c r="L51" s="95" t="s">
        <v>23</v>
      </c>
      <c r="M51" s="84">
        <f>+(M46/M48)/7*1000</f>
        <v>89.95859213250516</v>
      </c>
      <c r="N51" s="46">
        <f>+(N46/N48)/7*1000</f>
        <v>89.976958525345609</v>
      </c>
      <c r="O51" s="46">
        <f>+(O46/O48)/7*1000</f>
        <v>90.075187969924826</v>
      </c>
      <c r="P51" s="46" t="e">
        <f>+(P46/P48)/7*1000</f>
        <v>#DIV/0!</v>
      </c>
      <c r="Q51" s="46" t="e">
        <f>+(Q46/Q48)/7*1000</f>
        <v>#DIV/0!</v>
      </c>
      <c r="R51" s="47"/>
      <c r="S51" s="50"/>
      <c r="T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29</v>
      </c>
      <c r="C58" s="78">
        <v>29.1</v>
      </c>
      <c r="D58" s="78">
        <v>31.5</v>
      </c>
      <c r="E58" s="78">
        <v>31.8</v>
      </c>
      <c r="F58" s="78"/>
      <c r="G58" s="99">
        <f t="shared" ref="G58:G65" si="23">SUM(B58:F58)</f>
        <v>121.39999999999999</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27.1</v>
      </c>
      <c r="C59" s="78">
        <v>27.2</v>
      </c>
      <c r="D59" s="78">
        <v>29.3</v>
      </c>
      <c r="E59" s="78">
        <v>29.5</v>
      </c>
      <c r="F59" s="78"/>
      <c r="G59" s="99">
        <f t="shared" si="23"/>
        <v>113.1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v>27.1</v>
      </c>
      <c r="C60" s="78">
        <v>27.3</v>
      </c>
      <c r="D60" s="78">
        <v>29.3</v>
      </c>
      <c r="E60" s="78">
        <v>29.5</v>
      </c>
      <c r="F60" s="78"/>
      <c r="G60" s="99">
        <f t="shared" si="23"/>
        <v>113.2</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27.1</v>
      </c>
      <c r="C61" s="78">
        <v>27.3</v>
      </c>
      <c r="D61" s="78">
        <v>29.3</v>
      </c>
      <c r="E61" s="78">
        <v>29.5</v>
      </c>
      <c r="F61" s="78"/>
      <c r="G61" s="99">
        <f t="shared" si="23"/>
        <v>113.2</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27.1</v>
      </c>
      <c r="C62" s="78">
        <v>27.3</v>
      </c>
      <c r="D62" s="78">
        <v>29.3</v>
      </c>
      <c r="E62" s="78">
        <v>29.5</v>
      </c>
      <c r="F62" s="78"/>
      <c r="G62" s="99">
        <f t="shared" si="23"/>
        <v>113.2</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v>27.2</v>
      </c>
      <c r="C63" s="78">
        <v>27.3</v>
      </c>
      <c r="D63" s="78">
        <v>29.3</v>
      </c>
      <c r="E63" s="78">
        <v>29.5</v>
      </c>
      <c r="F63" s="78"/>
      <c r="G63" s="99">
        <f t="shared" si="23"/>
        <v>113.3</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27.2</v>
      </c>
      <c r="C64" s="78">
        <v>27.3</v>
      </c>
      <c r="D64" s="78">
        <v>29.4</v>
      </c>
      <c r="E64" s="78">
        <v>29.5</v>
      </c>
      <c r="F64" s="78"/>
      <c r="G64" s="99">
        <f t="shared" si="23"/>
        <v>113.4</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191.79999999999998</v>
      </c>
      <c r="C65" s="26">
        <f>SUM(C58:C64)</f>
        <v>192.8</v>
      </c>
      <c r="D65" s="26">
        <f>SUM(D58:D64)</f>
        <v>207.4</v>
      </c>
      <c r="E65" s="26">
        <f>SUM(E58:E64)</f>
        <v>208.8</v>
      </c>
      <c r="F65" s="26">
        <f>SUM(F58:F64)</f>
        <v>0</v>
      </c>
      <c r="G65" s="99">
        <f t="shared" si="23"/>
        <v>800.8</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94.5</v>
      </c>
      <c r="C66" s="29">
        <v>94</v>
      </c>
      <c r="D66" s="29">
        <v>93.5</v>
      </c>
      <c r="E66" s="29">
        <v>93.5</v>
      </c>
      <c r="F66" s="29"/>
      <c r="G66" s="100">
        <f>+((G65/G67)/7)*1000</f>
        <v>93.847415914684163</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290</v>
      </c>
      <c r="C67" s="64">
        <v>293</v>
      </c>
      <c r="D67" s="64">
        <v>317</v>
      </c>
      <c r="E67" s="64">
        <v>319</v>
      </c>
      <c r="F67" s="64"/>
      <c r="G67" s="110">
        <f>SUM(B67:F67)</f>
        <v>1219</v>
      </c>
      <c r="I67" s="74"/>
      <c r="M67" s="3"/>
      <c r="N67" s="3"/>
      <c r="O67" s="3"/>
      <c r="P67" s="3"/>
      <c r="Q67" s="3"/>
    </row>
    <row r="68" spans="1:28" ht="33.75" customHeight="1" x14ac:dyDescent="0.25">
      <c r="A68" s="93" t="s">
        <v>21</v>
      </c>
      <c r="B68" s="82">
        <f t="shared" ref="B68" si="24">((B67*B66)*7/1000-B58)/6</f>
        <v>27.139166666666668</v>
      </c>
      <c r="C68" s="37">
        <f t="shared" ref="C68" si="25">((C67*C66)*7/1000-C58)/6</f>
        <v>27.282333333333337</v>
      </c>
      <c r="D68" s="37">
        <f t="shared" ref="D68" si="26">((D67*D66)*7/1000-D58)/6</f>
        <v>29.329416666666663</v>
      </c>
      <c r="E68" s="37">
        <f t="shared" ref="E68" si="27">((E67*E66)*7/1000-E58)/6</f>
        <v>29.497583333333335</v>
      </c>
      <c r="F68" s="37">
        <f t="shared" ref="F68" si="28">((F67*F66)*7/1000-F58)/6</f>
        <v>0</v>
      </c>
      <c r="G68" s="114">
        <f>((G65*1000)/G67)/7</f>
        <v>93.847415914684163</v>
      </c>
      <c r="M68" s="3"/>
      <c r="N68" s="3"/>
      <c r="O68" s="3"/>
      <c r="P68" s="3"/>
      <c r="Q68" s="3"/>
    </row>
    <row r="69" spans="1:28" ht="33.75" customHeight="1" x14ac:dyDescent="0.25">
      <c r="A69" s="94" t="s">
        <v>22</v>
      </c>
      <c r="B69" s="83">
        <f>((B67*B66)*7)/1000</f>
        <v>191.83500000000001</v>
      </c>
      <c r="C69" s="41">
        <f>((C67*C66)*7)/1000</f>
        <v>192.79400000000001</v>
      </c>
      <c r="D69" s="41">
        <f>((D67*D66)*7)/1000</f>
        <v>207.47649999999999</v>
      </c>
      <c r="E69" s="41">
        <f>((E67*E66)*7)/1000</f>
        <v>208.78550000000001</v>
      </c>
      <c r="F69" s="41">
        <f>((F67*F66)*7)/1000</f>
        <v>0</v>
      </c>
      <c r="G69" s="85"/>
      <c r="H69" s="49"/>
      <c r="Q69" s="3"/>
    </row>
    <row r="70" spans="1:28" ht="33.75" customHeight="1" thickBot="1" x14ac:dyDescent="0.3">
      <c r="A70" s="95" t="s">
        <v>23</v>
      </c>
      <c r="B70" s="84">
        <f>+(B65/B67)/7*1000</f>
        <v>94.482758620689651</v>
      </c>
      <c r="C70" s="46">
        <f>+(C65/C67)/7*1000</f>
        <v>94.002925402242823</v>
      </c>
      <c r="D70" s="46">
        <f>+(D65/D67)/7*1000</f>
        <v>93.465525011266337</v>
      </c>
      <c r="E70" s="46">
        <f>+(E65/E67)/7*1000</f>
        <v>93.506493506493513</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I36"/>
    <mergeCell ref="M36:Q36"/>
    <mergeCell ref="J54:K54"/>
    <mergeCell ref="B55:F55"/>
    <mergeCell ref="A3:C3"/>
    <mergeCell ref="E9:G9"/>
    <mergeCell ref="R9:S9"/>
    <mergeCell ref="K11:L11"/>
    <mergeCell ref="B15:I15"/>
    <mergeCell ref="J15:M15"/>
    <mergeCell ref="N15:U1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T52"/>
  <sheetViews>
    <sheetView showGridLines="0" tabSelected="1" view="pageBreakPreview" topLeftCell="A16" zoomScale="60" zoomScaleNormal="70" workbookViewId="0">
      <selection activeCell="I20" sqref="I20"/>
    </sheetView>
  </sheetViews>
  <sheetFormatPr baseColWidth="10" defaultColWidth="11.42578125" defaultRowHeight="21" x14ac:dyDescent="0.25"/>
  <cols>
    <col min="1" max="1" width="41.85546875" style="203" bestFit="1" customWidth="1"/>
    <col min="2" max="5" width="10.28515625" style="203" customWidth="1"/>
    <col min="6" max="6" width="10.85546875" style="203" customWidth="1"/>
    <col min="7" max="8" width="14.5703125" style="203" customWidth="1"/>
    <col min="9" max="9" width="19.85546875" style="203" bestFit="1" customWidth="1"/>
    <col min="10" max="10" width="11.5703125" style="203" customWidth="1"/>
    <col min="11" max="14" width="10.140625" style="203" customWidth="1"/>
    <col min="15" max="15" width="11.85546875" style="203" bestFit="1" customWidth="1"/>
    <col min="16" max="19" width="10.140625" style="203" customWidth="1"/>
    <col min="20" max="20" width="10.7109375" style="203" bestFit="1" customWidth="1"/>
    <col min="21" max="21" width="10.85546875" style="203" customWidth="1"/>
    <col min="22" max="22" width="11" style="203" customWidth="1"/>
    <col min="23" max="16384" width="11.42578125" style="203"/>
  </cols>
  <sheetData>
    <row r="1" spans="1:26" ht="24.75" customHeight="1" x14ac:dyDescent="0.25">
      <c r="A1" s="363"/>
      <c r="B1" s="366" t="s">
        <v>29</v>
      </c>
      <c r="C1" s="366"/>
      <c r="D1" s="366"/>
      <c r="E1" s="366"/>
      <c r="F1" s="366"/>
      <c r="G1" s="366"/>
      <c r="H1" s="366"/>
      <c r="I1" s="366"/>
      <c r="J1" s="366"/>
      <c r="K1" s="366"/>
      <c r="L1" s="367"/>
      <c r="M1" s="368" t="s">
        <v>30</v>
      </c>
      <c r="N1" s="368"/>
      <c r="O1" s="368"/>
      <c r="P1" s="368"/>
      <c r="Q1" s="201"/>
      <c r="R1" s="201"/>
      <c r="S1" s="201"/>
      <c r="T1" s="201"/>
      <c r="U1" s="201"/>
      <c r="V1" s="201"/>
      <c r="W1" s="201"/>
      <c r="X1" s="201"/>
      <c r="Y1" s="202"/>
    </row>
    <row r="2" spans="1:26" ht="24.75" customHeight="1" x14ac:dyDescent="0.25">
      <c r="A2" s="364"/>
      <c r="B2" s="369" t="s">
        <v>31</v>
      </c>
      <c r="C2" s="369"/>
      <c r="D2" s="369"/>
      <c r="E2" s="369"/>
      <c r="F2" s="369"/>
      <c r="G2" s="369"/>
      <c r="H2" s="369"/>
      <c r="I2" s="369"/>
      <c r="J2" s="369"/>
      <c r="K2" s="369"/>
      <c r="L2" s="370"/>
      <c r="M2" s="372" t="s">
        <v>32</v>
      </c>
      <c r="N2" s="372"/>
      <c r="O2" s="372"/>
      <c r="P2" s="372"/>
      <c r="Q2" s="204"/>
      <c r="R2" s="204"/>
      <c r="S2" s="204"/>
      <c r="T2" s="204"/>
      <c r="U2" s="204"/>
      <c r="V2" s="204"/>
      <c r="W2" s="204"/>
      <c r="X2" s="204"/>
      <c r="Y2" s="205"/>
    </row>
    <row r="3" spans="1:26" ht="24.75" customHeight="1" x14ac:dyDescent="0.25">
      <c r="A3" s="365"/>
      <c r="B3" s="348"/>
      <c r="C3" s="348"/>
      <c r="D3" s="348"/>
      <c r="E3" s="348"/>
      <c r="F3" s="348"/>
      <c r="G3" s="348"/>
      <c r="H3" s="348"/>
      <c r="I3" s="348"/>
      <c r="J3" s="348"/>
      <c r="K3" s="348"/>
      <c r="L3" s="371"/>
      <c r="M3" s="372" t="s">
        <v>33</v>
      </c>
      <c r="N3" s="372"/>
      <c r="O3" s="372"/>
      <c r="P3" s="372"/>
      <c r="Q3" s="206"/>
      <c r="R3" s="206"/>
      <c r="S3" s="206"/>
      <c r="T3" s="206"/>
      <c r="U3" s="206"/>
      <c r="V3" s="206"/>
      <c r="W3" s="206"/>
      <c r="X3" s="206"/>
      <c r="Y3" s="207"/>
    </row>
    <row r="4" spans="1:26" ht="24.75" customHeight="1" x14ac:dyDescent="0.25">
      <c r="A4" s="208"/>
      <c r="B4" s="209"/>
      <c r="C4" s="209"/>
      <c r="D4" s="209"/>
      <c r="E4" s="209"/>
      <c r="F4" s="209"/>
      <c r="G4" s="209"/>
      <c r="H4" s="209"/>
      <c r="I4" s="209"/>
      <c r="J4" s="209"/>
      <c r="K4" s="209"/>
      <c r="L4" s="209"/>
      <c r="M4" s="209"/>
      <c r="N4" s="209"/>
      <c r="O4" s="209"/>
      <c r="P4" s="209"/>
      <c r="Q4" s="204"/>
      <c r="R4" s="204"/>
      <c r="S4" s="204"/>
      <c r="T4" s="204"/>
      <c r="U4" s="204"/>
      <c r="V4" s="204"/>
      <c r="W4" s="204"/>
      <c r="X4" s="204"/>
      <c r="Y4" s="205"/>
      <c r="Z4" s="204"/>
    </row>
    <row r="5" spans="1:26" s="63" customFormat="1" ht="24.75" customHeight="1" x14ac:dyDescent="0.25">
      <c r="A5" s="210" t="s">
        <v>34</v>
      </c>
      <c r="B5" s="348">
        <v>3</v>
      </c>
      <c r="C5" s="348"/>
      <c r="D5" s="211"/>
      <c r="E5" s="211"/>
      <c r="F5" s="211" t="s">
        <v>35</v>
      </c>
      <c r="G5" s="349" t="s">
        <v>67</v>
      </c>
      <c r="H5" s="349"/>
      <c r="I5" s="212"/>
      <c r="J5" s="211" t="s">
        <v>36</v>
      </c>
      <c r="K5" s="348">
        <v>18</v>
      </c>
      <c r="L5" s="348"/>
      <c r="M5" s="213"/>
      <c r="N5" s="213"/>
      <c r="O5" s="213"/>
      <c r="P5" s="213"/>
      <c r="Q5" s="213"/>
      <c r="R5" s="213"/>
      <c r="S5" s="213"/>
      <c r="T5" s="213"/>
      <c r="U5" s="213"/>
      <c r="V5" s="213"/>
      <c r="W5" s="213"/>
      <c r="X5" s="213"/>
      <c r="Y5" s="214"/>
      <c r="Z5" s="213"/>
    </row>
    <row r="6" spans="1:26" s="63" customFormat="1" ht="24.75" customHeight="1" x14ac:dyDescent="0.25">
      <c r="A6" s="210"/>
      <c r="B6" s="211"/>
      <c r="C6" s="211"/>
      <c r="D6" s="211"/>
      <c r="E6" s="211"/>
      <c r="F6" s="211"/>
      <c r="G6" s="211"/>
      <c r="H6" s="211"/>
      <c r="I6" s="211"/>
      <c r="J6" s="211"/>
      <c r="K6" s="211"/>
      <c r="L6" s="211"/>
      <c r="M6" s="211"/>
      <c r="N6" s="211"/>
      <c r="O6" s="211"/>
      <c r="P6" s="211"/>
      <c r="Q6" s="213"/>
      <c r="R6" s="213"/>
      <c r="S6" s="213"/>
      <c r="T6" s="213"/>
      <c r="U6" s="213"/>
      <c r="V6" s="213"/>
      <c r="W6" s="213"/>
      <c r="X6" s="213"/>
      <c r="Y6" s="214"/>
      <c r="Z6" s="213"/>
    </row>
    <row r="7" spans="1:26" s="63" customFormat="1" ht="24.75" customHeight="1" x14ac:dyDescent="0.25">
      <c r="A7" s="210" t="s">
        <v>37</v>
      </c>
      <c r="B7" s="350" t="s">
        <v>2</v>
      </c>
      <c r="C7" s="350"/>
      <c r="D7" s="215"/>
      <c r="E7" s="215"/>
      <c r="F7" s="211" t="s">
        <v>38</v>
      </c>
      <c r="G7" s="316" t="s">
        <v>73</v>
      </c>
      <c r="H7" s="316"/>
      <c r="I7" s="216"/>
      <c r="J7" s="211" t="s">
        <v>39</v>
      </c>
      <c r="K7" s="213"/>
      <c r="L7" s="348" t="s">
        <v>70</v>
      </c>
      <c r="M7" s="348"/>
      <c r="N7" s="348"/>
      <c r="O7" s="348"/>
      <c r="P7" s="217"/>
      <c r="Q7" s="213"/>
      <c r="R7" s="213"/>
      <c r="S7" s="213"/>
      <c r="T7" s="213"/>
      <c r="U7" s="213"/>
      <c r="V7" s="213"/>
      <c r="W7" s="213"/>
      <c r="X7" s="213"/>
      <c r="Y7" s="214"/>
      <c r="Z7" s="213"/>
    </row>
    <row r="8" spans="1:26" s="63" customFormat="1" ht="24.75" customHeight="1" thickBot="1" x14ac:dyDescent="0.3">
      <c r="A8" s="210"/>
      <c r="B8" s="211"/>
      <c r="C8" s="211"/>
      <c r="D8" s="211"/>
      <c r="E8" s="211"/>
      <c r="F8" s="211"/>
      <c r="G8" s="211"/>
      <c r="H8" s="211"/>
      <c r="I8" s="211"/>
      <c r="J8" s="211"/>
      <c r="K8" s="211"/>
      <c r="L8" s="211"/>
      <c r="M8" s="211"/>
      <c r="N8" s="211"/>
      <c r="O8" s="211"/>
      <c r="P8" s="211"/>
      <c r="Q8" s="213"/>
      <c r="R8" s="213"/>
      <c r="S8" s="213"/>
      <c r="T8" s="213"/>
      <c r="U8" s="213"/>
      <c r="V8" s="213"/>
      <c r="W8" s="213"/>
      <c r="X8" s="213"/>
      <c r="Y8" s="214"/>
      <c r="Z8" s="213"/>
    </row>
    <row r="9" spans="1:26" s="63" customFormat="1" ht="24.75" customHeight="1" thickBot="1" x14ac:dyDescent="0.3">
      <c r="A9" s="218" t="s">
        <v>40</v>
      </c>
      <c r="B9" s="353" t="s">
        <v>8</v>
      </c>
      <c r="C9" s="351"/>
      <c r="D9" s="351"/>
      <c r="E9" s="351"/>
      <c r="F9" s="351"/>
      <c r="G9" s="351"/>
      <c r="H9" s="351"/>
      <c r="I9" s="352"/>
      <c r="J9" s="353" t="s">
        <v>53</v>
      </c>
      <c r="K9" s="351"/>
      <c r="L9" s="351"/>
      <c r="M9" s="352"/>
      <c r="N9" s="353" t="s">
        <v>52</v>
      </c>
      <c r="O9" s="351"/>
      <c r="P9" s="351"/>
      <c r="Q9" s="351"/>
      <c r="R9" s="351"/>
      <c r="S9" s="351"/>
      <c r="T9" s="351"/>
      <c r="U9" s="352"/>
      <c r="V9" s="219"/>
      <c r="W9" s="263"/>
      <c r="X9" s="213"/>
      <c r="Y9" s="214"/>
    </row>
    <row r="10" spans="1:26" ht="24.75" customHeight="1" x14ac:dyDescent="0.25">
      <c r="A10" s="117" t="s">
        <v>41</v>
      </c>
      <c r="B10" s="220">
        <v>1</v>
      </c>
      <c r="C10" s="220">
        <v>2</v>
      </c>
      <c r="D10" s="220">
        <v>3</v>
      </c>
      <c r="E10" s="220">
        <v>4</v>
      </c>
      <c r="F10" s="220">
        <v>5</v>
      </c>
      <c r="G10" s="220">
        <v>6</v>
      </c>
      <c r="H10" s="220">
        <v>7</v>
      </c>
      <c r="I10" s="220">
        <v>8</v>
      </c>
      <c r="J10" s="221">
        <v>1</v>
      </c>
      <c r="K10" s="222">
        <v>2</v>
      </c>
      <c r="L10" s="222">
        <v>3</v>
      </c>
      <c r="M10" s="223">
        <v>4</v>
      </c>
      <c r="N10" s="307">
        <v>1</v>
      </c>
      <c r="O10" s="224">
        <v>2</v>
      </c>
      <c r="P10" s="222">
        <v>3</v>
      </c>
      <c r="Q10" s="222">
        <v>4</v>
      </c>
      <c r="R10" s="222">
        <v>5</v>
      </c>
      <c r="S10" s="222">
        <v>6</v>
      </c>
      <c r="T10" s="222">
        <v>7</v>
      </c>
      <c r="U10" s="223">
        <v>8</v>
      </c>
      <c r="V10" s="225" t="s">
        <v>10</v>
      </c>
      <c r="W10" s="204"/>
      <c r="X10" s="213"/>
      <c r="Y10" s="205"/>
    </row>
    <row r="11" spans="1:26" ht="24.75" customHeight="1" x14ac:dyDescent="0.25">
      <c r="A11" s="88" t="s">
        <v>42</v>
      </c>
      <c r="B11" s="226">
        <v>1</v>
      </c>
      <c r="C11" s="227">
        <v>2</v>
      </c>
      <c r="D11" s="228">
        <v>2</v>
      </c>
      <c r="E11" s="229">
        <v>3</v>
      </c>
      <c r="F11" s="230">
        <v>4</v>
      </c>
      <c r="G11" s="231">
        <v>5</v>
      </c>
      <c r="H11" s="232">
        <v>6</v>
      </c>
      <c r="I11" s="233">
        <v>7</v>
      </c>
      <c r="J11" s="234">
        <v>1</v>
      </c>
      <c r="K11" s="227">
        <v>2</v>
      </c>
      <c r="L11" s="229">
        <v>3</v>
      </c>
      <c r="M11" s="230">
        <v>4</v>
      </c>
      <c r="N11" s="234">
        <v>1</v>
      </c>
      <c r="O11" s="227">
        <v>2</v>
      </c>
      <c r="P11" s="229">
        <v>3</v>
      </c>
      <c r="Q11" s="229">
        <v>3</v>
      </c>
      <c r="R11" s="231">
        <v>4</v>
      </c>
      <c r="S11" s="231">
        <v>4</v>
      </c>
      <c r="T11" s="232">
        <v>5</v>
      </c>
      <c r="U11" s="308">
        <v>6</v>
      </c>
      <c r="V11" s="235"/>
      <c r="W11" s="204"/>
      <c r="X11" s="213"/>
      <c r="Y11" s="205"/>
    </row>
    <row r="12" spans="1:26" ht="24.75" customHeight="1" x14ac:dyDescent="0.25">
      <c r="A12" s="88" t="s">
        <v>43</v>
      </c>
      <c r="B12" s="236">
        <v>49.885800000000003</v>
      </c>
      <c r="C12" s="236">
        <v>40.509466666666661</v>
      </c>
      <c r="D12" s="236">
        <v>60.207700000000003</v>
      </c>
      <c r="E12" s="236">
        <v>70.319166666666675</v>
      </c>
      <c r="F12" s="236">
        <v>67.947133333333326</v>
      </c>
      <c r="G12" s="236">
        <v>41.104566666666663</v>
      </c>
      <c r="H12" s="236">
        <v>39.230533333333334</v>
      </c>
      <c r="I12" s="236">
        <v>46.578733333333339</v>
      </c>
      <c r="J12" s="237">
        <v>42.039850000000001</v>
      </c>
      <c r="K12" s="238">
        <v>70.919374999999988</v>
      </c>
      <c r="L12" s="238">
        <v>57.107600000000005</v>
      </c>
      <c r="M12" s="239">
        <v>40.1447</v>
      </c>
      <c r="N12" s="309">
        <v>49.823016666666661</v>
      </c>
      <c r="O12" s="240">
        <v>69.55383333333333</v>
      </c>
      <c r="P12" s="238">
        <v>81.277183333333326</v>
      </c>
      <c r="Q12" s="238">
        <v>69.841891666666669</v>
      </c>
      <c r="R12" s="238">
        <v>65.619350000000011</v>
      </c>
      <c r="S12" s="238">
        <v>53.496541666666673</v>
      </c>
      <c r="T12" s="238">
        <v>42.655991666666672</v>
      </c>
      <c r="U12" s="239">
        <v>28.287708333333335</v>
      </c>
      <c r="V12" s="241">
        <f t="shared" ref="V12:V18" si="0">SUM(B12:U12)</f>
        <v>1086.5501416666668</v>
      </c>
      <c r="W12" s="204"/>
      <c r="X12" s="213"/>
      <c r="Y12" s="205"/>
    </row>
    <row r="13" spans="1:26" ht="24.75" customHeight="1" x14ac:dyDescent="0.25">
      <c r="A13" s="88" t="s">
        <v>44</v>
      </c>
      <c r="B13" s="236">
        <v>47.916699999999999</v>
      </c>
      <c r="C13" s="236">
        <v>38.862755555555552</v>
      </c>
      <c r="D13" s="236">
        <v>57.69563333333334</v>
      </c>
      <c r="E13" s="236">
        <v>67.315972222222214</v>
      </c>
      <c r="F13" s="236">
        <v>64.978977777777786</v>
      </c>
      <c r="G13" s="236">
        <v>39.307238888888882</v>
      </c>
      <c r="H13" s="236">
        <v>37.49391111111111</v>
      </c>
      <c r="I13" s="236">
        <v>44.549627777777779</v>
      </c>
      <c r="J13" s="237">
        <v>34.170858333333335</v>
      </c>
      <c r="K13" s="238">
        <v>66.158937499999993</v>
      </c>
      <c r="L13" s="238">
        <v>59.307233333333336</v>
      </c>
      <c r="M13" s="239">
        <v>40.989716666666673</v>
      </c>
      <c r="N13" s="309">
        <v>47.760913888888894</v>
      </c>
      <c r="O13" s="240">
        <v>66.705611111111111</v>
      </c>
      <c r="P13" s="238">
        <v>77.783386111111113</v>
      </c>
      <c r="Q13" s="238">
        <v>66.800518055555543</v>
      </c>
      <c r="R13" s="238">
        <v>62.803775000000002</v>
      </c>
      <c r="S13" s="238">
        <v>51.157909722222222</v>
      </c>
      <c r="T13" s="238">
        <v>40.62950138888889</v>
      </c>
      <c r="U13" s="239">
        <v>26.951048611111108</v>
      </c>
      <c r="V13" s="241">
        <f t="shared" si="0"/>
        <v>1039.3402263888891</v>
      </c>
      <c r="W13" s="204"/>
      <c r="X13" s="213"/>
      <c r="Y13" s="205"/>
    </row>
    <row r="14" spans="1:26" ht="24.75" customHeight="1" x14ac:dyDescent="0.25">
      <c r="A14" s="88" t="s">
        <v>45</v>
      </c>
      <c r="B14" s="236">
        <v>47.5289</v>
      </c>
      <c r="C14" s="236">
        <v>38.862755555555552</v>
      </c>
      <c r="D14" s="236">
        <v>57.69563333333334</v>
      </c>
      <c r="E14" s="236">
        <v>67.315972222222214</v>
      </c>
      <c r="F14" s="236">
        <v>64.978977777777772</v>
      </c>
      <c r="G14" s="236">
        <v>39.307238888888882</v>
      </c>
      <c r="H14" s="236">
        <v>37.177511111111116</v>
      </c>
      <c r="I14" s="236">
        <v>44.173727777777785</v>
      </c>
      <c r="J14" s="237">
        <v>34.170858333333328</v>
      </c>
      <c r="K14" s="238">
        <v>66.158937500000008</v>
      </c>
      <c r="L14" s="238">
        <v>59.307233333333343</v>
      </c>
      <c r="M14" s="239">
        <v>40.989716666666666</v>
      </c>
      <c r="N14" s="309">
        <v>47.760913888888894</v>
      </c>
      <c r="O14" s="240">
        <v>66.705611111111111</v>
      </c>
      <c r="P14" s="238">
        <v>77.783386111111113</v>
      </c>
      <c r="Q14" s="238">
        <v>66.800518055555557</v>
      </c>
      <c r="R14" s="238">
        <v>62.803774999999995</v>
      </c>
      <c r="S14" s="238">
        <v>51.157909722222215</v>
      </c>
      <c r="T14" s="238">
        <v>40.284401388888888</v>
      </c>
      <c r="U14" s="239">
        <v>26.719348611111108</v>
      </c>
      <c r="V14" s="241">
        <f t="shared" si="0"/>
        <v>1037.6833263888891</v>
      </c>
      <c r="W14" s="204"/>
      <c r="X14" s="213"/>
      <c r="Y14" s="205"/>
    </row>
    <row r="15" spans="1:26" ht="24.75" customHeight="1" x14ac:dyDescent="0.25">
      <c r="A15" s="88" t="s">
        <v>46</v>
      </c>
      <c r="B15" s="236">
        <v>47.5289</v>
      </c>
      <c r="C15" s="236">
        <v>38.862755555555552</v>
      </c>
      <c r="D15" s="236">
        <v>57.69563333333334</v>
      </c>
      <c r="E15" s="236">
        <v>67.315972222222214</v>
      </c>
      <c r="F15" s="236">
        <v>64.978977777777772</v>
      </c>
      <c r="G15" s="236">
        <v>39.307238888888882</v>
      </c>
      <c r="H15" s="236">
        <v>37.177511111111116</v>
      </c>
      <c r="I15" s="236">
        <v>44.173727777777785</v>
      </c>
      <c r="J15" s="237">
        <v>34.170858333333328</v>
      </c>
      <c r="K15" s="238">
        <v>66.158937500000008</v>
      </c>
      <c r="L15" s="238">
        <v>59.307233333333343</v>
      </c>
      <c r="M15" s="239">
        <v>40.989716666666666</v>
      </c>
      <c r="N15" s="309">
        <v>47.760913888888894</v>
      </c>
      <c r="O15" s="240">
        <v>66.705611111111111</v>
      </c>
      <c r="P15" s="238">
        <v>77.783386111111113</v>
      </c>
      <c r="Q15" s="238">
        <v>66.800518055555557</v>
      </c>
      <c r="R15" s="238">
        <v>62.803774999999995</v>
      </c>
      <c r="S15" s="238">
        <v>51.157909722222215</v>
      </c>
      <c r="T15" s="238">
        <v>40.284401388888888</v>
      </c>
      <c r="U15" s="239">
        <v>26.719348611111108</v>
      </c>
      <c r="V15" s="241">
        <f t="shared" si="0"/>
        <v>1037.6833263888891</v>
      </c>
      <c r="W15" s="204"/>
      <c r="X15" s="213"/>
      <c r="Y15" s="205"/>
    </row>
    <row r="16" spans="1:26" ht="24.75" customHeight="1" x14ac:dyDescent="0.25">
      <c r="A16" s="88" t="s">
        <v>47</v>
      </c>
      <c r="B16" s="236">
        <v>47.5289</v>
      </c>
      <c r="C16" s="236">
        <v>38.862755555555552</v>
      </c>
      <c r="D16" s="236">
        <v>57.69563333333334</v>
      </c>
      <c r="E16" s="236">
        <v>67.315972222222214</v>
      </c>
      <c r="F16" s="236">
        <v>64.978977777777772</v>
      </c>
      <c r="G16" s="236">
        <v>39.307238888888882</v>
      </c>
      <c r="H16" s="236">
        <v>37.177511111111116</v>
      </c>
      <c r="I16" s="236">
        <v>44.173727777777785</v>
      </c>
      <c r="J16" s="237">
        <v>34.170858333333328</v>
      </c>
      <c r="K16" s="238">
        <v>66.158937500000008</v>
      </c>
      <c r="L16" s="238">
        <v>59.307233333333343</v>
      </c>
      <c r="M16" s="239">
        <v>40.989716666666666</v>
      </c>
      <c r="N16" s="309">
        <v>47.760913888888894</v>
      </c>
      <c r="O16" s="240">
        <v>66.705611111111111</v>
      </c>
      <c r="P16" s="238">
        <v>77.783386111111113</v>
      </c>
      <c r="Q16" s="238">
        <v>66.800518055555557</v>
      </c>
      <c r="R16" s="238">
        <v>62.803774999999995</v>
      </c>
      <c r="S16" s="238">
        <v>51.157909722222215</v>
      </c>
      <c r="T16" s="238">
        <v>40.284401388888888</v>
      </c>
      <c r="U16" s="239">
        <v>26.719348611111108</v>
      </c>
      <c r="V16" s="241">
        <f t="shared" si="0"/>
        <v>1037.6833263888891</v>
      </c>
      <c r="W16" s="204"/>
      <c r="X16" s="213"/>
      <c r="Y16" s="205"/>
    </row>
    <row r="17" spans="1:46" ht="24.75" customHeight="1" x14ac:dyDescent="0.25">
      <c r="A17" s="88" t="s">
        <v>48</v>
      </c>
      <c r="B17" s="236">
        <v>47.5289</v>
      </c>
      <c r="C17" s="236">
        <v>38.862755555555552</v>
      </c>
      <c r="D17" s="236">
        <v>57.69563333333334</v>
      </c>
      <c r="E17" s="236">
        <v>67.315972222222214</v>
      </c>
      <c r="F17" s="236">
        <v>64.978977777777772</v>
      </c>
      <c r="G17" s="236">
        <v>39.307238888888882</v>
      </c>
      <c r="H17" s="236">
        <v>37.177511111111116</v>
      </c>
      <c r="I17" s="236">
        <v>44.173727777777785</v>
      </c>
      <c r="J17" s="237">
        <v>34.170858333333328</v>
      </c>
      <c r="K17" s="238">
        <v>66.158937500000008</v>
      </c>
      <c r="L17" s="238">
        <v>59.307233333333343</v>
      </c>
      <c r="M17" s="239">
        <v>40.989716666666666</v>
      </c>
      <c r="N17" s="309">
        <v>47.760913888888894</v>
      </c>
      <c r="O17" s="240">
        <v>66.705611111111111</v>
      </c>
      <c r="P17" s="238">
        <v>77.783386111111113</v>
      </c>
      <c r="Q17" s="238">
        <v>66.800518055555557</v>
      </c>
      <c r="R17" s="238">
        <v>62.803774999999995</v>
      </c>
      <c r="S17" s="238">
        <v>51.157909722222215</v>
      </c>
      <c r="T17" s="238">
        <v>40.284401388888888</v>
      </c>
      <c r="U17" s="239">
        <v>26.719348611111108</v>
      </c>
      <c r="V17" s="241">
        <f t="shared" si="0"/>
        <v>1037.6833263888891</v>
      </c>
      <c r="W17" s="204"/>
      <c r="X17" s="213"/>
      <c r="Y17" s="205"/>
    </row>
    <row r="18" spans="1:46" ht="24.75" customHeight="1" thickBot="1" x14ac:dyDescent="0.3">
      <c r="A18" s="242" t="s">
        <v>49</v>
      </c>
      <c r="B18" s="243">
        <v>47.5289</v>
      </c>
      <c r="C18" s="243">
        <v>38.862755555555552</v>
      </c>
      <c r="D18" s="243">
        <v>57.69563333333334</v>
      </c>
      <c r="E18" s="243">
        <v>67.315972222222214</v>
      </c>
      <c r="F18" s="243">
        <v>64.978977777777772</v>
      </c>
      <c r="G18" s="243">
        <v>39.307238888888882</v>
      </c>
      <c r="H18" s="243">
        <v>37.177511111111116</v>
      </c>
      <c r="I18" s="243">
        <v>44.173727777777785</v>
      </c>
      <c r="J18" s="244">
        <v>34.170858333333328</v>
      </c>
      <c r="K18" s="245">
        <v>66.158937500000008</v>
      </c>
      <c r="L18" s="245">
        <v>59.307233333333343</v>
      </c>
      <c r="M18" s="246">
        <v>40.989716666666666</v>
      </c>
      <c r="N18" s="310">
        <v>47.760913888888894</v>
      </c>
      <c r="O18" s="247">
        <v>66.705611111111111</v>
      </c>
      <c r="P18" s="245">
        <v>77.783386111111113</v>
      </c>
      <c r="Q18" s="245">
        <v>66.800518055555557</v>
      </c>
      <c r="R18" s="245">
        <v>62.803774999999995</v>
      </c>
      <c r="S18" s="245">
        <v>51.157909722222215</v>
      </c>
      <c r="T18" s="245">
        <v>40.284401388888888</v>
      </c>
      <c r="U18" s="246">
        <v>26.719348611111108</v>
      </c>
      <c r="V18" s="248">
        <f t="shared" si="0"/>
        <v>1037.6833263888891</v>
      </c>
      <c r="W18" s="204"/>
      <c r="X18" s="213"/>
      <c r="Y18" s="205"/>
    </row>
    <row r="19" spans="1:46" ht="24.75" customHeight="1" thickBot="1" x14ac:dyDescent="0.3">
      <c r="A19" s="249" t="s">
        <v>10</v>
      </c>
      <c r="B19" s="250">
        <f>SUM(B12:B18)</f>
        <v>335.447</v>
      </c>
      <c r="C19" s="250">
        <f t="shared" ref="C19:U19" si="1">SUM(C12:C18)</f>
        <v>273.68599999999998</v>
      </c>
      <c r="D19" s="250">
        <f t="shared" si="1"/>
        <v>406.38150000000002</v>
      </c>
      <c r="E19" s="250">
        <f t="shared" si="1"/>
        <v>474.21500000000003</v>
      </c>
      <c r="F19" s="250">
        <f t="shared" si="1"/>
        <v>457.82100000000003</v>
      </c>
      <c r="G19" s="250">
        <f t="shared" si="1"/>
        <v>276.94799999999998</v>
      </c>
      <c r="H19" s="250">
        <f t="shared" si="1"/>
        <v>262.61200000000008</v>
      </c>
      <c r="I19" s="250">
        <f t="shared" si="1"/>
        <v>311.99700000000007</v>
      </c>
      <c r="J19" s="251">
        <f t="shared" si="1"/>
        <v>247.065</v>
      </c>
      <c r="K19" s="252">
        <f t="shared" si="1"/>
        <v>467.87299999999993</v>
      </c>
      <c r="L19" s="252">
        <f t="shared" si="1"/>
        <v>412.95100000000002</v>
      </c>
      <c r="M19" s="253">
        <f t="shared" si="1"/>
        <v>286.08299999999997</v>
      </c>
      <c r="N19" s="311">
        <f t="shared" si="1"/>
        <v>336.38850000000002</v>
      </c>
      <c r="O19" s="252">
        <f t="shared" si="1"/>
        <v>469.78750000000008</v>
      </c>
      <c r="P19" s="252">
        <f t="shared" si="1"/>
        <v>547.97749999999996</v>
      </c>
      <c r="Q19" s="252">
        <f t="shared" si="1"/>
        <v>470.6450000000001</v>
      </c>
      <c r="R19" s="252">
        <f t="shared" si="1"/>
        <v>442.44199999999995</v>
      </c>
      <c r="S19" s="252">
        <f t="shared" si="1"/>
        <v>360.4439999999999</v>
      </c>
      <c r="T19" s="252">
        <f t="shared" si="1"/>
        <v>284.70749999999998</v>
      </c>
      <c r="U19" s="253">
        <f t="shared" si="1"/>
        <v>188.83550000000002</v>
      </c>
      <c r="V19" s="254">
        <f>SUM(V12:V18)</f>
        <v>7314.3070000000025</v>
      </c>
      <c r="W19" s="204"/>
      <c r="X19" s="213"/>
      <c r="Y19" s="205"/>
    </row>
    <row r="20" spans="1:46" s="259" customFormat="1" ht="24.6" customHeight="1" x14ac:dyDescent="0.25">
      <c r="A20" s="255"/>
      <c r="B20" s="256">
        <v>554</v>
      </c>
      <c r="C20" s="256">
        <v>452</v>
      </c>
      <c r="D20" s="256">
        <v>679</v>
      </c>
      <c r="E20" s="256">
        <v>797</v>
      </c>
      <c r="F20" s="256">
        <v>774</v>
      </c>
      <c r="G20" s="256">
        <v>471</v>
      </c>
      <c r="H20" s="256">
        <v>452</v>
      </c>
      <c r="I20" s="256">
        <v>537</v>
      </c>
      <c r="J20" s="256">
        <v>390</v>
      </c>
      <c r="K20" s="256">
        <v>751</v>
      </c>
      <c r="L20" s="256">
        <v>682</v>
      </c>
      <c r="M20" s="256">
        <v>478</v>
      </c>
      <c r="N20" s="256">
        <v>543</v>
      </c>
      <c r="O20" s="256">
        <v>767</v>
      </c>
      <c r="P20" s="256">
        <v>905</v>
      </c>
      <c r="Q20" s="256">
        <v>791</v>
      </c>
      <c r="R20" s="256">
        <v>748</v>
      </c>
      <c r="S20" s="256">
        <v>613</v>
      </c>
      <c r="T20" s="257">
        <v>493</v>
      </c>
      <c r="U20" s="257">
        <v>331</v>
      </c>
      <c r="V20" s="257"/>
      <c r="W20" s="257"/>
      <c r="X20" s="257"/>
      <c r="Y20" s="258"/>
    </row>
    <row r="21" spans="1:46" ht="24.75" customHeight="1" thickBot="1" x14ac:dyDescent="0.3">
      <c r="A21" s="260"/>
      <c r="B21" s="261"/>
      <c r="C21" s="261"/>
      <c r="D21" s="261"/>
      <c r="E21" s="261"/>
      <c r="F21" s="261"/>
      <c r="G21" s="261"/>
      <c r="H21" s="261"/>
      <c r="I21" s="261" t="s">
        <v>75</v>
      </c>
      <c r="J21" s="261"/>
      <c r="K21" s="261"/>
      <c r="L21" s="261"/>
      <c r="M21" s="261"/>
      <c r="N21" s="261" t="s">
        <v>75</v>
      </c>
      <c r="O21" s="261" t="s">
        <v>75</v>
      </c>
      <c r="P21" s="261"/>
      <c r="Q21" s="204"/>
      <c r="R21" s="261"/>
      <c r="S21" s="256"/>
      <c r="T21" s="256"/>
      <c r="U21" s="257"/>
      <c r="V21" s="257"/>
      <c r="W21" s="257"/>
      <c r="X21" s="257"/>
      <c r="Y21" s="258"/>
    </row>
    <row r="22" spans="1:46" ht="24.75" customHeight="1" thickBot="1" x14ac:dyDescent="0.3">
      <c r="A22" s="218" t="s">
        <v>65</v>
      </c>
      <c r="B22" s="353" t="s">
        <v>25</v>
      </c>
      <c r="C22" s="351"/>
      <c r="D22" s="351"/>
      <c r="E22" s="351"/>
      <c r="F22" s="351"/>
      <c r="G22" s="352"/>
      <c r="H22" s="262"/>
      <c r="I22" s="263"/>
      <c r="J22" s="264"/>
      <c r="K22" s="354" t="s">
        <v>74</v>
      </c>
      <c r="L22" s="355"/>
      <c r="M22" s="355"/>
      <c r="N22" s="355"/>
      <c r="O22" s="355"/>
      <c r="P22" s="355"/>
      <c r="Q22" s="355"/>
      <c r="R22" s="355"/>
      <c r="S22" s="355"/>
      <c r="T22" s="355"/>
      <c r="U22" s="355"/>
      <c r="V22" s="356"/>
      <c r="W22" s="302"/>
      <c r="X22" s="302"/>
      <c r="Y22" s="265"/>
      <c r="Z22" s="266"/>
      <c r="AA22" s="266"/>
      <c r="AB22" s="266"/>
      <c r="AC22" s="266"/>
      <c r="AD22" s="266"/>
      <c r="AE22" s="266"/>
      <c r="AF22" s="266"/>
      <c r="AG22" s="266"/>
      <c r="AH22" s="266"/>
      <c r="AI22" s="266"/>
      <c r="AJ22" s="266"/>
      <c r="AK22" s="266"/>
      <c r="AL22" s="266"/>
      <c r="AM22" s="266"/>
      <c r="AN22" s="266"/>
      <c r="AO22" s="266"/>
      <c r="AP22" s="266"/>
      <c r="AQ22" s="266"/>
      <c r="AR22" s="266"/>
      <c r="AS22" s="266"/>
      <c r="AT22" s="266"/>
    </row>
    <row r="23" spans="1:46" ht="24.75" customHeight="1" x14ac:dyDescent="0.25">
      <c r="A23" s="117" t="s">
        <v>41</v>
      </c>
      <c r="B23" s="221">
        <v>1</v>
      </c>
      <c r="C23" s="267">
        <v>2</v>
      </c>
      <c r="D23" s="267">
        <v>3</v>
      </c>
      <c r="E23" s="267">
        <v>4</v>
      </c>
      <c r="F23" s="267">
        <v>5</v>
      </c>
      <c r="G23" s="268">
        <v>6</v>
      </c>
      <c r="H23" s="269" t="s">
        <v>10</v>
      </c>
      <c r="I23" s="270"/>
      <c r="J23" s="264"/>
      <c r="K23" s="357"/>
      <c r="L23" s="358"/>
      <c r="M23" s="358"/>
      <c r="N23" s="358"/>
      <c r="O23" s="358"/>
      <c r="P23" s="358"/>
      <c r="Q23" s="358"/>
      <c r="R23" s="358"/>
      <c r="S23" s="358"/>
      <c r="T23" s="358"/>
      <c r="U23" s="358"/>
      <c r="V23" s="359"/>
      <c r="W23" s="204"/>
      <c r="X23" s="204"/>
      <c r="Y23" s="205"/>
    </row>
    <row r="24" spans="1:46" ht="24.75" customHeight="1" x14ac:dyDescent="0.25">
      <c r="A24" s="88" t="s">
        <v>42</v>
      </c>
      <c r="B24" s="234">
        <v>1</v>
      </c>
      <c r="C24" s="228">
        <v>2</v>
      </c>
      <c r="D24" s="229">
        <v>3</v>
      </c>
      <c r="E24" s="231">
        <v>4</v>
      </c>
      <c r="F24" s="271">
        <v>5</v>
      </c>
      <c r="G24" s="315">
        <v>6</v>
      </c>
      <c r="H24" s="235"/>
      <c r="I24" s="211"/>
      <c r="J24" s="264"/>
      <c r="K24" s="357"/>
      <c r="L24" s="358"/>
      <c r="M24" s="358"/>
      <c r="N24" s="358"/>
      <c r="O24" s="358"/>
      <c r="P24" s="358"/>
      <c r="Q24" s="358"/>
      <c r="R24" s="358"/>
      <c r="S24" s="358"/>
      <c r="T24" s="358"/>
      <c r="U24" s="358"/>
      <c r="V24" s="359"/>
      <c r="W24" s="204"/>
      <c r="X24" s="204"/>
      <c r="Y24" s="205"/>
    </row>
    <row r="25" spans="1:46" ht="24.75" customHeight="1" x14ac:dyDescent="0.25">
      <c r="A25" s="88" t="s">
        <v>43</v>
      </c>
      <c r="B25" s="237">
        <v>25.752999999999997</v>
      </c>
      <c r="C25" s="272">
        <v>41.976533333333336</v>
      </c>
      <c r="D25" s="272">
        <v>53.493533333333332</v>
      </c>
      <c r="E25" s="272">
        <v>71.979333333333329</v>
      </c>
      <c r="F25" s="272">
        <v>56.765066666666669</v>
      </c>
      <c r="G25" s="273">
        <v>76.697891666666663</v>
      </c>
      <c r="H25" s="274">
        <f t="shared" ref="H25:H31" si="2">SUM(B25:G25)</f>
        <v>326.6653583333333</v>
      </c>
      <c r="I25" s="211"/>
      <c r="J25" s="264"/>
      <c r="K25" s="357"/>
      <c r="L25" s="358"/>
      <c r="M25" s="358"/>
      <c r="N25" s="358"/>
      <c r="O25" s="358"/>
      <c r="P25" s="358"/>
      <c r="Q25" s="358"/>
      <c r="R25" s="358"/>
      <c r="S25" s="358"/>
      <c r="T25" s="358"/>
      <c r="U25" s="358"/>
      <c r="V25" s="359"/>
      <c r="W25" s="204"/>
      <c r="X25" s="204"/>
      <c r="Y25" s="205"/>
    </row>
    <row r="26" spans="1:46" ht="24.75" customHeight="1" x14ac:dyDescent="0.25">
      <c r="A26" s="88" t="s">
        <v>44</v>
      </c>
      <c r="B26" s="237">
        <v>24.637666666666671</v>
      </c>
      <c r="C26" s="272">
        <v>40.085911111111109</v>
      </c>
      <c r="D26" s="272">
        <v>50.66491111111111</v>
      </c>
      <c r="E26" s="272">
        <v>67.603944444444451</v>
      </c>
      <c r="F26" s="272">
        <v>53.60915555555556</v>
      </c>
      <c r="G26" s="273">
        <v>72.65143472222222</v>
      </c>
      <c r="H26" s="274">
        <f t="shared" si="2"/>
        <v>309.25302361111113</v>
      </c>
      <c r="I26" s="216"/>
      <c r="J26" s="264"/>
      <c r="K26" s="357"/>
      <c r="L26" s="358"/>
      <c r="M26" s="358"/>
      <c r="N26" s="358"/>
      <c r="O26" s="358"/>
      <c r="P26" s="358"/>
      <c r="Q26" s="358"/>
      <c r="R26" s="358"/>
      <c r="S26" s="358"/>
      <c r="T26" s="358"/>
      <c r="U26" s="358"/>
      <c r="V26" s="359"/>
      <c r="W26" s="204"/>
      <c r="X26" s="204"/>
      <c r="Y26" s="205"/>
    </row>
    <row r="27" spans="1:46" ht="24.75" customHeight="1" x14ac:dyDescent="0.25">
      <c r="A27" s="88" t="s">
        <v>45</v>
      </c>
      <c r="B27" s="237">
        <v>24.637666666666668</v>
      </c>
      <c r="C27" s="272">
        <v>40.085911111111116</v>
      </c>
      <c r="D27" s="272">
        <v>50.66491111111111</v>
      </c>
      <c r="E27" s="272">
        <v>67.603944444444451</v>
      </c>
      <c r="F27" s="272">
        <v>53.60915555555556</v>
      </c>
      <c r="G27" s="273">
        <v>72.651434722222206</v>
      </c>
      <c r="H27" s="274">
        <f t="shared" si="2"/>
        <v>309.25302361111108</v>
      </c>
      <c r="I27" s="216"/>
      <c r="J27" s="264"/>
      <c r="K27" s="357"/>
      <c r="L27" s="358"/>
      <c r="M27" s="358"/>
      <c r="N27" s="358"/>
      <c r="O27" s="358"/>
      <c r="P27" s="358"/>
      <c r="Q27" s="358"/>
      <c r="R27" s="358"/>
      <c r="S27" s="358"/>
      <c r="T27" s="358"/>
      <c r="U27" s="358"/>
      <c r="V27" s="359"/>
      <c r="W27" s="204"/>
      <c r="X27" s="204"/>
      <c r="Y27" s="205"/>
    </row>
    <row r="28" spans="1:46" ht="24.75" customHeight="1" x14ac:dyDescent="0.25">
      <c r="A28" s="88" t="s">
        <v>46</v>
      </c>
      <c r="B28" s="237">
        <v>24.637666666666668</v>
      </c>
      <c r="C28" s="272">
        <v>40.085911111111116</v>
      </c>
      <c r="D28" s="272">
        <v>50.66491111111111</v>
      </c>
      <c r="E28" s="272">
        <v>67.603944444444451</v>
      </c>
      <c r="F28" s="272">
        <v>53.60915555555556</v>
      </c>
      <c r="G28" s="273">
        <v>72.651434722222206</v>
      </c>
      <c r="H28" s="274">
        <f t="shared" si="2"/>
        <v>309.25302361111108</v>
      </c>
      <c r="I28" s="216"/>
      <c r="J28" s="264"/>
      <c r="K28" s="357"/>
      <c r="L28" s="358"/>
      <c r="M28" s="358"/>
      <c r="N28" s="358"/>
      <c r="O28" s="358"/>
      <c r="P28" s="358"/>
      <c r="Q28" s="358"/>
      <c r="R28" s="358"/>
      <c r="S28" s="358"/>
      <c r="T28" s="358"/>
      <c r="U28" s="358"/>
      <c r="V28" s="359"/>
      <c r="W28" s="204"/>
      <c r="X28" s="204"/>
      <c r="Y28" s="205"/>
    </row>
    <row r="29" spans="1:46" ht="24.75" customHeight="1" x14ac:dyDescent="0.25">
      <c r="A29" s="88" t="s">
        <v>47</v>
      </c>
      <c r="B29" s="237">
        <v>24.637666666666668</v>
      </c>
      <c r="C29" s="272">
        <v>40.085911111111116</v>
      </c>
      <c r="D29" s="272">
        <v>50.66491111111111</v>
      </c>
      <c r="E29" s="272">
        <v>67.603944444444451</v>
      </c>
      <c r="F29" s="272">
        <v>53.60915555555556</v>
      </c>
      <c r="G29" s="273">
        <v>72.651434722222206</v>
      </c>
      <c r="H29" s="274">
        <f t="shared" si="2"/>
        <v>309.25302361111108</v>
      </c>
      <c r="I29" s="216"/>
      <c r="J29" s="264"/>
      <c r="K29" s="357"/>
      <c r="L29" s="358"/>
      <c r="M29" s="358"/>
      <c r="N29" s="358"/>
      <c r="O29" s="358"/>
      <c r="P29" s="358"/>
      <c r="Q29" s="358"/>
      <c r="R29" s="358"/>
      <c r="S29" s="358"/>
      <c r="T29" s="358"/>
      <c r="U29" s="358"/>
      <c r="V29" s="359"/>
      <c r="W29" s="204"/>
      <c r="X29" s="204"/>
      <c r="Y29" s="205"/>
    </row>
    <row r="30" spans="1:46" ht="24.75" customHeight="1" x14ac:dyDescent="0.25">
      <c r="A30" s="88" t="s">
        <v>48</v>
      </c>
      <c r="B30" s="237">
        <v>24.637666666666668</v>
      </c>
      <c r="C30" s="272">
        <v>40.085911111111116</v>
      </c>
      <c r="D30" s="272">
        <v>50.66491111111111</v>
      </c>
      <c r="E30" s="272">
        <v>67.603944444444451</v>
      </c>
      <c r="F30" s="272">
        <v>53.60915555555556</v>
      </c>
      <c r="G30" s="273">
        <v>72.651434722222206</v>
      </c>
      <c r="H30" s="274">
        <f t="shared" si="2"/>
        <v>309.25302361111108</v>
      </c>
      <c r="I30" s="216"/>
      <c r="J30" s="264"/>
      <c r="K30" s="357"/>
      <c r="L30" s="358"/>
      <c r="M30" s="358"/>
      <c r="N30" s="358"/>
      <c r="O30" s="358"/>
      <c r="P30" s="358"/>
      <c r="Q30" s="358"/>
      <c r="R30" s="358"/>
      <c r="S30" s="358"/>
      <c r="T30" s="358"/>
      <c r="U30" s="358"/>
      <c r="V30" s="359"/>
      <c r="W30" s="204"/>
      <c r="X30" s="204"/>
      <c r="Y30" s="205"/>
    </row>
    <row r="31" spans="1:46" ht="24.75" customHeight="1" thickBot="1" x14ac:dyDescent="0.3">
      <c r="A31" s="242" t="s">
        <v>49</v>
      </c>
      <c r="B31" s="314">
        <v>24.637666666666668</v>
      </c>
      <c r="C31" s="275">
        <v>40.085911111111116</v>
      </c>
      <c r="D31" s="275">
        <v>50.66491111111111</v>
      </c>
      <c r="E31" s="275">
        <v>67.603944444444451</v>
      </c>
      <c r="F31" s="275">
        <v>53.60915555555556</v>
      </c>
      <c r="G31" s="276">
        <v>72.651434722222206</v>
      </c>
      <c r="H31" s="274">
        <f t="shared" si="2"/>
        <v>309.25302361111108</v>
      </c>
      <c r="I31" s="216"/>
      <c r="J31" s="264"/>
      <c r="K31" s="357"/>
      <c r="L31" s="358"/>
      <c r="M31" s="358"/>
      <c r="N31" s="358"/>
      <c r="O31" s="358"/>
      <c r="P31" s="358"/>
      <c r="Q31" s="358"/>
      <c r="R31" s="358"/>
      <c r="S31" s="358"/>
      <c r="T31" s="358"/>
      <c r="U31" s="358"/>
      <c r="V31" s="359"/>
      <c r="W31" s="204"/>
      <c r="X31" s="204"/>
      <c r="Y31" s="205"/>
    </row>
    <row r="32" spans="1:46" ht="24.75" customHeight="1" thickBot="1" x14ac:dyDescent="0.3">
      <c r="A32" s="249" t="s">
        <v>10</v>
      </c>
      <c r="B32" s="312">
        <f t="shared" ref="B32:H32" si="3">SUM(B25:B31)</f>
        <v>173.57899999999998</v>
      </c>
      <c r="C32" s="313">
        <f t="shared" si="3"/>
        <v>282.49200000000002</v>
      </c>
      <c r="D32" s="313">
        <f t="shared" si="3"/>
        <v>357.483</v>
      </c>
      <c r="E32" s="313">
        <f t="shared" si="3"/>
        <v>477.60299999999995</v>
      </c>
      <c r="F32" s="313">
        <f t="shared" si="3"/>
        <v>378.42</v>
      </c>
      <c r="G32" s="313">
        <f t="shared" si="3"/>
        <v>512.60649999999998</v>
      </c>
      <c r="H32" s="277">
        <f t="shared" si="3"/>
        <v>2182.1835000000001</v>
      </c>
      <c r="I32" s="211"/>
      <c r="J32" s="264"/>
      <c r="K32" s="360"/>
      <c r="L32" s="361"/>
      <c r="M32" s="361"/>
      <c r="N32" s="361"/>
      <c r="O32" s="361"/>
      <c r="P32" s="361"/>
      <c r="Q32" s="361"/>
      <c r="R32" s="361"/>
      <c r="S32" s="361"/>
      <c r="T32" s="361"/>
      <c r="U32" s="361"/>
      <c r="V32" s="362"/>
      <c r="W32" s="204"/>
      <c r="X32" s="204"/>
      <c r="Y32" s="205"/>
    </row>
    <row r="33" spans="1:27" x14ac:dyDescent="0.25">
      <c r="A33" s="278"/>
      <c r="B33" s="279">
        <v>274</v>
      </c>
      <c r="C33" s="279">
        <v>456</v>
      </c>
      <c r="D33" s="279">
        <v>587</v>
      </c>
      <c r="E33" s="279">
        <v>798</v>
      </c>
      <c r="F33" s="279">
        <v>636</v>
      </c>
      <c r="G33" s="279">
        <v>877</v>
      </c>
      <c r="H33" s="279"/>
      <c r="I33" s="211"/>
      <c r="J33" s="211"/>
      <c r="K33" s="211"/>
      <c r="L33" s="211"/>
      <c r="M33" s="211"/>
      <c r="N33" s="211"/>
      <c r="O33" s="211"/>
      <c r="P33" s="211"/>
      <c r="Q33" s="204"/>
      <c r="R33" s="204"/>
      <c r="S33" s="204"/>
      <c r="T33" s="204"/>
      <c r="U33" s="204"/>
      <c r="V33" s="204"/>
      <c r="W33" s="204"/>
      <c r="X33" s="204"/>
      <c r="Y33" s="205"/>
    </row>
    <row r="34" spans="1:27" ht="24.75" customHeight="1" thickBot="1" x14ac:dyDescent="0.3">
      <c r="A34" s="280"/>
      <c r="B34" s="263"/>
      <c r="C34" s="263"/>
      <c r="D34" s="263"/>
      <c r="E34" s="263" t="s">
        <v>75</v>
      </c>
      <c r="F34" s="263" t="s">
        <v>75</v>
      </c>
      <c r="G34" s="263"/>
      <c r="H34" s="263"/>
      <c r="I34" s="263"/>
      <c r="J34" s="263"/>
      <c r="K34" s="263"/>
      <c r="L34" s="263"/>
      <c r="M34" s="263"/>
      <c r="N34" s="263"/>
      <c r="O34" s="263"/>
      <c r="P34" s="263"/>
      <c r="Q34" s="204"/>
      <c r="R34" s="204"/>
      <c r="S34" s="204"/>
      <c r="T34" s="204"/>
      <c r="U34" s="204"/>
      <c r="V34" s="204"/>
      <c r="W34" s="204"/>
      <c r="X34" s="204"/>
      <c r="Y34" s="205"/>
      <c r="Z34" s="204"/>
      <c r="AA34" s="204"/>
    </row>
    <row r="35" spans="1:27" ht="24.75" customHeight="1" thickBot="1" x14ac:dyDescent="0.3">
      <c r="A35" s="218" t="s">
        <v>50</v>
      </c>
      <c r="B35" s="351" t="s">
        <v>25</v>
      </c>
      <c r="C35" s="351"/>
      <c r="D35" s="351"/>
      <c r="E35" s="351"/>
      <c r="F35" s="351"/>
      <c r="G35" s="352"/>
      <c r="H35" s="263"/>
      <c r="I35" s="281" t="s">
        <v>51</v>
      </c>
      <c r="J35" s="353" t="s">
        <v>53</v>
      </c>
      <c r="K35" s="351"/>
      <c r="L35" s="351"/>
      <c r="M35" s="351"/>
      <c r="N35" s="351"/>
      <c r="O35" s="352"/>
      <c r="P35" s="204"/>
      <c r="Q35" s="204"/>
      <c r="R35" s="204"/>
      <c r="S35" s="204"/>
      <c r="T35" s="204"/>
      <c r="U35" s="204"/>
      <c r="V35" s="204"/>
      <c r="W35" s="204"/>
      <c r="X35" s="204"/>
      <c r="Y35" s="205"/>
      <c r="Z35" s="204"/>
      <c r="AA35" s="204"/>
    </row>
    <row r="36" spans="1:27" ht="24.75" customHeight="1" x14ac:dyDescent="0.25">
      <c r="A36" s="117" t="s">
        <v>41</v>
      </c>
      <c r="B36" s="282">
        <v>1</v>
      </c>
      <c r="C36" s="283">
        <v>2</v>
      </c>
      <c r="D36" s="283">
        <v>3</v>
      </c>
      <c r="E36" s="283">
        <v>4</v>
      </c>
      <c r="F36" s="283">
        <v>5</v>
      </c>
      <c r="G36" s="284" t="s">
        <v>10</v>
      </c>
      <c r="H36" s="263"/>
      <c r="I36" s="117" t="s">
        <v>41</v>
      </c>
      <c r="J36" s="317">
        <v>1</v>
      </c>
      <c r="K36" s="283">
        <v>2</v>
      </c>
      <c r="L36" s="283">
        <v>3</v>
      </c>
      <c r="M36" s="283">
        <v>4</v>
      </c>
      <c r="N36" s="283">
        <v>5</v>
      </c>
      <c r="O36" s="284" t="s">
        <v>10</v>
      </c>
      <c r="P36" s="204"/>
      <c r="Q36" s="204"/>
      <c r="R36" s="204"/>
      <c r="S36" s="204"/>
      <c r="T36" s="204"/>
      <c r="U36" s="204"/>
      <c r="V36" s="204"/>
      <c r="W36" s="204"/>
      <c r="X36" s="204"/>
      <c r="Y36" s="205"/>
      <c r="Z36" s="204"/>
      <c r="AA36" s="204"/>
    </row>
    <row r="37" spans="1:27" ht="24.75" customHeight="1" x14ac:dyDescent="0.25">
      <c r="A37" s="88" t="s">
        <v>42</v>
      </c>
      <c r="B37" s="226">
        <v>1</v>
      </c>
      <c r="C37" s="228">
        <v>2</v>
      </c>
      <c r="D37" s="229">
        <v>3</v>
      </c>
      <c r="E37" s="285"/>
      <c r="F37" s="285"/>
      <c r="G37" s="286"/>
      <c r="H37" s="287"/>
      <c r="I37" s="88" t="s">
        <v>42</v>
      </c>
      <c r="J37" s="234">
        <v>1</v>
      </c>
      <c r="K37" s="228">
        <v>2</v>
      </c>
      <c r="L37" s="229">
        <v>3</v>
      </c>
      <c r="M37" s="230">
        <v>4</v>
      </c>
      <c r="N37" s="288"/>
      <c r="O37" s="289"/>
      <c r="P37" s="204"/>
      <c r="Q37" s="204"/>
      <c r="R37" s="204"/>
      <c r="S37" s="204"/>
      <c r="T37" s="204"/>
      <c r="U37" s="204"/>
      <c r="V37" s="204"/>
      <c r="W37" s="204"/>
      <c r="X37" s="204"/>
      <c r="Y37" s="205"/>
      <c r="Z37" s="204"/>
      <c r="AA37" s="204"/>
    </row>
    <row r="38" spans="1:27" s="204" customFormat="1" ht="24.75" customHeight="1" x14ac:dyDescent="0.25">
      <c r="A38" s="88" t="s">
        <v>43</v>
      </c>
      <c r="B38" s="236">
        <v>13.2</v>
      </c>
      <c r="C38" s="290">
        <v>12</v>
      </c>
      <c r="D38" s="290">
        <v>9.1</v>
      </c>
      <c r="E38" s="290"/>
      <c r="F38" s="290"/>
      <c r="G38" s="291">
        <f t="shared" ref="G38:G45" si="4">SUM(B38:F38)</f>
        <v>34.299999999999997</v>
      </c>
      <c r="H38" s="287"/>
      <c r="I38" s="88" t="s">
        <v>43</v>
      </c>
      <c r="J38" s="237">
        <v>29</v>
      </c>
      <c r="K38" s="272">
        <v>29.1</v>
      </c>
      <c r="L38" s="292">
        <v>31.5</v>
      </c>
      <c r="M38" s="292">
        <v>31.8</v>
      </c>
      <c r="N38" s="292"/>
      <c r="O38" s="291">
        <f t="shared" ref="O38:O45" si="5">SUM(J38:N38)</f>
        <v>121.39999999999999</v>
      </c>
      <c r="Y38" s="205"/>
    </row>
    <row r="39" spans="1:27" s="204" customFormat="1" ht="24.75" customHeight="1" x14ac:dyDescent="0.25">
      <c r="A39" s="88" t="s">
        <v>44</v>
      </c>
      <c r="B39" s="236">
        <v>12.2</v>
      </c>
      <c r="C39" s="290">
        <v>11</v>
      </c>
      <c r="D39" s="290">
        <v>8.4</v>
      </c>
      <c r="E39" s="290"/>
      <c r="F39" s="290"/>
      <c r="G39" s="291">
        <f t="shared" si="4"/>
        <v>31.6</v>
      </c>
      <c r="H39" s="287"/>
      <c r="I39" s="88" t="s">
        <v>44</v>
      </c>
      <c r="J39" s="309">
        <v>27.1</v>
      </c>
      <c r="K39" s="238">
        <v>27.2</v>
      </c>
      <c r="L39" s="238">
        <v>29.3</v>
      </c>
      <c r="M39" s="238">
        <v>29.5</v>
      </c>
      <c r="N39" s="238"/>
      <c r="O39" s="291">
        <f t="shared" si="5"/>
        <v>113.1</v>
      </c>
      <c r="Y39" s="205"/>
    </row>
    <row r="40" spans="1:27" s="204" customFormat="1" ht="24.75" customHeight="1" x14ac:dyDescent="0.25">
      <c r="A40" s="88" t="s">
        <v>45</v>
      </c>
      <c r="B40" s="236">
        <v>12.3</v>
      </c>
      <c r="C40" s="290">
        <v>11</v>
      </c>
      <c r="D40" s="290">
        <v>8.4</v>
      </c>
      <c r="E40" s="290"/>
      <c r="F40" s="290"/>
      <c r="G40" s="291">
        <f t="shared" si="4"/>
        <v>31.700000000000003</v>
      </c>
      <c r="H40" s="287"/>
      <c r="I40" s="88" t="s">
        <v>45</v>
      </c>
      <c r="J40" s="309">
        <v>27.1</v>
      </c>
      <c r="K40" s="238">
        <v>27.3</v>
      </c>
      <c r="L40" s="238">
        <v>29.3</v>
      </c>
      <c r="M40" s="238">
        <v>29.5</v>
      </c>
      <c r="N40" s="238"/>
      <c r="O40" s="291">
        <f t="shared" si="5"/>
        <v>113.2</v>
      </c>
      <c r="Y40" s="205"/>
    </row>
    <row r="41" spans="1:27" s="204" customFormat="1" ht="24.75" customHeight="1" x14ac:dyDescent="0.25">
      <c r="A41" s="88" t="s">
        <v>46</v>
      </c>
      <c r="B41" s="236">
        <v>12.3</v>
      </c>
      <c r="C41" s="290">
        <v>11</v>
      </c>
      <c r="D41" s="290">
        <v>8.5</v>
      </c>
      <c r="E41" s="290"/>
      <c r="F41" s="290"/>
      <c r="G41" s="291">
        <f t="shared" si="4"/>
        <v>31.8</v>
      </c>
      <c r="H41" s="287"/>
      <c r="I41" s="88" t="s">
        <v>46</v>
      </c>
      <c r="J41" s="237">
        <v>27.1</v>
      </c>
      <c r="K41" s="272">
        <v>27.3</v>
      </c>
      <c r="L41" s="238">
        <v>29.3</v>
      </c>
      <c r="M41" s="238">
        <v>29.5</v>
      </c>
      <c r="N41" s="238"/>
      <c r="O41" s="291">
        <f t="shared" si="5"/>
        <v>113.2</v>
      </c>
      <c r="Y41" s="205"/>
    </row>
    <row r="42" spans="1:27" s="204" customFormat="1" ht="24.75" customHeight="1" x14ac:dyDescent="0.25">
      <c r="A42" s="88" t="s">
        <v>47</v>
      </c>
      <c r="B42" s="236">
        <v>12.3</v>
      </c>
      <c r="C42" s="290">
        <v>11</v>
      </c>
      <c r="D42" s="290">
        <v>8.5</v>
      </c>
      <c r="E42" s="290"/>
      <c r="F42" s="290"/>
      <c r="G42" s="291">
        <f t="shared" si="4"/>
        <v>31.8</v>
      </c>
      <c r="H42" s="287"/>
      <c r="I42" s="88" t="s">
        <v>47</v>
      </c>
      <c r="J42" s="309">
        <v>27.1</v>
      </c>
      <c r="K42" s="238">
        <v>27.3</v>
      </c>
      <c r="L42" s="238">
        <v>29.3</v>
      </c>
      <c r="M42" s="238">
        <v>29.5</v>
      </c>
      <c r="N42" s="238"/>
      <c r="O42" s="291">
        <f t="shared" si="5"/>
        <v>113.2</v>
      </c>
      <c r="Y42" s="205"/>
    </row>
    <row r="43" spans="1:27" s="204" customFormat="1" ht="24.75" customHeight="1" x14ac:dyDescent="0.25">
      <c r="A43" s="88" t="s">
        <v>48</v>
      </c>
      <c r="B43" s="236">
        <v>12.3</v>
      </c>
      <c r="C43" s="290">
        <v>11</v>
      </c>
      <c r="D43" s="290">
        <v>8.5</v>
      </c>
      <c r="E43" s="290"/>
      <c r="F43" s="290"/>
      <c r="G43" s="291">
        <f t="shared" si="4"/>
        <v>31.8</v>
      </c>
      <c r="H43" s="287"/>
      <c r="I43" s="88" t="s">
        <v>48</v>
      </c>
      <c r="J43" s="309">
        <v>27.2</v>
      </c>
      <c r="K43" s="238">
        <v>27.3</v>
      </c>
      <c r="L43" s="238">
        <v>29.3</v>
      </c>
      <c r="M43" s="238">
        <v>29.5</v>
      </c>
      <c r="N43" s="238"/>
      <c r="O43" s="291">
        <f t="shared" si="5"/>
        <v>113.3</v>
      </c>
      <c r="Y43" s="205"/>
    </row>
    <row r="44" spans="1:27" s="204" customFormat="1" ht="24.75" customHeight="1" thickBot="1" x14ac:dyDescent="0.3">
      <c r="A44" s="242" t="s">
        <v>49</v>
      </c>
      <c r="B44" s="243">
        <v>12.3</v>
      </c>
      <c r="C44" s="293">
        <v>11.1</v>
      </c>
      <c r="D44" s="293">
        <v>8.5</v>
      </c>
      <c r="E44" s="293"/>
      <c r="F44" s="293"/>
      <c r="G44" s="294">
        <f t="shared" si="4"/>
        <v>31.9</v>
      </c>
      <c r="H44" s="287"/>
      <c r="I44" s="242" t="s">
        <v>49</v>
      </c>
      <c r="J44" s="318">
        <v>27.2</v>
      </c>
      <c r="K44" s="292">
        <v>27.3</v>
      </c>
      <c r="L44" s="292">
        <v>29.4</v>
      </c>
      <c r="M44" s="292">
        <v>29.5</v>
      </c>
      <c r="N44" s="292"/>
      <c r="O44" s="294">
        <f t="shared" si="5"/>
        <v>113.4</v>
      </c>
      <c r="Y44" s="205"/>
    </row>
    <row r="45" spans="1:27" s="204" customFormat="1" ht="24.75" customHeight="1" thickBot="1" x14ac:dyDescent="0.3">
      <c r="A45" s="249" t="s">
        <v>10</v>
      </c>
      <c r="B45" s="295">
        <f>SUM(B38:B44)</f>
        <v>86.899999999999991</v>
      </c>
      <c r="C45" s="296">
        <f>SUM(C38:C44)</f>
        <v>78.099999999999994</v>
      </c>
      <c r="D45" s="296">
        <f t="shared" ref="D45:E45" si="6">SUM(D38:D44)</f>
        <v>59.9</v>
      </c>
      <c r="E45" s="296">
        <f t="shared" si="6"/>
        <v>0</v>
      </c>
      <c r="F45" s="296">
        <f t="shared" ref="F45" si="7">SUM(F38:F44)</f>
        <v>0</v>
      </c>
      <c r="G45" s="297">
        <f t="shared" si="4"/>
        <v>224.9</v>
      </c>
      <c r="H45" s="287"/>
      <c r="I45" s="298" t="s">
        <v>10</v>
      </c>
      <c r="J45" s="251">
        <f>SUM(J38:J44)</f>
        <v>191.79999999999998</v>
      </c>
      <c r="K45" s="299">
        <f t="shared" ref="K45:N45" si="8">SUM(K38:K44)</f>
        <v>192.8</v>
      </c>
      <c r="L45" s="299">
        <f t="shared" si="8"/>
        <v>207.4</v>
      </c>
      <c r="M45" s="299">
        <f t="shared" si="8"/>
        <v>208.8</v>
      </c>
      <c r="N45" s="299">
        <f t="shared" si="8"/>
        <v>0</v>
      </c>
      <c r="O45" s="297">
        <f t="shared" si="5"/>
        <v>800.8</v>
      </c>
      <c r="Y45" s="205"/>
    </row>
    <row r="46" spans="1:27" s="302" customFormat="1" ht="24.75" customHeight="1" x14ac:dyDescent="0.25">
      <c r="A46" s="300"/>
      <c r="B46" s="256">
        <v>138</v>
      </c>
      <c r="C46" s="256">
        <v>124</v>
      </c>
      <c r="D46" s="256">
        <v>95</v>
      </c>
      <c r="E46" s="256"/>
      <c r="F46" s="256"/>
      <c r="G46" s="256"/>
      <c r="H46" s="256"/>
      <c r="I46" s="256"/>
      <c r="J46" s="256">
        <v>290</v>
      </c>
      <c r="K46" s="256">
        <v>293</v>
      </c>
      <c r="L46" s="256">
        <v>317</v>
      </c>
      <c r="M46" s="256">
        <v>319</v>
      </c>
      <c r="N46" s="256"/>
      <c r="O46" s="301"/>
      <c r="Y46" s="265"/>
    </row>
    <row r="47" spans="1:27" s="306" customFormat="1" ht="24.75" customHeight="1" thickBot="1" x14ac:dyDescent="0.3">
      <c r="A47" s="303"/>
      <c r="B47" s="304"/>
      <c r="C47" s="304"/>
      <c r="D47" s="304" t="s">
        <v>75</v>
      </c>
      <c r="E47" s="304"/>
      <c r="F47" s="304"/>
      <c r="G47" s="304"/>
      <c r="H47" s="304"/>
      <c r="I47" s="304"/>
      <c r="J47" s="304"/>
      <c r="K47" s="304"/>
      <c r="L47" s="304"/>
      <c r="M47" s="304"/>
      <c r="N47" s="304"/>
      <c r="O47" s="304"/>
      <c r="P47" s="304"/>
      <c r="Q47" s="304"/>
      <c r="R47" s="304"/>
      <c r="S47" s="304"/>
      <c r="T47" s="304"/>
      <c r="U47" s="304"/>
      <c r="V47" s="304"/>
      <c r="W47" s="304"/>
      <c r="X47" s="304"/>
      <c r="Y47" s="305"/>
    </row>
    <row r="48" spans="1:27" ht="14.1" customHeight="1" x14ac:dyDescent="0.25">
      <c r="W48" s="204"/>
      <c r="X48" s="204"/>
    </row>
    <row r="49" spans="23:24" ht="14.1" customHeight="1" x14ac:dyDescent="0.25">
      <c r="W49" s="204"/>
      <c r="X49" s="204"/>
    </row>
    <row r="50" spans="23:24" ht="14.1" customHeight="1" x14ac:dyDescent="0.25">
      <c r="W50" s="204"/>
      <c r="X50" s="204"/>
    </row>
    <row r="51" spans="23:24" ht="14.1" customHeight="1" x14ac:dyDescent="0.25">
      <c r="W51" s="204"/>
      <c r="X51" s="204"/>
    </row>
    <row r="52" spans="23:24" ht="14.1" customHeight="1" x14ac:dyDescent="0.25">
      <c r="W52" s="204"/>
      <c r="X52" s="204"/>
    </row>
  </sheetData>
  <mergeCells count="18">
    <mergeCell ref="A1:A3"/>
    <mergeCell ref="B1:L1"/>
    <mergeCell ref="M1:P1"/>
    <mergeCell ref="B2:L3"/>
    <mergeCell ref="M2:P2"/>
    <mergeCell ref="M3:P3"/>
    <mergeCell ref="B35:G35"/>
    <mergeCell ref="J35:O35"/>
    <mergeCell ref="J9:M9"/>
    <mergeCell ref="K22:V32"/>
    <mergeCell ref="B9:I9"/>
    <mergeCell ref="N9:U9"/>
    <mergeCell ref="B22:G22"/>
    <mergeCell ref="B5:C5"/>
    <mergeCell ref="G5:H5"/>
    <mergeCell ref="K5:L5"/>
    <mergeCell ref="B7:C7"/>
    <mergeCell ref="L7:O7"/>
  </mergeCells>
  <pageMargins left="0.25" right="0.25" top="0.75" bottom="0.75" header="0.3" footer="0.3"/>
  <pageSetup scale="43"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39"/>
  <sheetViews>
    <sheetView zoomScale="30" zoomScaleNormal="30" workbookViewId="0">
      <selection sqref="A1:XFD1048576"/>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0" width="33.42578125" style="17" bestFit="1" customWidth="1"/>
    <col min="11" max="12" width="21.28515625" style="17" bestFit="1" customWidth="1"/>
    <col min="13" max="14" width="21.28515625" style="17" customWidth="1"/>
    <col min="15" max="15" width="21.28515625"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33"/>
      <c r="E3" s="133"/>
      <c r="F3" s="133"/>
      <c r="G3" s="133"/>
      <c r="H3" s="133"/>
      <c r="I3" s="133"/>
      <c r="J3" s="133"/>
      <c r="K3" s="133"/>
      <c r="L3" s="133"/>
      <c r="M3" s="133"/>
      <c r="N3" s="133"/>
      <c r="O3" s="133"/>
      <c r="P3" s="133"/>
      <c r="Q3" s="133"/>
      <c r="R3" s="133"/>
      <c r="S3" s="133"/>
      <c r="T3" s="133"/>
      <c r="U3" s="133"/>
      <c r="V3" s="133"/>
      <c r="W3" s="133"/>
      <c r="X3" s="133"/>
      <c r="Y3" s="2"/>
      <c r="Z3" s="2"/>
      <c r="AA3" s="2"/>
      <c r="AB3" s="2"/>
      <c r="AC3" s="2"/>
      <c r="AD3" s="133"/>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33" t="s">
        <v>1</v>
      </c>
      <c r="B9" s="133"/>
      <c r="C9" s="133"/>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33"/>
      <c r="B10" s="133"/>
      <c r="C10" s="133"/>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33" t="s">
        <v>4</v>
      </c>
      <c r="B11" s="133"/>
      <c r="C11" s="133"/>
      <c r="D11" s="1"/>
      <c r="E11" s="134">
        <v>3</v>
      </c>
      <c r="F11" s="1"/>
      <c r="G11" s="1"/>
      <c r="H11" s="1"/>
      <c r="I11" s="1"/>
      <c r="J11" s="1"/>
      <c r="K11" s="327" t="s">
        <v>54</v>
      </c>
      <c r="L11" s="327"/>
      <c r="M11" s="135"/>
      <c r="N11" s="135"/>
      <c r="O11" s="1"/>
      <c r="P11" s="1"/>
      <c r="Q11" s="1" t="s">
        <v>6</v>
      </c>
      <c r="R11" s="8"/>
      <c r="S11" s="8"/>
      <c r="T11" s="8"/>
      <c r="U11" s="8"/>
      <c r="V11" s="8"/>
      <c r="W11" s="8"/>
      <c r="X11" s="8"/>
      <c r="Y11" s="1"/>
      <c r="Z11" s="1"/>
      <c r="AA11" s="1"/>
      <c r="AB11" s="1"/>
      <c r="AC11" s="1"/>
      <c r="AD11" s="1"/>
    </row>
    <row r="12" spans="1:30" s="3" customFormat="1" ht="26.25" x14ac:dyDescent="0.25">
      <c r="A12" s="133"/>
      <c r="B12" s="133"/>
      <c r="C12" s="133"/>
      <c r="D12" s="1"/>
      <c r="E12" s="5"/>
      <c r="F12" s="1"/>
      <c r="G12" s="1"/>
      <c r="H12" s="1"/>
      <c r="I12" s="1"/>
      <c r="J12" s="1"/>
      <c r="K12" s="135"/>
      <c r="L12" s="135"/>
      <c r="M12" s="135"/>
      <c r="N12" s="135"/>
      <c r="O12" s="1"/>
      <c r="P12" s="1"/>
      <c r="Q12" s="1"/>
      <c r="R12" s="1"/>
      <c r="S12" s="8"/>
      <c r="T12" s="8"/>
      <c r="U12" s="8"/>
      <c r="V12" s="8"/>
      <c r="W12" s="8"/>
      <c r="X12" s="8"/>
      <c r="Y12" s="8"/>
      <c r="Z12" s="8"/>
      <c r="AA12" s="8"/>
      <c r="AB12" s="8"/>
      <c r="AC12" s="8"/>
      <c r="AD12" s="1"/>
    </row>
    <row r="13" spans="1:30" s="3" customFormat="1" ht="26.25" x14ac:dyDescent="0.25">
      <c r="A13" s="133"/>
      <c r="B13" s="133"/>
      <c r="C13" s="133"/>
      <c r="D13" s="133"/>
      <c r="E13" s="133"/>
      <c r="F13" s="133"/>
      <c r="G13" s="133"/>
      <c r="H13" s="133"/>
      <c r="I13" s="133"/>
      <c r="J13" s="133"/>
      <c r="K13" s="133"/>
      <c r="L13" s="135"/>
      <c r="M13" s="135"/>
      <c r="N13" s="135"/>
      <c r="O13" s="135"/>
      <c r="P13" s="135"/>
      <c r="Q13" s="135"/>
      <c r="R13" s="135"/>
      <c r="S13" s="135"/>
      <c r="T13" s="135"/>
      <c r="U13" s="135"/>
      <c r="V13" s="135"/>
      <c r="W13" s="1"/>
      <c r="X13" s="1"/>
      <c r="Y13" s="1"/>
    </row>
    <row r="14" spans="1:30" s="3" customFormat="1" ht="27" thickBot="1" x14ac:dyDescent="0.3">
      <c r="A14" s="133"/>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36" t="s">
        <v>8</v>
      </c>
      <c r="C15" s="337"/>
      <c r="D15" s="337"/>
      <c r="E15" s="337"/>
      <c r="F15" s="337"/>
      <c r="G15" s="337"/>
      <c r="H15" s="337"/>
      <c r="I15" s="338"/>
      <c r="J15" s="330" t="s">
        <v>52</v>
      </c>
      <c r="K15" s="331"/>
      <c r="L15" s="331"/>
      <c r="M15" s="331"/>
      <c r="N15" s="331"/>
      <c r="O15" s="331"/>
      <c r="P15" s="331"/>
      <c r="Q15" s="332"/>
      <c r="R15" s="12"/>
    </row>
    <row r="16" spans="1:30" ht="39.950000000000003" customHeight="1" x14ac:dyDescent="0.25">
      <c r="A16" s="87" t="s">
        <v>9</v>
      </c>
      <c r="B16" s="136"/>
      <c r="C16" s="127"/>
      <c r="D16" s="137"/>
      <c r="E16" s="127"/>
      <c r="F16" s="127"/>
      <c r="G16" s="127"/>
      <c r="H16" s="137"/>
      <c r="I16" s="128"/>
      <c r="J16" s="126"/>
      <c r="K16" s="127"/>
      <c r="L16" s="127"/>
      <c r="M16" s="127"/>
      <c r="N16" s="127"/>
      <c r="O16" s="127"/>
      <c r="P16" s="127"/>
      <c r="Q16" s="128"/>
      <c r="R16" s="16" t="s">
        <v>10</v>
      </c>
      <c r="T16" s="18"/>
      <c r="U16" s="18"/>
    </row>
    <row r="17" spans="1:30" ht="39.950000000000003" customHeight="1" x14ac:dyDescent="0.25">
      <c r="A17" s="88" t="s">
        <v>11</v>
      </c>
      <c r="B17" s="14">
        <v>1</v>
      </c>
      <c r="C17" s="19">
        <v>2</v>
      </c>
      <c r="D17" s="19">
        <v>3</v>
      </c>
      <c r="E17" s="19">
        <v>4</v>
      </c>
      <c r="F17" s="19">
        <v>5</v>
      </c>
      <c r="G17" s="19">
        <v>6</v>
      </c>
      <c r="H17" s="19">
        <v>7</v>
      </c>
      <c r="I17" s="20">
        <v>8</v>
      </c>
      <c r="J17" s="14">
        <v>1</v>
      </c>
      <c r="K17" s="19">
        <v>2</v>
      </c>
      <c r="L17" s="19">
        <v>3</v>
      </c>
      <c r="M17" s="19">
        <v>4</v>
      </c>
      <c r="N17" s="19">
        <v>5</v>
      </c>
      <c r="O17" s="19">
        <v>6</v>
      </c>
      <c r="P17" s="19">
        <v>7</v>
      </c>
      <c r="Q17" s="20">
        <v>8</v>
      </c>
      <c r="R17" s="16"/>
      <c r="T17" s="2"/>
      <c r="U17" s="18"/>
    </row>
    <row r="18" spans="1:30" ht="39.950000000000003" customHeight="1" x14ac:dyDescent="0.25">
      <c r="A18" s="89" t="s">
        <v>12</v>
      </c>
      <c r="B18" s="21">
        <v>25.2</v>
      </c>
      <c r="C18" s="22">
        <v>35.299999999999997</v>
      </c>
      <c r="D18" s="22">
        <v>34.799999999999997</v>
      </c>
      <c r="E18" s="22">
        <v>30.7</v>
      </c>
      <c r="F18" s="22">
        <v>20.7</v>
      </c>
      <c r="G18" s="22">
        <v>24.5</v>
      </c>
      <c r="H18" s="22">
        <v>16.8</v>
      </c>
      <c r="I18" s="23">
        <v>12</v>
      </c>
      <c r="J18" s="21">
        <v>29.1</v>
      </c>
      <c r="K18" s="22">
        <v>30.2</v>
      </c>
      <c r="L18" s="22">
        <v>33.9</v>
      </c>
      <c r="M18" s="22">
        <v>27.2</v>
      </c>
      <c r="N18" s="22">
        <v>29.2</v>
      </c>
      <c r="O18" s="22">
        <v>19.399999999999999</v>
      </c>
      <c r="P18" s="22">
        <v>17.3</v>
      </c>
      <c r="Q18" s="23">
        <v>13.7</v>
      </c>
      <c r="R18" s="24">
        <f t="shared" ref="R18:R25" si="0">SUM(B18:Q18)</f>
        <v>399.99999999999994</v>
      </c>
      <c r="T18" s="2">
        <v>14</v>
      </c>
      <c r="U18" s="18"/>
    </row>
    <row r="19" spans="1:30" ht="39.950000000000003" customHeight="1" x14ac:dyDescent="0.25">
      <c r="A19" s="90" t="s">
        <v>13</v>
      </c>
      <c r="B19" s="21">
        <v>25.2</v>
      </c>
      <c r="C19" s="22">
        <v>35.299999999999997</v>
      </c>
      <c r="D19" s="22">
        <v>34.799999999999997</v>
      </c>
      <c r="E19" s="22">
        <v>30.7</v>
      </c>
      <c r="F19" s="22">
        <v>20.7</v>
      </c>
      <c r="G19" s="22">
        <v>24.5</v>
      </c>
      <c r="H19" s="22">
        <v>16.8</v>
      </c>
      <c r="I19" s="23">
        <v>12</v>
      </c>
      <c r="J19" s="21">
        <v>29.1</v>
      </c>
      <c r="K19" s="22">
        <v>30.2</v>
      </c>
      <c r="L19" s="22">
        <v>33.9</v>
      </c>
      <c r="M19" s="22">
        <v>27.2</v>
      </c>
      <c r="N19" s="22">
        <v>29.2</v>
      </c>
      <c r="O19" s="22">
        <v>19.399999999999999</v>
      </c>
      <c r="P19" s="22">
        <v>17.3</v>
      </c>
      <c r="Q19" s="23">
        <v>13.7</v>
      </c>
      <c r="R19" s="24">
        <f t="shared" si="0"/>
        <v>399.99999999999994</v>
      </c>
      <c r="T19" s="2">
        <v>16.5</v>
      </c>
      <c r="U19" s="18"/>
    </row>
    <row r="20" spans="1:30" ht="39.75" customHeight="1" x14ac:dyDescent="0.25">
      <c r="A20" s="89" t="s">
        <v>14</v>
      </c>
      <c r="B20" s="75">
        <v>24.362100000000002</v>
      </c>
      <c r="C20" s="22">
        <v>33.402999999999999</v>
      </c>
      <c r="D20" s="22">
        <v>31.524000000000001</v>
      </c>
      <c r="E20" s="22">
        <v>27.037600000000005</v>
      </c>
      <c r="F20" s="22">
        <v>17.785199999999996</v>
      </c>
      <c r="G20" s="22">
        <v>20.6038</v>
      </c>
      <c r="H20" s="22">
        <v>13.781600000000001</v>
      </c>
      <c r="I20" s="23">
        <v>9.8216000000000001</v>
      </c>
      <c r="J20" s="21">
        <v>28.094100000000005</v>
      </c>
      <c r="K20" s="22">
        <v>28.542400000000004</v>
      </c>
      <c r="L20" s="22">
        <v>30.54</v>
      </c>
      <c r="M20" s="22">
        <v>24.018500000000003</v>
      </c>
      <c r="N20" s="22">
        <v>25.103600000000004</v>
      </c>
      <c r="O20" s="22">
        <v>16.299700000000001</v>
      </c>
      <c r="P20" s="22">
        <v>14.169599999999999</v>
      </c>
      <c r="Q20" s="23">
        <v>11.140799999999999</v>
      </c>
      <c r="R20" s="24">
        <f t="shared" si="0"/>
        <v>356.22760000000011</v>
      </c>
      <c r="T20" s="2">
        <v>20.5</v>
      </c>
      <c r="U20" s="18"/>
    </row>
    <row r="21" spans="1:30" ht="39.950000000000003" customHeight="1" x14ac:dyDescent="0.25">
      <c r="A21" s="90" t="s">
        <v>15</v>
      </c>
      <c r="B21" s="21">
        <v>24.362100000000002</v>
      </c>
      <c r="C21" s="22">
        <v>33.402999999999999</v>
      </c>
      <c r="D21" s="22">
        <v>31.524000000000001</v>
      </c>
      <c r="E21" s="22">
        <v>27.037600000000005</v>
      </c>
      <c r="F21" s="22">
        <v>17.785199999999996</v>
      </c>
      <c r="G21" s="22">
        <v>20.6038</v>
      </c>
      <c r="H21" s="22">
        <v>13.781600000000001</v>
      </c>
      <c r="I21" s="23">
        <v>9.8216000000000001</v>
      </c>
      <c r="J21" s="21">
        <v>28.094100000000005</v>
      </c>
      <c r="K21" s="22">
        <v>28.542400000000004</v>
      </c>
      <c r="L21" s="22">
        <v>30.54</v>
      </c>
      <c r="M21" s="22">
        <v>24.018500000000003</v>
      </c>
      <c r="N21" s="22">
        <v>25.103600000000004</v>
      </c>
      <c r="O21" s="22">
        <v>16.299700000000001</v>
      </c>
      <c r="P21" s="22">
        <v>14.169599999999999</v>
      </c>
      <c r="Q21" s="23">
        <v>11.140799999999999</v>
      </c>
      <c r="R21" s="24">
        <f t="shared" si="0"/>
        <v>356.22760000000011</v>
      </c>
      <c r="T21" s="2">
        <v>23.5</v>
      </c>
      <c r="U21" s="18"/>
    </row>
    <row r="22" spans="1:30" ht="39.950000000000003" customHeight="1" x14ac:dyDescent="0.25">
      <c r="A22" s="89" t="s">
        <v>16</v>
      </c>
      <c r="B22" s="21">
        <v>24.362100000000002</v>
      </c>
      <c r="C22" s="22">
        <v>33.402999999999999</v>
      </c>
      <c r="D22" s="22">
        <v>31.524000000000001</v>
      </c>
      <c r="E22" s="22">
        <v>27.037600000000005</v>
      </c>
      <c r="F22" s="22">
        <v>17.785199999999996</v>
      </c>
      <c r="G22" s="22">
        <v>20.6038</v>
      </c>
      <c r="H22" s="22">
        <v>13.781600000000001</v>
      </c>
      <c r="I22" s="23">
        <v>9.8216000000000001</v>
      </c>
      <c r="J22" s="21">
        <v>28.094100000000005</v>
      </c>
      <c r="K22" s="22">
        <v>28.542400000000004</v>
      </c>
      <c r="L22" s="22">
        <v>30.54</v>
      </c>
      <c r="M22" s="22">
        <v>24.018500000000003</v>
      </c>
      <c r="N22" s="22">
        <v>25.103600000000004</v>
      </c>
      <c r="O22" s="22">
        <v>16.299700000000001</v>
      </c>
      <c r="P22" s="22">
        <v>14.169599999999999</v>
      </c>
      <c r="Q22" s="23">
        <v>11.140799999999999</v>
      </c>
      <c r="R22" s="24">
        <f t="shared" si="0"/>
        <v>356.22760000000011</v>
      </c>
      <c r="T22" s="2">
        <v>26.5</v>
      </c>
      <c r="U22" s="18"/>
    </row>
    <row r="23" spans="1:30" ht="39.950000000000003" customHeight="1" x14ac:dyDescent="0.25">
      <c r="A23" s="90" t="s">
        <v>17</v>
      </c>
      <c r="B23" s="21">
        <v>24.362100000000002</v>
      </c>
      <c r="C23" s="22">
        <v>33.402999999999999</v>
      </c>
      <c r="D23" s="22">
        <v>31.524000000000001</v>
      </c>
      <c r="E23" s="22">
        <v>27.037600000000005</v>
      </c>
      <c r="F23" s="22">
        <v>17.785199999999996</v>
      </c>
      <c r="G23" s="22">
        <v>20.6038</v>
      </c>
      <c r="H23" s="22">
        <v>13.781600000000001</v>
      </c>
      <c r="I23" s="23">
        <v>9.8216000000000001</v>
      </c>
      <c r="J23" s="21">
        <v>28.094100000000005</v>
      </c>
      <c r="K23" s="22">
        <v>28.542400000000004</v>
      </c>
      <c r="L23" s="22">
        <v>30.54</v>
      </c>
      <c r="M23" s="22">
        <v>24.018500000000003</v>
      </c>
      <c r="N23" s="22">
        <v>25.103600000000004</v>
      </c>
      <c r="O23" s="22">
        <v>16.299700000000001</v>
      </c>
      <c r="P23" s="22">
        <v>14.169599999999999</v>
      </c>
      <c r="Q23" s="23">
        <v>11.140799999999999</v>
      </c>
      <c r="R23" s="24">
        <f t="shared" si="0"/>
        <v>356.22760000000011</v>
      </c>
      <c r="T23" s="2">
        <v>29.5</v>
      </c>
      <c r="U23" s="18"/>
    </row>
    <row r="24" spans="1:30" ht="39.950000000000003" customHeight="1" x14ac:dyDescent="0.25">
      <c r="A24" s="89" t="s">
        <v>18</v>
      </c>
      <c r="B24" s="21">
        <v>24.362100000000002</v>
      </c>
      <c r="C24" s="22">
        <v>33.402999999999999</v>
      </c>
      <c r="D24" s="22">
        <v>31.524000000000001</v>
      </c>
      <c r="E24" s="22">
        <v>27.037600000000005</v>
      </c>
      <c r="F24" s="22">
        <v>17.785199999999996</v>
      </c>
      <c r="G24" s="22">
        <v>20.6038</v>
      </c>
      <c r="H24" s="22">
        <v>13.781600000000001</v>
      </c>
      <c r="I24" s="23">
        <v>9.8216000000000001</v>
      </c>
      <c r="J24" s="21">
        <v>28.094100000000005</v>
      </c>
      <c r="K24" s="22">
        <v>28.542400000000004</v>
      </c>
      <c r="L24" s="22">
        <v>30.54</v>
      </c>
      <c r="M24" s="22">
        <v>24.018500000000003</v>
      </c>
      <c r="N24" s="22">
        <v>25.103600000000004</v>
      </c>
      <c r="O24" s="22">
        <v>16.299700000000001</v>
      </c>
      <c r="P24" s="22">
        <v>14.169599999999999</v>
      </c>
      <c r="Q24" s="23">
        <v>11.140799999999999</v>
      </c>
      <c r="R24" s="24">
        <f t="shared" si="0"/>
        <v>356.22760000000011</v>
      </c>
      <c r="T24" s="2">
        <v>32</v>
      </c>
    </row>
    <row r="25" spans="1:30" ht="41.45" customHeight="1" x14ac:dyDescent="0.25">
      <c r="A25" s="90" t="s">
        <v>10</v>
      </c>
      <c r="B25" s="25">
        <f t="shared" ref="B25:C25" si="1">SUM(B18:B24)</f>
        <v>172.2105</v>
      </c>
      <c r="C25" s="26">
        <f t="shared" si="1"/>
        <v>237.61499999999995</v>
      </c>
      <c r="D25" s="26">
        <f>SUM(D18:D24)</f>
        <v>227.22</v>
      </c>
      <c r="E25" s="26">
        <f t="shared" ref="E25:G25" si="2">SUM(E18:E24)</f>
        <v>196.58799999999999</v>
      </c>
      <c r="F25" s="26">
        <f t="shared" si="2"/>
        <v>130.32599999999999</v>
      </c>
      <c r="G25" s="26">
        <f t="shared" si="2"/>
        <v>152.01900000000003</v>
      </c>
      <c r="H25" s="26">
        <f>SUM(H18:H24)</f>
        <v>102.508</v>
      </c>
      <c r="I25" s="27">
        <f t="shared" ref="I25" si="3">SUM(I18:I24)</f>
        <v>73.108000000000018</v>
      </c>
      <c r="J25" s="25">
        <f>SUM(J18:J24)</f>
        <v>198.6705</v>
      </c>
      <c r="K25" s="26">
        <f t="shared" ref="K25:M25" si="4">SUM(K18:K24)</f>
        <v>203.11200000000005</v>
      </c>
      <c r="L25" s="26">
        <f t="shared" si="4"/>
        <v>220.49999999999997</v>
      </c>
      <c r="M25" s="26">
        <f t="shared" si="4"/>
        <v>174.49250000000001</v>
      </c>
      <c r="N25" s="26">
        <f>SUM(N18:N24)</f>
        <v>183.91800000000001</v>
      </c>
      <c r="O25" s="26">
        <f t="shared" ref="O25" si="5">SUM(O18:O24)</f>
        <v>120.2985</v>
      </c>
      <c r="P25" s="26">
        <f>SUM(P18:P24)</f>
        <v>105.44800000000001</v>
      </c>
      <c r="Q25" s="27">
        <f t="shared" ref="Q25" si="6">SUM(Q18:Q24)</f>
        <v>83.103999999999999</v>
      </c>
      <c r="R25" s="24">
        <f t="shared" si="0"/>
        <v>2581.1379999999995</v>
      </c>
    </row>
    <row r="26" spans="1:30" s="2" customFormat="1" ht="36.75" customHeight="1" x14ac:dyDescent="0.25">
      <c r="A26" s="91" t="s">
        <v>19</v>
      </c>
      <c r="B26" s="28">
        <v>31.5</v>
      </c>
      <c r="C26" s="29">
        <v>31</v>
      </c>
      <c r="D26" s="29">
        <v>30</v>
      </c>
      <c r="E26" s="29">
        <v>29.5</v>
      </c>
      <c r="F26" s="29">
        <v>29</v>
      </c>
      <c r="G26" s="29">
        <v>28.5</v>
      </c>
      <c r="H26" s="29">
        <v>28</v>
      </c>
      <c r="I26" s="30">
        <v>28</v>
      </c>
      <c r="J26" s="28">
        <v>31.5</v>
      </c>
      <c r="K26" s="29">
        <v>31</v>
      </c>
      <c r="L26" s="29">
        <v>30</v>
      </c>
      <c r="M26" s="29">
        <v>29.5</v>
      </c>
      <c r="N26" s="29">
        <v>29</v>
      </c>
      <c r="O26" s="29">
        <v>28.5</v>
      </c>
      <c r="P26" s="29">
        <v>28</v>
      </c>
      <c r="Q26" s="30">
        <v>28</v>
      </c>
      <c r="R26" s="31">
        <f>+((R25/R27)/7)*1000</f>
        <v>29.705470071699018</v>
      </c>
    </row>
    <row r="27" spans="1:30" s="2" customFormat="1" ht="33" customHeight="1" x14ac:dyDescent="0.25">
      <c r="A27" s="92" t="s">
        <v>20</v>
      </c>
      <c r="B27" s="32">
        <v>781</v>
      </c>
      <c r="C27" s="33">
        <v>1095</v>
      </c>
      <c r="D27" s="33">
        <v>1082</v>
      </c>
      <c r="E27" s="33">
        <v>952</v>
      </c>
      <c r="F27" s="33">
        <v>642</v>
      </c>
      <c r="G27" s="33">
        <v>762</v>
      </c>
      <c r="H27" s="33">
        <v>523</v>
      </c>
      <c r="I27" s="34">
        <v>373</v>
      </c>
      <c r="J27" s="32">
        <v>901</v>
      </c>
      <c r="K27" s="33">
        <v>936</v>
      </c>
      <c r="L27" s="33">
        <v>1050</v>
      </c>
      <c r="M27" s="33">
        <v>845</v>
      </c>
      <c r="N27" s="33">
        <v>906</v>
      </c>
      <c r="O27" s="33">
        <v>603</v>
      </c>
      <c r="P27" s="33">
        <v>538</v>
      </c>
      <c r="Q27" s="34">
        <v>424</v>
      </c>
      <c r="R27" s="35">
        <f>SUM(B27:Q27)</f>
        <v>12413</v>
      </c>
      <c r="S27" s="2">
        <f>((R25*1000)/R27)/7</f>
        <v>29.705470071699018</v>
      </c>
    </row>
    <row r="28" spans="1:30" s="2" customFormat="1" ht="33" customHeight="1" x14ac:dyDescent="0.25">
      <c r="A28" s="93" t="s">
        <v>21</v>
      </c>
      <c r="B28" s="36">
        <f>((B27*B26)*7/1000-B18-B19)/5</f>
        <v>24.362100000000002</v>
      </c>
      <c r="C28" s="37">
        <f t="shared" ref="C28:Q28" si="7">((C27*C26)*7/1000-C18-C19)/5</f>
        <v>33.402999999999999</v>
      </c>
      <c r="D28" s="37">
        <f t="shared" si="7"/>
        <v>31.524000000000001</v>
      </c>
      <c r="E28" s="37">
        <f t="shared" si="7"/>
        <v>27.037600000000005</v>
      </c>
      <c r="F28" s="37">
        <f t="shared" si="7"/>
        <v>17.785199999999996</v>
      </c>
      <c r="G28" s="37">
        <f t="shared" si="7"/>
        <v>20.6038</v>
      </c>
      <c r="H28" s="37">
        <f t="shared" si="7"/>
        <v>13.781600000000001</v>
      </c>
      <c r="I28" s="38">
        <f t="shared" si="7"/>
        <v>9.8216000000000001</v>
      </c>
      <c r="J28" s="36">
        <f t="shared" si="7"/>
        <v>28.094100000000005</v>
      </c>
      <c r="K28" s="37">
        <f t="shared" si="7"/>
        <v>28.542400000000004</v>
      </c>
      <c r="L28" s="37">
        <f t="shared" si="7"/>
        <v>30.54</v>
      </c>
      <c r="M28" s="37">
        <f t="shared" si="7"/>
        <v>24.018500000000003</v>
      </c>
      <c r="N28" s="37">
        <f t="shared" si="7"/>
        <v>25.103600000000004</v>
      </c>
      <c r="O28" s="37">
        <f t="shared" si="7"/>
        <v>16.299700000000001</v>
      </c>
      <c r="P28" s="37">
        <f t="shared" si="7"/>
        <v>14.169599999999999</v>
      </c>
      <c r="Q28" s="38">
        <f t="shared" si="7"/>
        <v>11.140799999999999</v>
      </c>
      <c r="R28" s="39"/>
    </row>
    <row r="29" spans="1:30" ht="33.75" customHeight="1" x14ac:dyDescent="0.25">
      <c r="A29" s="94" t="s">
        <v>22</v>
      </c>
      <c r="B29" s="40">
        <f t="shared" ref="B29:C29" si="8">((B27*B26)*7)/1000</f>
        <v>172.2105</v>
      </c>
      <c r="C29" s="41">
        <f t="shared" si="8"/>
        <v>237.61500000000001</v>
      </c>
      <c r="D29" s="41">
        <f>((D27*D26)*7)/1000</f>
        <v>227.22</v>
      </c>
      <c r="E29" s="41">
        <f>((E27*E26)*7)/1000</f>
        <v>196.58799999999999</v>
      </c>
      <c r="F29" s="41">
        <f t="shared" ref="F29:G29" si="9">((F27*F26)*7)/1000</f>
        <v>130.32599999999999</v>
      </c>
      <c r="G29" s="41">
        <f t="shared" si="9"/>
        <v>152.01900000000001</v>
      </c>
      <c r="H29" s="41">
        <f>((H27*H26)*7)/1000</f>
        <v>102.508</v>
      </c>
      <c r="I29" s="85">
        <f>((I27*I26)*7)/1000</f>
        <v>73.108000000000004</v>
      </c>
      <c r="J29" s="40">
        <f>((J27*J26)*7)/1000</f>
        <v>198.6705</v>
      </c>
      <c r="K29" s="41">
        <f>((K27*K26)*7)/1000</f>
        <v>203.11199999999999</v>
      </c>
      <c r="L29" s="41">
        <f t="shared" ref="L29:Q29" si="10">((L27*L26)*7)/1000</f>
        <v>220.5</v>
      </c>
      <c r="M29" s="41">
        <f t="shared" si="10"/>
        <v>174.49250000000001</v>
      </c>
      <c r="N29" s="42">
        <f t="shared" si="10"/>
        <v>183.91800000000001</v>
      </c>
      <c r="O29" s="42">
        <f t="shared" si="10"/>
        <v>120.2985</v>
      </c>
      <c r="P29" s="42">
        <f t="shared" si="10"/>
        <v>105.44799999999999</v>
      </c>
      <c r="Q29" s="43">
        <f t="shared" si="10"/>
        <v>83.103999999999999</v>
      </c>
      <c r="R29" s="44"/>
    </row>
    <row r="30" spans="1:30" ht="33.75" customHeight="1" thickBot="1" x14ac:dyDescent="0.3">
      <c r="A30" s="95" t="s">
        <v>23</v>
      </c>
      <c r="B30" s="45">
        <f t="shared" ref="B30:C30" si="11">+(B25/B27)/7*1000</f>
        <v>31.5</v>
      </c>
      <c r="C30" s="46">
        <f t="shared" si="11"/>
        <v>30.999999999999993</v>
      </c>
      <c r="D30" s="46">
        <f>+(D25/D27)/7*1000</f>
        <v>30</v>
      </c>
      <c r="E30" s="46">
        <f t="shared" ref="E30:G30" si="12">+(E25/E27)/7*1000</f>
        <v>29.5</v>
      </c>
      <c r="F30" s="46">
        <f t="shared" si="12"/>
        <v>28.999999999999996</v>
      </c>
      <c r="G30" s="46">
        <f t="shared" si="12"/>
        <v>28.500000000000004</v>
      </c>
      <c r="H30" s="46">
        <f>+(H25/H27)/7*1000</f>
        <v>27.999999999999996</v>
      </c>
      <c r="I30" s="47">
        <f t="shared" ref="I30" si="13">+(I25/I27)/7*1000</f>
        <v>28.000000000000004</v>
      </c>
      <c r="J30" s="45">
        <f>+(J25/J27)/7*1000</f>
        <v>31.5</v>
      </c>
      <c r="K30" s="46">
        <f t="shared" ref="K30:Q30" si="14">+(K25/K27)/7*1000</f>
        <v>31.000000000000007</v>
      </c>
      <c r="L30" s="46">
        <f t="shared" si="14"/>
        <v>29.999999999999996</v>
      </c>
      <c r="M30" s="46">
        <f t="shared" si="14"/>
        <v>29.500000000000004</v>
      </c>
      <c r="N30" s="46">
        <f t="shared" si="14"/>
        <v>29</v>
      </c>
      <c r="O30" s="46">
        <f t="shared" si="14"/>
        <v>28.5</v>
      </c>
      <c r="P30" s="46">
        <f t="shared" si="14"/>
        <v>28</v>
      </c>
      <c r="Q30" s="47">
        <f t="shared" si="14"/>
        <v>28</v>
      </c>
      <c r="R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8" t="s">
        <v>25</v>
      </c>
      <c r="C36" s="329"/>
      <c r="D36" s="329"/>
      <c r="E36" s="329"/>
      <c r="F36" s="329"/>
      <c r="G36" s="329"/>
      <c r="H36" s="97"/>
      <c r="I36" s="52" t="s">
        <v>26</v>
      </c>
      <c r="J36" s="105"/>
      <c r="K36" s="334" t="s">
        <v>25</v>
      </c>
      <c r="L36" s="334"/>
      <c r="M36" s="334"/>
      <c r="N36" s="334"/>
      <c r="O36" s="328"/>
      <c r="P36" s="109"/>
      <c r="Q36" s="53"/>
      <c r="R36" s="53"/>
      <c r="S36" s="3"/>
      <c r="T36" s="3"/>
      <c r="U36" s="54"/>
      <c r="V36" s="3"/>
      <c r="W36" s="53"/>
      <c r="X36" s="53"/>
      <c r="Y36" s="53"/>
      <c r="Z36" s="3"/>
    </row>
    <row r="37" spans="1:30" ht="33.75" customHeight="1" x14ac:dyDescent="0.25">
      <c r="A37" s="87" t="s">
        <v>27</v>
      </c>
      <c r="B37" s="96"/>
      <c r="C37" s="15"/>
      <c r="D37" s="15"/>
      <c r="E37" s="15"/>
      <c r="F37" s="15"/>
      <c r="G37" s="15"/>
      <c r="H37" s="98" t="s">
        <v>10</v>
      </c>
      <c r="J37" s="106"/>
      <c r="K37" s="96"/>
      <c r="L37" s="15"/>
      <c r="M37" s="15"/>
      <c r="N37" s="15"/>
      <c r="O37" s="15"/>
      <c r="P37" s="98" t="s">
        <v>10</v>
      </c>
      <c r="Q37" s="56"/>
      <c r="R37" s="56"/>
      <c r="S37" s="57"/>
      <c r="T37" s="3"/>
      <c r="U37" s="3"/>
      <c r="V37" s="54"/>
      <c r="W37" s="3"/>
      <c r="X37" s="53"/>
      <c r="Y37" s="53"/>
      <c r="Z37" s="53"/>
    </row>
    <row r="38" spans="1:30" ht="33.75" customHeight="1" x14ac:dyDescent="0.25">
      <c r="A38" s="88" t="s">
        <v>11</v>
      </c>
      <c r="B38" s="77">
        <v>1</v>
      </c>
      <c r="C38" s="19">
        <v>2</v>
      </c>
      <c r="D38" s="19">
        <v>3</v>
      </c>
      <c r="E38" s="19">
        <v>4</v>
      </c>
      <c r="F38" s="19">
        <v>5</v>
      </c>
      <c r="G38" s="19">
        <v>6</v>
      </c>
      <c r="H38" s="98"/>
      <c r="J38" s="107" t="s">
        <v>11</v>
      </c>
      <c r="K38" s="96">
        <v>1</v>
      </c>
      <c r="L38" s="55">
        <v>2</v>
      </c>
      <c r="M38" s="55">
        <v>3</v>
      </c>
      <c r="N38" s="55">
        <v>4</v>
      </c>
      <c r="O38" s="55">
        <v>5</v>
      </c>
      <c r="P38" s="98"/>
      <c r="Q38" s="56"/>
      <c r="R38" s="56"/>
      <c r="S38" s="58"/>
      <c r="T38" s="2"/>
      <c r="U38" s="59"/>
      <c r="V38" s="59"/>
      <c r="W38" s="2"/>
      <c r="X38" s="2"/>
      <c r="Y38" s="2"/>
      <c r="Z38" s="2"/>
    </row>
    <row r="39" spans="1:30" ht="33.75" customHeight="1" x14ac:dyDescent="0.25">
      <c r="A39" s="89" t="s">
        <v>12</v>
      </c>
      <c r="B39" s="78">
        <v>16.184000000000001</v>
      </c>
      <c r="C39" s="78">
        <v>28.783999999999999</v>
      </c>
      <c r="D39" s="78">
        <v>25.872</v>
      </c>
      <c r="E39" s="78">
        <v>18.62</v>
      </c>
      <c r="F39" s="78">
        <v>13.44</v>
      </c>
      <c r="G39" s="78">
        <v>0</v>
      </c>
      <c r="H39" s="99">
        <f t="shared" ref="H39:H46" si="15">SUM(B39:G39)</f>
        <v>102.9</v>
      </c>
      <c r="I39" s="2"/>
      <c r="J39" s="89" t="s">
        <v>12</v>
      </c>
      <c r="K39" s="78">
        <f t="shared" ref="K39:K40" si="16">$K$48*Q39/1000</f>
        <v>33.762</v>
      </c>
      <c r="L39" s="78">
        <f t="shared" ref="L39:L41" si="17">$L$48*Q39/1000</f>
        <v>33.966000000000001</v>
      </c>
      <c r="M39" s="78">
        <f t="shared" ref="M39:M41" si="18">$M$48*Q39/1000</f>
        <v>34.119</v>
      </c>
      <c r="N39" s="78">
        <f t="shared" ref="N39:N41" si="19">$N$48*Q39/1000</f>
        <v>33.914999999999999</v>
      </c>
      <c r="O39" s="78">
        <f t="shared" ref="O39:O41" si="20">$O$48*Q39/1000</f>
        <v>34.067999999999998</v>
      </c>
      <c r="P39" s="99">
        <f t="shared" ref="P39:P46" si="21">SUM(K39:O39)</f>
        <v>169.82999999999998</v>
      </c>
      <c r="Q39" s="2">
        <v>51</v>
      </c>
      <c r="R39" s="60"/>
      <c r="S39" s="61"/>
      <c r="T39" s="2"/>
      <c r="U39" s="59"/>
      <c r="V39" s="59"/>
      <c r="W39" s="2"/>
      <c r="X39" s="2"/>
      <c r="Y39" s="2"/>
      <c r="Z39" s="2"/>
    </row>
    <row r="40" spans="1:30" ht="33.75" customHeight="1" x14ac:dyDescent="0.25">
      <c r="A40" s="90" t="s">
        <v>13</v>
      </c>
      <c r="B40" s="78">
        <v>16.184000000000001</v>
      </c>
      <c r="C40" s="78">
        <v>28.783999999999999</v>
      </c>
      <c r="D40" s="78">
        <v>25.872</v>
      </c>
      <c r="E40" s="78">
        <v>18.62</v>
      </c>
      <c r="F40" s="78">
        <v>13.44</v>
      </c>
      <c r="G40" s="78">
        <v>0</v>
      </c>
      <c r="H40" s="99">
        <f t="shared" si="15"/>
        <v>102.9</v>
      </c>
      <c r="I40" s="2"/>
      <c r="J40" s="90" t="s">
        <v>13</v>
      </c>
      <c r="K40" s="78">
        <f t="shared" si="16"/>
        <v>35.747999999999998</v>
      </c>
      <c r="L40" s="78">
        <f t="shared" si="17"/>
        <v>35.963999999999999</v>
      </c>
      <c r="M40" s="78">
        <f t="shared" si="18"/>
        <v>36.125999999999998</v>
      </c>
      <c r="N40" s="78">
        <f t="shared" si="19"/>
        <v>35.909999999999997</v>
      </c>
      <c r="O40" s="78">
        <f t="shared" si="20"/>
        <v>36.072000000000003</v>
      </c>
      <c r="P40" s="99">
        <f t="shared" si="21"/>
        <v>179.82</v>
      </c>
      <c r="Q40" s="2">
        <v>54</v>
      </c>
      <c r="R40" s="60"/>
      <c r="S40" s="58"/>
      <c r="T40" s="2"/>
      <c r="U40" s="59"/>
      <c r="V40" s="59"/>
      <c r="W40" s="2"/>
      <c r="X40" s="2"/>
      <c r="Y40" s="2"/>
      <c r="Z40" s="2"/>
    </row>
    <row r="41" spans="1:30" ht="33.75" customHeight="1" x14ac:dyDescent="0.25">
      <c r="A41" s="89" t="s">
        <v>14</v>
      </c>
      <c r="B41" s="78">
        <v>17.886400000000002</v>
      </c>
      <c r="C41" s="22">
        <v>31.066700000000004</v>
      </c>
      <c r="D41" s="22">
        <v>26.638500000000001</v>
      </c>
      <c r="E41" s="22">
        <v>18.737599999999997</v>
      </c>
      <c r="F41" s="22">
        <v>13.557600000000003</v>
      </c>
      <c r="G41" s="22"/>
      <c r="H41" s="99">
        <f t="shared" si="15"/>
        <v>107.88680000000001</v>
      </c>
      <c r="I41" s="2"/>
      <c r="J41" s="89" t="s">
        <v>14</v>
      </c>
      <c r="K41" s="78">
        <f>$K$48*Q41/1000</f>
        <v>39.72</v>
      </c>
      <c r="L41" s="78">
        <f t="shared" si="17"/>
        <v>39.96</v>
      </c>
      <c r="M41" s="78">
        <f t="shared" si="18"/>
        <v>40.14</v>
      </c>
      <c r="N41" s="78">
        <f t="shared" si="19"/>
        <v>39.9</v>
      </c>
      <c r="O41" s="78">
        <f t="shared" si="20"/>
        <v>40.08</v>
      </c>
      <c r="P41" s="99">
        <f t="shared" si="21"/>
        <v>199.8</v>
      </c>
      <c r="Q41" s="2">
        <v>60</v>
      </c>
      <c r="R41" s="60"/>
      <c r="S41" s="51"/>
      <c r="T41" s="2"/>
      <c r="U41" s="59"/>
      <c r="V41" s="59"/>
      <c r="W41" s="2"/>
      <c r="X41" s="2"/>
      <c r="Y41" s="2"/>
      <c r="Z41" s="2"/>
    </row>
    <row r="42" spans="1:30" ht="33.75" customHeight="1" x14ac:dyDescent="0.25">
      <c r="A42" s="90" t="s">
        <v>15</v>
      </c>
      <c r="B42" s="78">
        <v>17.886400000000002</v>
      </c>
      <c r="C42" s="22">
        <v>31.066700000000004</v>
      </c>
      <c r="D42" s="22">
        <v>26.638500000000001</v>
      </c>
      <c r="E42" s="22">
        <v>18.737599999999997</v>
      </c>
      <c r="F42" s="22">
        <v>13.557600000000003</v>
      </c>
      <c r="G42" s="22"/>
      <c r="H42" s="99">
        <f t="shared" si="15"/>
        <v>107.88680000000001</v>
      </c>
      <c r="I42" s="2"/>
      <c r="J42" s="90" t="s">
        <v>15</v>
      </c>
      <c r="K42" s="78">
        <f>K48*$Q$42/1000</f>
        <v>43.03</v>
      </c>
      <c r="L42" s="78">
        <f>$L$48*Q42/1000</f>
        <v>43.29</v>
      </c>
      <c r="M42" s="78">
        <f>$M$48*Q42/1000</f>
        <v>43.484999999999999</v>
      </c>
      <c r="N42" s="78">
        <f>$N$48*Q42/1000</f>
        <v>43.225000000000001</v>
      </c>
      <c r="O42" s="78">
        <f>$O$48*Q42/1000</f>
        <v>43.42</v>
      </c>
      <c r="P42" s="99">
        <f t="shared" si="21"/>
        <v>216.45</v>
      </c>
      <c r="Q42" s="2">
        <v>65</v>
      </c>
      <c r="R42" s="60"/>
      <c r="S42" s="51"/>
      <c r="T42" s="2"/>
      <c r="U42" s="59"/>
      <c r="V42" s="59"/>
      <c r="W42" s="2"/>
      <c r="X42" s="2"/>
      <c r="Y42" s="2"/>
      <c r="Z42" s="2"/>
    </row>
    <row r="43" spans="1:30" ht="33.75" customHeight="1" x14ac:dyDescent="0.25">
      <c r="A43" s="89" t="s">
        <v>16</v>
      </c>
      <c r="B43" s="78">
        <v>17.886400000000002</v>
      </c>
      <c r="C43" s="22">
        <v>31.066700000000004</v>
      </c>
      <c r="D43" s="22">
        <v>26.638500000000001</v>
      </c>
      <c r="E43" s="22">
        <v>18.737599999999997</v>
      </c>
      <c r="F43" s="22">
        <v>13.557600000000003</v>
      </c>
      <c r="G43" s="22"/>
      <c r="H43" s="99">
        <f t="shared" si="15"/>
        <v>107.88680000000001</v>
      </c>
      <c r="I43" s="2"/>
      <c r="J43" s="89" t="s">
        <v>16</v>
      </c>
      <c r="K43" s="78">
        <f>K48*$Q$43/1000</f>
        <v>48.326000000000001</v>
      </c>
      <c r="L43" s="78">
        <f t="shared" ref="L43:O43" si="22">L48*$Q$43/1000</f>
        <v>48.618000000000002</v>
      </c>
      <c r="M43" s="78">
        <f t="shared" si="22"/>
        <v>48.837000000000003</v>
      </c>
      <c r="N43" s="78">
        <f t="shared" si="22"/>
        <v>48.545000000000002</v>
      </c>
      <c r="O43" s="78">
        <f t="shared" si="22"/>
        <v>48.764000000000003</v>
      </c>
      <c r="P43" s="99">
        <f t="shared" si="21"/>
        <v>243.09000000000003</v>
      </c>
      <c r="Q43" s="2">
        <v>73</v>
      </c>
      <c r="R43" s="60"/>
      <c r="S43" s="51"/>
      <c r="T43" s="2"/>
      <c r="U43" s="59"/>
      <c r="V43" s="59"/>
      <c r="W43" s="2"/>
      <c r="X43" s="2"/>
      <c r="Y43" s="2"/>
      <c r="Z43" s="2"/>
    </row>
    <row r="44" spans="1:30" ht="33.75" customHeight="1" x14ac:dyDescent="0.25">
      <c r="A44" s="90" t="s">
        <v>17</v>
      </c>
      <c r="B44" s="78">
        <v>17.886400000000002</v>
      </c>
      <c r="C44" s="78">
        <v>31.066700000000004</v>
      </c>
      <c r="D44" s="78">
        <v>26.638500000000001</v>
      </c>
      <c r="E44" s="78">
        <v>18.737599999999997</v>
      </c>
      <c r="F44" s="78">
        <v>13.557600000000003</v>
      </c>
      <c r="G44" s="78"/>
      <c r="H44" s="99">
        <f t="shared" si="15"/>
        <v>107.88680000000001</v>
      </c>
      <c r="I44" s="2"/>
      <c r="J44" s="90" t="s">
        <v>17</v>
      </c>
      <c r="K44" s="78">
        <f>K48*$Q$44/1000</f>
        <v>49.65</v>
      </c>
      <c r="L44" s="78">
        <f t="shared" ref="L44:O44" si="23">L48*$Q$44/1000</f>
        <v>49.95</v>
      </c>
      <c r="M44" s="78">
        <f t="shared" si="23"/>
        <v>50.174999999999997</v>
      </c>
      <c r="N44" s="78">
        <f t="shared" si="23"/>
        <v>49.875</v>
      </c>
      <c r="O44" s="78">
        <f t="shared" si="23"/>
        <v>50.1</v>
      </c>
      <c r="P44" s="99">
        <f t="shared" si="21"/>
        <v>249.74999999999997</v>
      </c>
      <c r="Q44" s="2">
        <v>75</v>
      </c>
      <c r="R44" s="60"/>
      <c r="S44" s="51"/>
      <c r="T44" s="2"/>
      <c r="U44" s="59"/>
      <c r="V44" s="59"/>
      <c r="W44" s="2"/>
      <c r="X44" s="2"/>
      <c r="Y44" s="2"/>
      <c r="Z44" s="2"/>
    </row>
    <row r="45" spans="1:30" ht="33.75" customHeight="1" x14ac:dyDescent="0.25">
      <c r="A45" s="89" t="s">
        <v>18</v>
      </c>
      <c r="B45" s="78">
        <v>17.886400000000002</v>
      </c>
      <c r="C45" s="78">
        <v>31.066700000000004</v>
      </c>
      <c r="D45" s="78">
        <v>26.638500000000001</v>
      </c>
      <c r="E45" s="78">
        <v>18.737599999999997</v>
      </c>
      <c r="F45" s="78">
        <v>13.557600000000003</v>
      </c>
      <c r="G45" s="78"/>
      <c r="H45" s="99">
        <f t="shared" si="15"/>
        <v>107.88680000000001</v>
      </c>
      <c r="I45" s="2"/>
      <c r="J45" s="89" t="s">
        <v>18</v>
      </c>
      <c r="K45" s="78">
        <f>K48*$Q$45/1000</f>
        <v>50.311999999999998</v>
      </c>
      <c r="L45" s="78">
        <f t="shared" ref="L45:O45" si="24">L48*$Q$45/1000</f>
        <v>50.616</v>
      </c>
      <c r="M45" s="78">
        <f t="shared" si="24"/>
        <v>50.844000000000001</v>
      </c>
      <c r="N45" s="78">
        <f t="shared" si="24"/>
        <v>50.54</v>
      </c>
      <c r="O45" s="78">
        <f t="shared" si="24"/>
        <v>50.768000000000001</v>
      </c>
      <c r="P45" s="99">
        <f t="shared" si="21"/>
        <v>253.07999999999998</v>
      </c>
      <c r="Q45" s="2">
        <v>76</v>
      </c>
      <c r="R45" s="60"/>
      <c r="S45" s="51"/>
      <c r="T45" s="2"/>
      <c r="U45" s="59"/>
      <c r="V45" s="59"/>
      <c r="W45" s="2"/>
      <c r="X45" s="2"/>
      <c r="Y45" s="2"/>
      <c r="Z45" s="2"/>
    </row>
    <row r="46" spans="1:30" ht="33.75" customHeight="1" x14ac:dyDescent="0.25">
      <c r="A46" s="90" t="s">
        <v>10</v>
      </c>
      <c r="B46" s="79">
        <f t="shared" ref="B46:G46" si="25">SUM(B39:B45)</f>
        <v>121.80000000000004</v>
      </c>
      <c r="C46" s="26">
        <f t="shared" si="25"/>
        <v>212.9015</v>
      </c>
      <c r="D46" s="26">
        <f t="shared" si="25"/>
        <v>184.93649999999997</v>
      </c>
      <c r="E46" s="26">
        <f t="shared" si="25"/>
        <v>130.928</v>
      </c>
      <c r="F46" s="26">
        <f t="shared" si="25"/>
        <v>94.668000000000021</v>
      </c>
      <c r="G46" s="26">
        <f t="shared" si="25"/>
        <v>0</v>
      </c>
      <c r="H46" s="99">
        <f t="shared" si="15"/>
        <v>745.23399999999992</v>
      </c>
      <c r="J46" s="76" t="s">
        <v>10</v>
      </c>
      <c r="K46" s="79">
        <f>SUM(K39:K45)</f>
        <v>300.548</v>
      </c>
      <c r="L46" s="26">
        <f>SUM(L39:L45)</f>
        <v>302.36399999999998</v>
      </c>
      <c r="M46" s="26">
        <f>SUM(M39:M45)</f>
        <v>303.726</v>
      </c>
      <c r="N46" s="26">
        <f>SUM(N39:N45)</f>
        <v>301.91000000000003</v>
      </c>
      <c r="O46" s="26">
        <f>SUM(O39:O45)</f>
        <v>303.27199999999999</v>
      </c>
      <c r="P46" s="99">
        <f t="shared" si="21"/>
        <v>1511.82</v>
      </c>
      <c r="Q46" s="60"/>
      <c r="R46" s="60"/>
      <c r="S46" s="2"/>
      <c r="T46" s="2"/>
      <c r="U46" s="2"/>
      <c r="V46" s="2"/>
      <c r="W46" s="2"/>
      <c r="X46" s="2"/>
      <c r="Y46" s="2"/>
      <c r="Z46" s="2"/>
    </row>
    <row r="47" spans="1:30" ht="33.75" customHeight="1" x14ac:dyDescent="0.25">
      <c r="A47" s="91" t="s">
        <v>19</v>
      </c>
      <c r="B47" s="80">
        <v>30</v>
      </c>
      <c r="C47" s="29">
        <v>29.5</v>
      </c>
      <c r="D47" s="29">
        <v>28.5</v>
      </c>
      <c r="E47" s="29">
        <v>28</v>
      </c>
      <c r="F47" s="29">
        <v>28</v>
      </c>
      <c r="G47" s="29"/>
      <c r="H47" s="100">
        <f>+((H46/H48)/7)*1000</f>
        <v>28.85931146652209</v>
      </c>
      <c r="J47" s="108" t="s">
        <v>19</v>
      </c>
      <c r="K47" s="80">
        <v>65</v>
      </c>
      <c r="L47" s="29">
        <v>65</v>
      </c>
      <c r="M47" s="29">
        <v>65</v>
      </c>
      <c r="N47" s="29">
        <v>65</v>
      </c>
      <c r="O47" s="29">
        <v>65</v>
      </c>
      <c r="P47" s="100">
        <f>+((P46/P48)/7)*1000</f>
        <v>64.857142857142847</v>
      </c>
      <c r="Q47" s="62"/>
      <c r="R47" s="62"/>
    </row>
    <row r="48" spans="1:30" ht="33.75" customHeight="1" x14ac:dyDescent="0.25">
      <c r="A48" s="92" t="s">
        <v>20</v>
      </c>
      <c r="B48" s="81">
        <v>580</v>
      </c>
      <c r="C48" s="33">
        <v>1031</v>
      </c>
      <c r="D48" s="33">
        <v>927</v>
      </c>
      <c r="E48" s="33">
        <v>668</v>
      </c>
      <c r="F48" s="33">
        <v>483</v>
      </c>
      <c r="G48" s="33"/>
      <c r="H48" s="101">
        <f>SUM(B48:G48)</f>
        <v>3689</v>
      </c>
      <c r="I48" s="63"/>
      <c r="J48" s="92" t="s">
        <v>20</v>
      </c>
      <c r="K48" s="104">
        <v>662</v>
      </c>
      <c r="L48" s="64">
        <v>666</v>
      </c>
      <c r="M48" s="64">
        <v>669</v>
      </c>
      <c r="N48" s="64">
        <v>665</v>
      </c>
      <c r="O48" s="64">
        <v>668</v>
      </c>
      <c r="P48" s="110">
        <f>SUM(K48:O48)</f>
        <v>3330</v>
      </c>
      <c r="Q48" s="65"/>
      <c r="R48" s="65"/>
    </row>
    <row r="49" spans="1:30" ht="33.75" customHeight="1" x14ac:dyDescent="0.25">
      <c r="A49" s="93" t="s">
        <v>21</v>
      </c>
      <c r="B49" s="82">
        <f t="shared" ref="B49:G49" si="26">((B48*B47)*7/1000-B39-B40)/5</f>
        <v>17.886400000000002</v>
      </c>
      <c r="C49" s="37">
        <f t="shared" si="26"/>
        <v>31.066700000000004</v>
      </c>
      <c r="D49" s="37">
        <f t="shared" si="26"/>
        <v>26.638500000000001</v>
      </c>
      <c r="E49" s="37">
        <f t="shared" si="26"/>
        <v>18.737599999999997</v>
      </c>
      <c r="F49" s="37">
        <f t="shared" si="26"/>
        <v>13.557600000000003</v>
      </c>
      <c r="G49" s="37">
        <f t="shared" si="26"/>
        <v>0</v>
      </c>
      <c r="H49" s="102">
        <f>((H46*1000)/H48)/7</f>
        <v>28.859311466522087</v>
      </c>
      <c r="J49" s="93" t="s">
        <v>21</v>
      </c>
      <c r="K49" s="82">
        <f>(K48*K47)/1000</f>
        <v>43.03</v>
      </c>
      <c r="L49" s="37">
        <f>(L48*L47)/1000</f>
        <v>43.29</v>
      </c>
      <c r="M49" s="37">
        <f>(M48*M47)/1000</f>
        <v>43.484999999999999</v>
      </c>
      <c r="N49" s="37">
        <f>(N48*N47)/1000</f>
        <v>43.225000000000001</v>
      </c>
      <c r="O49" s="37">
        <f>(O48*O47)/1000</f>
        <v>43.42</v>
      </c>
      <c r="P49" s="111">
        <f>((P46*1000)/P48)/7</f>
        <v>64.857142857142861</v>
      </c>
      <c r="Q49" s="65"/>
      <c r="R49" s="65"/>
    </row>
    <row r="50" spans="1:30" ht="33.75" customHeight="1" x14ac:dyDescent="0.25">
      <c r="A50" s="94" t="s">
        <v>22</v>
      </c>
      <c r="B50" s="83">
        <f t="shared" ref="B50:G50" si="27">((B48*B47)*7)/1000</f>
        <v>121.8</v>
      </c>
      <c r="C50" s="41">
        <f t="shared" si="27"/>
        <v>212.9015</v>
      </c>
      <c r="D50" s="41">
        <f t="shared" si="27"/>
        <v>184.9365</v>
      </c>
      <c r="E50" s="41">
        <f t="shared" si="27"/>
        <v>130.928</v>
      </c>
      <c r="F50" s="41">
        <f t="shared" si="27"/>
        <v>94.668000000000006</v>
      </c>
      <c r="G50" s="41">
        <f t="shared" si="27"/>
        <v>0</v>
      </c>
      <c r="H50" s="85"/>
      <c r="J50" s="94" t="s">
        <v>22</v>
      </c>
      <c r="K50" s="83">
        <f>((K48*K47)*7)/1000</f>
        <v>301.20999999999998</v>
      </c>
      <c r="L50" s="41">
        <f>((L48*L47)*7)/1000</f>
        <v>303.02999999999997</v>
      </c>
      <c r="M50" s="41">
        <f>((M48*M47)*7)/1000</f>
        <v>304.39499999999998</v>
      </c>
      <c r="N50" s="41">
        <f>((N48*N47)*7)/1000</f>
        <v>302.57499999999999</v>
      </c>
      <c r="O50" s="41">
        <f>((O48*O47)*7)/1000</f>
        <v>303.94</v>
      </c>
      <c r="P50" s="112"/>
    </row>
    <row r="51" spans="1:30" ht="33.75" customHeight="1" thickBot="1" x14ac:dyDescent="0.3">
      <c r="A51" s="95" t="s">
        <v>23</v>
      </c>
      <c r="B51" s="84">
        <f t="shared" ref="B51:G51" si="28">+(B46/B48)/7*1000</f>
        <v>30.000000000000011</v>
      </c>
      <c r="C51" s="46">
        <f t="shared" si="28"/>
        <v>29.5</v>
      </c>
      <c r="D51" s="46">
        <f t="shared" si="28"/>
        <v>28.499999999999993</v>
      </c>
      <c r="E51" s="46">
        <f t="shared" si="28"/>
        <v>28</v>
      </c>
      <c r="F51" s="46">
        <f t="shared" si="28"/>
        <v>28.000000000000004</v>
      </c>
      <c r="G51" s="46" t="e">
        <f t="shared" si="28"/>
        <v>#DIV/0!</v>
      </c>
      <c r="H51" s="103"/>
      <c r="I51" s="49"/>
      <c r="J51" s="95" t="s">
        <v>23</v>
      </c>
      <c r="K51" s="84">
        <f>+(K46/K48)/7*1000</f>
        <v>64.857142857142861</v>
      </c>
      <c r="L51" s="46">
        <f>+(L46/L48)/7*1000</f>
        <v>64.857142857142847</v>
      </c>
      <c r="M51" s="46">
        <f>+(M46/M48)/7*1000</f>
        <v>64.857142857142861</v>
      </c>
      <c r="N51" s="46">
        <f>+(N46/N48)/7*1000</f>
        <v>64.857142857142861</v>
      </c>
      <c r="O51" s="46">
        <f>+(O46/O48)/7*1000</f>
        <v>64.857142857142861</v>
      </c>
      <c r="P51" s="47"/>
      <c r="Q51" s="50"/>
      <c r="R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f>$B$67*I58/1000</f>
        <v>31.773</v>
      </c>
      <c r="C58" s="78">
        <f t="shared" ref="C58:C60" si="29">$C$67*I58/1000</f>
        <v>31.568999999999999</v>
      </c>
      <c r="D58" s="78">
        <f t="shared" ref="D58:D60" si="30">$D$67*I58/1000</f>
        <v>31.824000000000002</v>
      </c>
      <c r="E58" s="78">
        <f t="shared" ref="E58:E60" si="31">$E$67*I58/1000</f>
        <v>31.977</v>
      </c>
      <c r="F58" s="78">
        <f t="shared" ref="F58:F60" si="32">$F$67*I58/1000</f>
        <v>31.518000000000001</v>
      </c>
      <c r="G58" s="99">
        <f t="shared" ref="G58:G65" si="33">SUM(B58:F58)</f>
        <v>158.661</v>
      </c>
      <c r="H58" s="73"/>
      <c r="I58" s="49">
        <v>51</v>
      </c>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f t="shared" ref="B59:B60" si="34">$B$67*I59/1000</f>
        <v>33.642000000000003</v>
      </c>
      <c r="C59" s="78">
        <f t="shared" si="29"/>
        <v>33.426000000000002</v>
      </c>
      <c r="D59" s="78">
        <f t="shared" si="30"/>
        <v>33.695999999999998</v>
      </c>
      <c r="E59" s="78">
        <f t="shared" si="31"/>
        <v>33.857999999999997</v>
      </c>
      <c r="F59" s="78">
        <f t="shared" si="32"/>
        <v>33.372</v>
      </c>
      <c r="G59" s="99">
        <f t="shared" si="33"/>
        <v>167.99400000000003</v>
      </c>
      <c r="H59" s="73"/>
      <c r="I59" s="49">
        <v>54</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f t="shared" si="34"/>
        <v>37.380000000000003</v>
      </c>
      <c r="C60" s="78">
        <f t="shared" si="29"/>
        <v>37.14</v>
      </c>
      <c r="D60" s="78">
        <f t="shared" si="30"/>
        <v>37.44</v>
      </c>
      <c r="E60" s="78">
        <f t="shared" si="31"/>
        <v>37.619999999999997</v>
      </c>
      <c r="F60" s="78">
        <f t="shared" si="32"/>
        <v>37.08</v>
      </c>
      <c r="G60" s="99">
        <f t="shared" si="33"/>
        <v>186.66000000000003</v>
      </c>
      <c r="H60" s="73"/>
      <c r="I60" s="49">
        <v>60</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40.494999999999997</v>
      </c>
      <c r="C61" s="78">
        <f>$C$67*I61/1000</f>
        <v>40.234999999999999</v>
      </c>
      <c r="D61" s="78">
        <f>$D$67*I61/1000</f>
        <v>40.56</v>
      </c>
      <c r="E61" s="78">
        <f>$E$67*I61/1000</f>
        <v>40.755000000000003</v>
      </c>
      <c r="F61" s="78">
        <f>$F$67*I61/1000</f>
        <v>40.17</v>
      </c>
      <c r="G61" s="99">
        <f t="shared" si="33"/>
        <v>202.21499999999997</v>
      </c>
      <c r="H61" s="73"/>
      <c r="I61" s="49">
        <v>65</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45.478999999999999</v>
      </c>
      <c r="C62" s="78">
        <f t="shared" ref="C62:F62" si="35">C67*$I$62/1000</f>
        <v>45.186999999999998</v>
      </c>
      <c r="D62" s="78">
        <f t="shared" si="35"/>
        <v>45.552</v>
      </c>
      <c r="E62" s="78">
        <f t="shared" si="35"/>
        <v>45.771000000000001</v>
      </c>
      <c r="F62" s="78">
        <f t="shared" si="35"/>
        <v>45.113999999999997</v>
      </c>
      <c r="G62" s="99">
        <f t="shared" si="33"/>
        <v>227.10299999999998</v>
      </c>
      <c r="H62" s="73"/>
      <c r="I62" s="49">
        <v>73</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46.725000000000001</v>
      </c>
      <c r="C63" s="78">
        <f t="shared" ref="C63:F63" si="36">C67*$I$63/1000</f>
        <v>46.424999999999997</v>
      </c>
      <c r="D63" s="78">
        <f t="shared" si="36"/>
        <v>46.8</v>
      </c>
      <c r="E63" s="78">
        <f t="shared" si="36"/>
        <v>47.024999999999999</v>
      </c>
      <c r="F63" s="78">
        <f t="shared" si="36"/>
        <v>46.35</v>
      </c>
      <c r="G63" s="99">
        <f t="shared" si="33"/>
        <v>233.32499999999999</v>
      </c>
      <c r="H63" s="73"/>
      <c r="I63" s="49">
        <v>75</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47.347999999999999</v>
      </c>
      <c r="C64" s="78">
        <f t="shared" ref="C64:F64" si="37">C67*$I$64/1000</f>
        <v>47.043999999999997</v>
      </c>
      <c r="D64" s="78">
        <f t="shared" si="37"/>
        <v>47.423999999999999</v>
      </c>
      <c r="E64" s="78">
        <f t="shared" si="37"/>
        <v>47.652000000000001</v>
      </c>
      <c r="F64" s="78">
        <f t="shared" si="37"/>
        <v>46.968000000000004</v>
      </c>
      <c r="G64" s="99">
        <f t="shared" si="33"/>
        <v>236.43600000000004</v>
      </c>
      <c r="H64" s="73"/>
      <c r="I64" s="49">
        <v>76</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282.84199999999998</v>
      </c>
      <c r="C65" s="26">
        <f>SUM(C58:C64)</f>
        <v>281.02600000000001</v>
      </c>
      <c r="D65" s="26">
        <f>SUM(D58:D64)</f>
        <v>283.29599999999994</v>
      </c>
      <c r="E65" s="26">
        <f>SUM(E58:E64)</f>
        <v>284.65800000000002</v>
      </c>
      <c r="F65" s="26">
        <f>SUM(F58:F64)</f>
        <v>280.572</v>
      </c>
      <c r="G65" s="99">
        <f t="shared" si="33"/>
        <v>1412.3939999999998</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65</v>
      </c>
      <c r="C66" s="29">
        <v>65</v>
      </c>
      <c r="D66" s="29">
        <v>65</v>
      </c>
      <c r="E66" s="29">
        <v>65</v>
      </c>
      <c r="F66" s="29">
        <v>65</v>
      </c>
      <c r="G66" s="100">
        <f>+((G65/G67)/7)*1000</f>
        <v>64.857142857142847</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623</v>
      </c>
      <c r="C67" s="64">
        <v>619</v>
      </c>
      <c r="D67" s="64">
        <v>624</v>
      </c>
      <c r="E67" s="64">
        <v>627</v>
      </c>
      <c r="F67" s="64">
        <v>618</v>
      </c>
      <c r="G67" s="110">
        <f>SUM(B67:F67)</f>
        <v>3111</v>
      </c>
      <c r="I67" s="74"/>
      <c r="M67" s="3"/>
      <c r="N67" s="3"/>
      <c r="O67" s="3"/>
      <c r="P67" s="3"/>
      <c r="Q67" s="3"/>
    </row>
    <row r="68" spans="1:28" ht="33.75" customHeight="1" x14ac:dyDescent="0.25">
      <c r="A68" s="93" t="s">
        <v>21</v>
      </c>
      <c r="B68" s="82">
        <f>(B67*B66)/1000</f>
        <v>40.494999999999997</v>
      </c>
      <c r="C68" s="37">
        <f>(C67*C66)/1000</f>
        <v>40.234999999999999</v>
      </c>
      <c r="D68" s="37">
        <f>(D67*D66)/1000</f>
        <v>40.56</v>
      </c>
      <c r="E68" s="37">
        <f>(E67*E66)/1000</f>
        <v>40.755000000000003</v>
      </c>
      <c r="F68" s="37">
        <f>(F67*F66)/1000</f>
        <v>40.17</v>
      </c>
      <c r="G68" s="114">
        <f>((G65*1000)/G67)/7</f>
        <v>64.857142857142847</v>
      </c>
      <c r="M68" s="3"/>
      <c r="N68" s="3"/>
      <c r="O68" s="3"/>
      <c r="P68" s="3"/>
      <c r="Q68" s="3"/>
    </row>
    <row r="69" spans="1:28" ht="33.75" customHeight="1" x14ac:dyDescent="0.25">
      <c r="A69" s="94" t="s">
        <v>22</v>
      </c>
      <c r="B69" s="83">
        <f>((B67*B66)*7)/1000</f>
        <v>283.46499999999997</v>
      </c>
      <c r="C69" s="41">
        <f>((C67*C66)*7)/1000</f>
        <v>281.64499999999998</v>
      </c>
      <c r="D69" s="41">
        <f>((D67*D66)*7)/1000</f>
        <v>283.92</v>
      </c>
      <c r="E69" s="41">
        <f>((E67*E66)*7)/1000</f>
        <v>285.28500000000003</v>
      </c>
      <c r="F69" s="41">
        <f>((F67*F66)*7)/1000</f>
        <v>281.19</v>
      </c>
      <c r="G69" s="85"/>
      <c r="H69" s="49"/>
      <c r="Q69" s="3"/>
    </row>
    <row r="70" spans="1:28" ht="33.75" customHeight="1" thickBot="1" x14ac:dyDescent="0.3">
      <c r="A70" s="95" t="s">
        <v>23</v>
      </c>
      <c r="B70" s="84">
        <f>+(B65/B67)/7*1000</f>
        <v>64.857142857142847</v>
      </c>
      <c r="C70" s="46">
        <f>+(C65/C67)/7*1000</f>
        <v>64.857142857142861</v>
      </c>
      <c r="D70" s="46">
        <f>+(D65/D67)/7*1000</f>
        <v>64.857142857142847</v>
      </c>
      <c r="E70" s="46">
        <f>+(E65/E67)/7*1000</f>
        <v>64.857142857142861</v>
      </c>
      <c r="F70" s="46">
        <f>+(F65/F67)/7*1000</f>
        <v>64.857142857142861</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A3:C3"/>
    <mergeCell ref="E9:G9"/>
    <mergeCell ref="R9:S9"/>
    <mergeCell ref="K11:L11"/>
    <mergeCell ref="J15:Q15"/>
    <mergeCell ref="B36:G36"/>
    <mergeCell ref="K36:O36"/>
    <mergeCell ref="J54:K54"/>
    <mergeCell ref="B55:F55"/>
    <mergeCell ref="B15:I15"/>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9"/>
  <sheetViews>
    <sheetView topLeftCell="A38" zoomScale="30" zoomScaleNormal="30" workbookViewId="0">
      <selection activeCell="G64" sqref="G64"/>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0" width="33.42578125" style="17" bestFit="1" customWidth="1"/>
    <col min="11" max="12" width="21.28515625" style="17" bestFit="1" customWidth="1"/>
    <col min="13" max="14" width="21.28515625" style="17" customWidth="1"/>
    <col min="15" max="15" width="21.28515625"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38"/>
      <c r="E3" s="138"/>
      <c r="F3" s="138"/>
      <c r="G3" s="138"/>
      <c r="H3" s="138"/>
      <c r="I3" s="138"/>
      <c r="J3" s="138"/>
      <c r="K3" s="138"/>
      <c r="L3" s="138"/>
      <c r="M3" s="138"/>
      <c r="N3" s="138"/>
      <c r="O3" s="138"/>
      <c r="P3" s="138"/>
      <c r="Q3" s="138"/>
      <c r="R3" s="138"/>
      <c r="S3" s="138"/>
      <c r="T3" s="138"/>
      <c r="U3" s="138"/>
      <c r="V3" s="138"/>
      <c r="W3" s="138"/>
      <c r="X3" s="138"/>
      <c r="Y3" s="2"/>
      <c r="Z3" s="2"/>
      <c r="AA3" s="2"/>
      <c r="AB3" s="2"/>
      <c r="AC3" s="2"/>
      <c r="AD3" s="138"/>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38" t="s">
        <v>1</v>
      </c>
      <c r="B9" s="138"/>
      <c r="C9" s="138"/>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38"/>
      <c r="B10" s="138"/>
      <c r="C10" s="138"/>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38" t="s">
        <v>4</v>
      </c>
      <c r="B11" s="138"/>
      <c r="C11" s="138"/>
      <c r="D11" s="1"/>
      <c r="E11" s="139">
        <v>3</v>
      </c>
      <c r="F11" s="1"/>
      <c r="G11" s="1"/>
      <c r="H11" s="1"/>
      <c r="I11" s="1"/>
      <c r="J11" s="1"/>
      <c r="K11" s="327" t="s">
        <v>55</v>
      </c>
      <c r="L11" s="327"/>
      <c r="M11" s="140"/>
      <c r="N11" s="140"/>
      <c r="O11" s="1"/>
      <c r="P11" s="1"/>
      <c r="Q11" s="1" t="s">
        <v>6</v>
      </c>
      <c r="R11" s="8"/>
      <c r="S11" s="8"/>
      <c r="T11" s="8"/>
      <c r="U11" s="8"/>
      <c r="V11" s="8"/>
      <c r="W11" s="8"/>
      <c r="X11" s="8"/>
      <c r="Y11" s="1"/>
      <c r="Z11" s="1"/>
      <c r="AA11" s="1"/>
      <c r="AB11" s="1"/>
      <c r="AC11" s="1"/>
      <c r="AD11" s="1"/>
    </row>
    <row r="12" spans="1:30" s="3" customFormat="1" ht="26.25" x14ac:dyDescent="0.25">
      <c r="A12" s="138"/>
      <c r="B12" s="138"/>
      <c r="C12" s="138"/>
      <c r="D12" s="1"/>
      <c r="E12" s="5"/>
      <c r="F12" s="1"/>
      <c r="G12" s="1"/>
      <c r="H12" s="1"/>
      <c r="I12" s="1"/>
      <c r="J12" s="1"/>
      <c r="K12" s="140"/>
      <c r="L12" s="140"/>
      <c r="M12" s="140"/>
      <c r="N12" s="140"/>
      <c r="O12" s="1"/>
      <c r="P12" s="1"/>
      <c r="Q12" s="1"/>
      <c r="R12" s="1"/>
      <c r="S12" s="8"/>
      <c r="T12" s="8"/>
      <c r="U12" s="8"/>
      <c r="V12" s="8"/>
      <c r="W12" s="8"/>
      <c r="X12" s="8"/>
      <c r="Y12" s="8"/>
      <c r="Z12" s="8"/>
      <c r="AA12" s="8"/>
      <c r="AB12" s="8"/>
      <c r="AC12" s="8"/>
      <c r="AD12" s="1"/>
    </row>
    <row r="13" spans="1:30" s="3" customFormat="1" ht="26.25" x14ac:dyDescent="0.25">
      <c r="A13" s="138"/>
      <c r="B13" s="138"/>
      <c r="C13" s="138"/>
      <c r="D13" s="138"/>
      <c r="E13" s="138"/>
      <c r="F13" s="138"/>
      <c r="G13" s="138"/>
      <c r="H13" s="138"/>
      <c r="I13" s="138"/>
      <c r="J13" s="138"/>
      <c r="K13" s="138"/>
      <c r="L13" s="140"/>
      <c r="M13" s="140"/>
      <c r="N13" s="140"/>
      <c r="O13" s="140"/>
      <c r="P13" s="140"/>
      <c r="Q13" s="140"/>
      <c r="R13" s="140"/>
      <c r="S13" s="140"/>
      <c r="T13" s="140"/>
      <c r="U13" s="140"/>
      <c r="V13" s="140"/>
      <c r="W13" s="1"/>
      <c r="X13" s="1"/>
      <c r="Y13" s="1"/>
    </row>
    <row r="14" spans="1:30" s="3" customFormat="1" ht="27" thickBot="1" x14ac:dyDescent="0.3">
      <c r="A14" s="138"/>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36" t="s">
        <v>8</v>
      </c>
      <c r="C15" s="337"/>
      <c r="D15" s="337"/>
      <c r="E15" s="337"/>
      <c r="F15" s="337"/>
      <c r="G15" s="337"/>
      <c r="H15" s="337"/>
      <c r="I15" s="338"/>
      <c r="J15" s="330" t="s">
        <v>52</v>
      </c>
      <c r="K15" s="331"/>
      <c r="L15" s="331"/>
      <c r="M15" s="331"/>
      <c r="N15" s="331"/>
      <c r="O15" s="331"/>
      <c r="P15" s="331"/>
      <c r="Q15" s="332"/>
      <c r="R15" s="12"/>
    </row>
    <row r="16" spans="1:30" ht="39.950000000000003" customHeight="1" x14ac:dyDescent="0.25">
      <c r="A16" s="87" t="s">
        <v>9</v>
      </c>
      <c r="B16" s="136"/>
      <c r="C16" s="127"/>
      <c r="D16" s="137"/>
      <c r="E16" s="127"/>
      <c r="F16" s="127"/>
      <c r="G16" s="127"/>
      <c r="H16" s="137"/>
      <c r="I16" s="128"/>
      <c r="J16" s="126"/>
      <c r="K16" s="127"/>
      <c r="L16" s="127"/>
      <c r="M16" s="127"/>
      <c r="N16" s="127"/>
      <c r="O16" s="127"/>
      <c r="P16" s="127"/>
      <c r="Q16" s="128"/>
      <c r="R16" s="16" t="s">
        <v>10</v>
      </c>
      <c r="T16" s="18"/>
      <c r="U16" s="18"/>
    </row>
    <row r="17" spans="1:30" ht="39.950000000000003" customHeight="1" x14ac:dyDescent="0.25">
      <c r="A17" s="88" t="s">
        <v>11</v>
      </c>
      <c r="B17" s="14">
        <v>1</v>
      </c>
      <c r="C17" s="19">
        <v>2</v>
      </c>
      <c r="D17" s="19">
        <v>3</v>
      </c>
      <c r="E17" s="19">
        <v>4</v>
      </c>
      <c r="F17" s="19">
        <v>5</v>
      </c>
      <c r="G17" s="19">
        <v>6</v>
      </c>
      <c r="H17" s="19">
        <v>7</v>
      </c>
      <c r="I17" s="20">
        <v>8</v>
      </c>
      <c r="J17" s="14">
        <v>1</v>
      </c>
      <c r="K17" s="19">
        <v>2</v>
      </c>
      <c r="L17" s="19">
        <v>3</v>
      </c>
      <c r="M17" s="19">
        <v>4</v>
      </c>
      <c r="N17" s="19">
        <v>5</v>
      </c>
      <c r="O17" s="19">
        <v>6</v>
      </c>
      <c r="P17" s="19">
        <v>7</v>
      </c>
      <c r="Q17" s="20">
        <v>8</v>
      </c>
      <c r="R17" s="16"/>
      <c r="T17" s="2"/>
      <c r="U17" s="18"/>
    </row>
    <row r="18" spans="1:30" ht="39.950000000000003" customHeight="1" x14ac:dyDescent="0.25">
      <c r="A18" s="89" t="s">
        <v>12</v>
      </c>
      <c r="B18" s="21">
        <v>24.362100000000002</v>
      </c>
      <c r="C18" s="22">
        <v>33.402999999999999</v>
      </c>
      <c r="D18" s="22">
        <v>31.524000000000001</v>
      </c>
      <c r="E18" s="22">
        <v>27.037600000000005</v>
      </c>
      <c r="F18" s="22">
        <v>17.785199999999996</v>
      </c>
      <c r="G18" s="22">
        <v>20.6038</v>
      </c>
      <c r="H18" s="22">
        <v>13.781600000000001</v>
      </c>
      <c r="I18" s="23">
        <v>9.8216000000000001</v>
      </c>
      <c r="J18" s="21">
        <v>28.094100000000005</v>
      </c>
      <c r="K18" s="22">
        <v>28.542400000000004</v>
      </c>
      <c r="L18" s="22">
        <v>30.54</v>
      </c>
      <c r="M18" s="22">
        <v>24.018500000000003</v>
      </c>
      <c r="N18" s="22">
        <v>25.103600000000004</v>
      </c>
      <c r="O18" s="22">
        <v>16.299700000000001</v>
      </c>
      <c r="P18" s="22">
        <v>14.169599999999999</v>
      </c>
      <c r="Q18" s="23">
        <v>11.140799999999999</v>
      </c>
      <c r="R18" s="24">
        <f t="shared" ref="R18:R25" si="0">SUM(B18:Q18)</f>
        <v>356.22760000000011</v>
      </c>
      <c r="T18" s="2"/>
      <c r="U18" s="18"/>
    </row>
    <row r="19" spans="1:30" ht="39.950000000000003" customHeight="1" x14ac:dyDescent="0.25">
      <c r="A19" s="90" t="s">
        <v>13</v>
      </c>
      <c r="B19" s="21">
        <v>24.362100000000002</v>
      </c>
      <c r="C19" s="22">
        <v>33.402999999999999</v>
      </c>
      <c r="D19" s="22">
        <v>31.524000000000001</v>
      </c>
      <c r="E19" s="22">
        <v>27.037600000000005</v>
      </c>
      <c r="F19" s="22">
        <v>17.785199999999996</v>
      </c>
      <c r="G19" s="22">
        <v>20.6038</v>
      </c>
      <c r="H19" s="22">
        <v>13.781600000000001</v>
      </c>
      <c r="I19" s="23">
        <v>9.8216000000000001</v>
      </c>
      <c r="J19" s="21">
        <v>28.094100000000005</v>
      </c>
      <c r="K19" s="22">
        <v>28.542400000000004</v>
      </c>
      <c r="L19" s="22">
        <v>30.54</v>
      </c>
      <c r="M19" s="22">
        <v>24.018500000000003</v>
      </c>
      <c r="N19" s="22">
        <v>25.103600000000004</v>
      </c>
      <c r="O19" s="22">
        <v>16.299700000000001</v>
      </c>
      <c r="P19" s="22">
        <v>14.169599999999999</v>
      </c>
      <c r="Q19" s="23">
        <v>11.140799999999999</v>
      </c>
      <c r="R19" s="24">
        <f t="shared" si="0"/>
        <v>356.22760000000011</v>
      </c>
      <c r="T19" s="2"/>
      <c r="U19" s="18"/>
    </row>
    <row r="20" spans="1:30" ht="39.75" customHeight="1" x14ac:dyDescent="0.25">
      <c r="A20" s="89" t="s">
        <v>14</v>
      </c>
      <c r="B20" s="75">
        <v>29.908760000000001</v>
      </c>
      <c r="C20" s="22">
        <v>41.574800000000003</v>
      </c>
      <c r="D20" s="22">
        <v>39.650999999999996</v>
      </c>
      <c r="E20" s="22">
        <v>35.021660000000004</v>
      </c>
      <c r="F20" s="22">
        <v>22.948820000000001</v>
      </c>
      <c r="G20" s="22">
        <v>27.982079999999996</v>
      </c>
      <c r="H20" s="22">
        <v>18.64996</v>
      </c>
      <c r="I20" s="23">
        <v>13.257759999999999</v>
      </c>
      <c r="J20" s="21">
        <v>34.394660000000002</v>
      </c>
      <c r="K20" s="22">
        <v>35.555839999999996</v>
      </c>
      <c r="L20" s="22">
        <v>39.136000000000003</v>
      </c>
      <c r="M20" s="22">
        <v>31.10949999999999</v>
      </c>
      <c r="N20" s="22">
        <v>33.036559999999994</v>
      </c>
      <c r="O20" s="22">
        <v>21.713920000000002</v>
      </c>
      <c r="P20" s="22">
        <v>19.141559999999998</v>
      </c>
      <c r="Q20" s="23">
        <v>15.132480000000001</v>
      </c>
      <c r="R20" s="24">
        <f t="shared" si="0"/>
        <v>458.21536000000003</v>
      </c>
      <c r="T20" s="2"/>
      <c r="U20" s="18"/>
    </row>
    <row r="21" spans="1:30" ht="39.950000000000003" customHeight="1" x14ac:dyDescent="0.25">
      <c r="A21" s="90" t="s">
        <v>15</v>
      </c>
      <c r="B21" s="21">
        <v>29.908760000000001</v>
      </c>
      <c r="C21" s="22">
        <v>41.574800000000003</v>
      </c>
      <c r="D21" s="22">
        <v>39.650999999999996</v>
      </c>
      <c r="E21" s="22">
        <v>35.021660000000004</v>
      </c>
      <c r="F21" s="22">
        <v>22.948820000000001</v>
      </c>
      <c r="G21" s="22">
        <v>27.982079999999996</v>
      </c>
      <c r="H21" s="22">
        <v>18.64996</v>
      </c>
      <c r="I21" s="23">
        <v>13.257759999999999</v>
      </c>
      <c r="J21" s="21">
        <v>34.394660000000002</v>
      </c>
      <c r="K21" s="22">
        <v>35.555839999999996</v>
      </c>
      <c r="L21" s="22">
        <v>39.136000000000003</v>
      </c>
      <c r="M21" s="22">
        <v>31.10949999999999</v>
      </c>
      <c r="N21" s="22">
        <v>33.036559999999994</v>
      </c>
      <c r="O21" s="22">
        <v>21.713920000000002</v>
      </c>
      <c r="P21" s="22">
        <v>19.141559999999998</v>
      </c>
      <c r="Q21" s="23">
        <v>15.132480000000001</v>
      </c>
      <c r="R21" s="24">
        <f t="shared" si="0"/>
        <v>458.21536000000003</v>
      </c>
      <c r="T21" s="2"/>
      <c r="U21" s="18"/>
    </row>
    <row r="22" spans="1:30" ht="39.950000000000003" customHeight="1" x14ac:dyDescent="0.25">
      <c r="A22" s="89" t="s">
        <v>16</v>
      </c>
      <c r="B22" s="21">
        <v>29.908760000000001</v>
      </c>
      <c r="C22" s="22">
        <v>41.574800000000003</v>
      </c>
      <c r="D22" s="22">
        <v>39.650999999999996</v>
      </c>
      <c r="E22" s="22">
        <v>35.021660000000004</v>
      </c>
      <c r="F22" s="22">
        <v>22.948820000000001</v>
      </c>
      <c r="G22" s="22">
        <v>27.982079999999996</v>
      </c>
      <c r="H22" s="22">
        <v>18.64996</v>
      </c>
      <c r="I22" s="23">
        <v>13.257759999999999</v>
      </c>
      <c r="J22" s="21">
        <v>34.394660000000002</v>
      </c>
      <c r="K22" s="22">
        <v>35.555839999999996</v>
      </c>
      <c r="L22" s="22">
        <v>39.136000000000003</v>
      </c>
      <c r="M22" s="22">
        <v>31.10949999999999</v>
      </c>
      <c r="N22" s="22">
        <v>33.036559999999994</v>
      </c>
      <c r="O22" s="22">
        <v>21.713920000000002</v>
      </c>
      <c r="P22" s="22">
        <v>19.141559999999998</v>
      </c>
      <c r="Q22" s="23">
        <v>15.132480000000001</v>
      </c>
      <c r="R22" s="24">
        <f t="shared" si="0"/>
        <v>458.21536000000003</v>
      </c>
      <c r="T22" s="2"/>
      <c r="U22" s="18"/>
    </row>
    <row r="23" spans="1:30" ht="39.950000000000003" customHeight="1" x14ac:dyDescent="0.25">
      <c r="A23" s="90" t="s">
        <v>17</v>
      </c>
      <c r="B23" s="21">
        <v>29.908760000000001</v>
      </c>
      <c r="C23" s="22">
        <v>41.574800000000003</v>
      </c>
      <c r="D23" s="22">
        <v>39.650999999999996</v>
      </c>
      <c r="E23" s="22">
        <v>35.021660000000004</v>
      </c>
      <c r="F23" s="22">
        <v>22.948820000000001</v>
      </c>
      <c r="G23" s="22">
        <v>27.982079999999996</v>
      </c>
      <c r="H23" s="22">
        <v>18.64996</v>
      </c>
      <c r="I23" s="23">
        <v>13.257759999999999</v>
      </c>
      <c r="J23" s="21">
        <v>34.394660000000002</v>
      </c>
      <c r="K23" s="22">
        <v>35.555839999999996</v>
      </c>
      <c r="L23" s="22">
        <v>39.136000000000003</v>
      </c>
      <c r="M23" s="22">
        <v>31.10949999999999</v>
      </c>
      <c r="N23" s="22">
        <v>33.036559999999994</v>
      </c>
      <c r="O23" s="22">
        <v>21.713920000000002</v>
      </c>
      <c r="P23" s="22">
        <v>19.141559999999998</v>
      </c>
      <c r="Q23" s="23">
        <v>15.132480000000001</v>
      </c>
      <c r="R23" s="24">
        <f t="shared" si="0"/>
        <v>458.21536000000003</v>
      </c>
      <c r="T23" s="2"/>
      <c r="U23" s="18"/>
    </row>
    <row r="24" spans="1:30" ht="39.950000000000003" customHeight="1" x14ac:dyDescent="0.25">
      <c r="A24" s="89" t="s">
        <v>18</v>
      </c>
      <c r="B24" s="21">
        <v>29.908760000000001</v>
      </c>
      <c r="C24" s="22">
        <v>41.574800000000003</v>
      </c>
      <c r="D24" s="22">
        <v>39.650999999999996</v>
      </c>
      <c r="E24" s="22">
        <v>35.021660000000004</v>
      </c>
      <c r="F24" s="22">
        <v>22.948820000000001</v>
      </c>
      <c r="G24" s="22">
        <v>27.982079999999996</v>
      </c>
      <c r="H24" s="22">
        <v>18.64996</v>
      </c>
      <c r="I24" s="23">
        <v>13.257759999999999</v>
      </c>
      <c r="J24" s="21">
        <v>34.394660000000002</v>
      </c>
      <c r="K24" s="22">
        <v>35.555839999999996</v>
      </c>
      <c r="L24" s="22">
        <v>39.136000000000003</v>
      </c>
      <c r="M24" s="22">
        <v>31.10949999999999</v>
      </c>
      <c r="N24" s="22">
        <v>33.036559999999994</v>
      </c>
      <c r="O24" s="22">
        <v>21.713920000000002</v>
      </c>
      <c r="P24" s="22">
        <v>19.141559999999998</v>
      </c>
      <c r="Q24" s="23">
        <v>15.132480000000001</v>
      </c>
      <c r="R24" s="24">
        <f t="shared" si="0"/>
        <v>458.21536000000003</v>
      </c>
      <c r="T24" s="2"/>
    </row>
    <row r="25" spans="1:30" ht="41.45" customHeight="1" x14ac:dyDescent="0.25">
      <c r="A25" s="90" t="s">
        <v>10</v>
      </c>
      <c r="B25" s="25">
        <f t="shared" ref="B25:C25" si="1">SUM(B18:B24)</f>
        <v>198.268</v>
      </c>
      <c r="C25" s="26">
        <f t="shared" si="1"/>
        <v>274.68</v>
      </c>
      <c r="D25" s="26">
        <f>SUM(D18:D24)</f>
        <v>261.303</v>
      </c>
      <c r="E25" s="26">
        <f t="shared" ref="E25:G25" si="2">SUM(E18:E24)</f>
        <v>229.18350000000001</v>
      </c>
      <c r="F25" s="26">
        <f t="shared" si="2"/>
        <v>150.31449999999998</v>
      </c>
      <c r="G25" s="26">
        <f t="shared" si="2"/>
        <v>181.11799999999999</v>
      </c>
      <c r="H25" s="26">
        <f>SUM(H18:H24)</f>
        <v>120.81299999999999</v>
      </c>
      <c r="I25" s="27">
        <f t="shared" ref="I25" si="3">SUM(I18:I24)</f>
        <v>85.932000000000002</v>
      </c>
      <c r="J25" s="25">
        <f>SUM(J18:J24)</f>
        <v>228.16149999999999</v>
      </c>
      <c r="K25" s="26">
        <f t="shared" ref="K25:M25" si="4">SUM(K18:K24)</f>
        <v>234.86399999999998</v>
      </c>
      <c r="L25" s="26">
        <f t="shared" si="4"/>
        <v>256.76</v>
      </c>
      <c r="M25" s="26">
        <f t="shared" si="4"/>
        <v>203.58449999999999</v>
      </c>
      <c r="N25" s="26">
        <f>SUM(N18:N24)</f>
        <v>215.39</v>
      </c>
      <c r="O25" s="26">
        <f t="shared" ref="O25" si="5">SUM(O18:O24)</f>
        <v>141.16900000000001</v>
      </c>
      <c r="P25" s="26">
        <f>SUM(P18:P24)</f>
        <v>124.047</v>
      </c>
      <c r="Q25" s="27">
        <f t="shared" ref="Q25" si="6">SUM(Q18:Q24)</f>
        <v>97.944000000000003</v>
      </c>
      <c r="R25" s="24">
        <f t="shared" si="0"/>
        <v>3003.5319999999997</v>
      </c>
    </row>
    <row r="26" spans="1:30" s="2" customFormat="1" ht="36.75" customHeight="1" x14ac:dyDescent="0.25">
      <c r="A26" s="91" t="s">
        <v>19</v>
      </c>
      <c r="B26" s="28">
        <v>36.5</v>
      </c>
      <c r="C26" s="29">
        <v>36</v>
      </c>
      <c r="D26" s="29">
        <v>34.5</v>
      </c>
      <c r="E26" s="29">
        <v>34.5</v>
      </c>
      <c r="F26" s="29">
        <v>33.5</v>
      </c>
      <c r="G26" s="29">
        <v>34</v>
      </c>
      <c r="H26" s="29">
        <v>33</v>
      </c>
      <c r="I26" s="30">
        <v>33</v>
      </c>
      <c r="J26" s="28">
        <v>36.5</v>
      </c>
      <c r="K26" s="29">
        <v>36</v>
      </c>
      <c r="L26" s="29">
        <v>35</v>
      </c>
      <c r="M26" s="29">
        <v>34.5</v>
      </c>
      <c r="N26" s="29">
        <v>34</v>
      </c>
      <c r="O26" s="29">
        <v>33.5</v>
      </c>
      <c r="P26" s="29">
        <v>33</v>
      </c>
      <c r="Q26" s="30">
        <v>33</v>
      </c>
      <c r="R26" s="31">
        <f>+((R25/R27)/7)*1000</f>
        <v>34.664404588786553</v>
      </c>
    </row>
    <row r="27" spans="1:30" s="2" customFormat="1" ht="33" customHeight="1" x14ac:dyDescent="0.25">
      <c r="A27" s="92" t="s">
        <v>20</v>
      </c>
      <c r="B27" s="32">
        <v>776</v>
      </c>
      <c r="C27" s="33">
        <v>1090</v>
      </c>
      <c r="D27" s="33">
        <v>1082</v>
      </c>
      <c r="E27" s="33">
        <v>949</v>
      </c>
      <c r="F27" s="33">
        <v>641</v>
      </c>
      <c r="G27" s="33">
        <v>761</v>
      </c>
      <c r="H27" s="33">
        <v>523</v>
      </c>
      <c r="I27" s="34">
        <v>372</v>
      </c>
      <c r="J27" s="32">
        <v>893</v>
      </c>
      <c r="K27" s="33">
        <v>932</v>
      </c>
      <c r="L27" s="33">
        <v>1048</v>
      </c>
      <c r="M27" s="33">
        <v>843</v>
      </c>
      <c r="N27" s="33">
        <v>905</v>
      </c>
      <c r="O27" s="33">
        <v>602</v>
      </c>
      <c r="P27" s="33">
        <v>537</v>
      </c>
      <c r="Q27" s="34">
        <v>424</v>
      </c>
      <c r="R27" s="35">
        <f>SUM(B27:Q27)</f>
        <v>12378</v>
      </c>
      <c r="S27" s="2">
        <f>((R25*1000)/R27)/7</f>
        <v>34.664404588786553</v>
      </c>
    </row>
    <row r="28" spans="1:30" s="2" customFormat="1" ht="33" customHeight="1" x14ac:dyDescent="0.25">
      <c r="A28" s="93" t="s">
        <v>21</v>
      </c>
      <c r="B28" s="36">
        <f>((B27*B26)*7/1000-B18-B19)/5</f>
        <v>29.908760000000001</v>
      </c>
      <c r="C28" s="37">
        <f t="shared" ref="C28:Q28" si="7">((C27*C26)*7/1000-C18-C19)/5</f>
        <v>41.574800000000003</v>
      </c>
      <c r="D28" s="37">
        <f t="shared" si="7"/>
        <v>39.650999999999996</v>
      </c>
      <c r="E28" s="37">
        <f t="shared" si="7"/>
        <v>35.021660000000004</v>
      </c>
      <c r="F28" s="37">
        <f t="shared" si="7"/>
        <v>22.948820000000001</v>
      </c>
      <c r="G28" s="37">
        <f t="shared" si="7"/>
        <v>27.982079999999996</v>
      </c>
      <c r="H28" s="37">
        <f t="shared" si="7"/>
        <v>18.64996</v>
      </c>
      <c r="I28" s="38">
        <f t="shared" si="7"/>
        <v>13.257759999999999</v>
      </c>
      <c r="J28" s="36">
        <f t="shared" si="7"/>
        <v>34.394660000000002</v>
      </c>
      <c r="K28" s="37">
        <f t="shared" si="7"/>
        <v>35.555839999999996</v>
      </c>
      <c r="L28" s="37">
        <f t="shared" si="7"/>
        <v>39.136000000000003</v>
      </c>
      <c r="M28" s="37">
        <f t="shared" si="7"/>
        <v>31.10949999999999</v>
      </c>
      <c r="N28" s="37">
        <f t="shared" si="7"/>
        <v>33.036559999999994</v>
      </c>
      <c r="O28" s="37">
        <f t="shared" si="7"/>
        <v>21.713920000000002</v>
      </c>
      <c r="P28" s="37">
        <f t="shared" si="7"/>
        <v>19.141559999999998</v>
      </c>
      <c r="Q28" s="38">
        <f t="shared" si="7"/>
        <v>15.132480000000001</v>
      </c>
      <c r="R28" s="39"/>
    </row>
    <row r="29" spans="1:30" ht="33.75" customHeight="1" x14ac:dyDescent="0.25">
      <c r="A29" s="94" t="s">
        <v>22</v>
      </c>
      <c r="B29" s="40">
        <f t="shared" ref="B29:C29" si="8">((B27*B26)*7)/1000</f>
        <v>198.268</v>
      </c>
      <c r="C29" s="41">
        <f t="shared" si="8"/>
        <v>274.68</v>
      </c>
      <c r="D29" s="41">
        <f>((D27*D26)*7)/1000</f>
        <v>261.303</v>
      </c>
      <c r="E29" s="41">
        <f>((E27*E26)*7)/1000</f>
        <v>229.18350000000001</v>
      </c>
      <c r="F29" s="41">
        <f t="shared" ref="F29:G29" si="9">((F27*F26)*7)/1000</f>
        <v>150.31450000000001</v>
      </c>
      <c r="G29" s="41">
        <f t="shared" si="9"/>
        <v>181.11799999999999</v>
      </c>
      <c r="H29" s="41">
        <f>((H27*H26)*7)/1000</f>
        <v>120.813</v>
      </c>
      <c r="I29" s="85">
        <f>((I27*I26)*7)/1000</f>
        <v>85.932000000000002</v>
      </c>
      <c r="J29" s="40">
        <f>((J27*J26)*7)/1000</f>
        <v>228.16149999999999</v>
      </c>
      <c r="K29" s="41">
        <f>((K27*K26)*7)/1000</f>
        <v>234.864</v>
      </c>
      <c r="L29" s="41">
        <f t="shared" ref="L29:Q29" si="10">((L27*L26)*7)/1000</f>
        <v>256.76</v>
      </c>
      <c r="M29" s="41">
        <f t="shared" si="10"/>
        <v>203.58449999999999</v>
      </c>
      <c r="N29" s="42">
        <f t="shared" si="10"/>
        <v>215.39</v>
      </c>
      <c r="O29" s="42">
        <f t="shared" si="10"/>
        <v>141.16900000000001</v>
      </c>
      <c r="P29" s="42">
        <f t="shared" si="10"/>
        <v>124.047</v>
      </c>
      <c r="Q29" s="43">
        <f t="shared" si="10"/>
        <v>97.944000000000003</v>
      </c>
      <c r="R29" s="44"/>
    </row>
    <row r="30" spans="1:30" ht="33.75" customHeight="1" thickBot="1" x14ac:dyDescent="0.3">
      <c r="A30" s="95" t="s">
        <v>23</v>
      </c>
      <c r="B30" s="45">
        <f t="shared" ref="B30:C30" si="11">+(B25/B27)/7*1000</f>
        <v>36.5</v>
      </c>
      <c r="C30" s="46">
        <f t="shared" si="11"/>
        <v>36</v>
      </c>
      <c r="D30" s="46">
        <f>+(D25/D27)/7*1000</f>
        <v>34.499999999999993</v>
      </c>
      <c r="E30" s="46">
        <f t="shared" ref="E30:G30" si="12">+(E25/E27)/7*1000</f>
        <v>34.5</v>
      </c>
      <c r="F30" s="46">
        <f t="shared" si="12"/>
        <v>33.499999999999993</v>
      </c>
      <c r="G30" s="46">
        <f t="shared" si="12"/>
        <v>33.999999999999993</v>
      </c>
      <c r="H30" s="46">
        <f>+(H25/H27)/7*1000</f>
        <v>32.999999999999993</v>
      </c>
      <c r="I30" s="47">
        <f t="shared" ref="I30" si="13">+(I25/I27)/7*1000</f>
        <v>33</v>
      </c>
      <c r="J30" s="45">
        <f>+(J25/J27)/7*1000</f>
        <v>36.5</v>
      </c>
      <c r="K30" s="46">
        <f t="shared" ref="K30:Q30" si="14">+(K25/K27)/7*1000</f>
        <v>36</v>
      </c>
      <c r="L30" s="46">
        <f t="shared" si="14"/>
        <v>34.999999999999993</v>
      </c>
      <c r="M30" s="46">
        <f t="shared" si="14"/>
        <v>34.499999999999993</v>
      </c>
      <c r="N30" s="46">
        <f t="shared" si="14"/>
        <v>33.999999999999993</v>
      </c>
      <c r="O30" s="46">
        <f t="shared" si="14"/>
        <v>33.5</v>
      </c>
      <c r="P30" s="46">
        <f t="shared" si="14"/>
        <v>32.999999999999993</v>
      </c>
      <c r="Q30" s="47">
        <f t="shared" si="14"/>
        <v>33</v>
      </c>
      <c r="R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28" t="s">
        <v>25</v>
      </c>
      <c r="C36" s="329"/>
      <c r="D36" s="329"/>
      <c r="E36" s="329"/>
      <c r="F36" s="329"/>
      <c r="G36" s="329"/>
      <c r="H36" s="97"/>
      <c r="I36" s="52" t="s">
        <v>26</v>
      </c>
      <c r="J36" s="105"/>
      <c r="K36" s="334" t="s">
        <v>25</v>
      </c>
      <c r="L36" s="334"/>
      <c r="M36" s="334"/>
      <c r="N36" s="334"/>
      <c r="O36" s="328"/>
      <c r="P36" s="109"/>
      <c r="Q36" s="53"/>
      <c r="R36" s="53"/>
      <c r="S36" s="3"/>
      <c r="T36" s="3"/>
      <c r="U36" s="54"/>
      <c r="V36" s="3"/>
      <c r="W36" s="53"/>
      <c r="X36" s="53"/>
      <c r="Y36" s="53"/>
      <c r="Z36" s="3"/>
    </row>
    <row r="37" spans="1:30" ht="33.75" customHeight="1" x14ac:dyDescent="0.25">
      <c r="A37" s="87" t="s">
        <v>27</v>
      </c>
      <c r="B37" s="96"/>
      <c r="C37" s="15"/>
      <c r="D37" s="15"/>
      <c r="E37" s="15"/>
      <c r="F37" s="15"/>
      <c r="G37" s="15"/>
      <c r="H37" s="98" t="s">
        <v>10</v>
      </c>
      <c r="J37" s="106"/>
      <c r="K37" s="96"/>
      <c r="L37" s="15"/>
      <c r="M37" s="15"/>
      <c r="N37" s="15"/>
      <c r="O37" s="15"/>
      <c r="P37" s="98" t="s">
        <v>10</v>
      </c>
      <c r="Q37" s="56"/>
      <c r="R37" s="56"/>
      <c r="S37" s="57"/>
      <c r="T37" s="3"/>
      <c r="U37" s="3"/>
      <c r="V37" s="54"/>
      <c r="W37" s="3"/>
      <c r="X37" s="53"/>
      <c r="Y37" s="53"/>
      <c r="Z37" s="53"/>
    </row>
    <row r="38" spans="1:30" ht="33.75" customHeight="1" x14ac:dyDescent="0.25">
      <c r="A38" s="88" t="s">
        <v>11</v>
      </c>
      <c r="B38" s="77">
        <v>1</v>
      </c>
      <c r="C38" s="19">
        <v>2</v>
      </c>
      <c r="D38" s="19">
        <v>3</v>
      </c>
      <c r="E38" s="19">
        <v>4</v>
      </c>
      <c r="F38" s="19">
        <v>5</v>
      </c>
      <c r="G38" s="19">
        <v>6</v>
      </c>
      <c r="H38" s="98"/>
      <c r="J38" s="107" t="s">
        <v>11</v>
      </c>
      <c r="K38" s="96">
        <v>1</v>
      </c>
      <c r="L38" s="55">
        <v>2</v>
      </c>
      <c r="M38" s="55">
        <v>3</v>
      </c>
      <c r="N38" s="55">
        <v>4</v>
      </c>
      <c r="O38" s="55">
        <v>5</v>
      </c>
      <c r="P38" s="98"/>
      <c r="Q38" s="56"/>
      <c r="R38" s="56"/>
      <c r="S38" s="58"/>
      <c r="T38" s="2"/>
      <c r="U38" s="59"/>
      <c r="V38" s="59"/>
      <c r="W38" s="2"/>
      <c r="X38" s="2"/>
      <c r="Y38" s="2"/>
      <c r="Z38" s="2"/>
    </row>
    <row r="39" spans="1:30" ht="33.75" customHeight="1" x14ac:dyDescent="0.25">
      <c r="A39" s="89" t="s">
        <v>12</v>
      </c>
      <c r="B39" s="78">
        <v>17.886400000000002</v>
      </c>
      <c r="C39" s="78">
        <v>31.066700000000004</v>
      </c>
      <c r="D39" s="78">
        <v>26.638500000000001</v>
      </c>
      <c r="E39" s="78">
        <v>18.737599999999997</v>
      </c>
      <c r="F39" s="78">
        <v>13.557600000000003</v>
      </c>
      <c r="G39" s="78">
        <v>0</v>
      </c>
      <c r="H39" s="99">
        <f t="shared" ref="H39:H46" si="15">SUM(B39:G39)</f>
        <v>107.88680000000001</v>
      </c>
      <c r="I39" s="2"/>
      <c r="J39" s="89" t="s">
        <v>12</v>
      </c>
      <c r="K39" s="78">
        <v>51.636000000000003</v>
      </c>
      <c r="L39" s="78">
        <v>51.402000000000001</v>
      </c>
      <c r="M39" s="78">
        <v>51.87</v>
      </c>
      <c r="N39" s="78">
        <v>51.558</v>
      </c>
      <c r="O39" s="78">
        <v>51.713999999999999</v>
      </c>
      <c r="P39" s="99">
        <f t="shared" ref="P39:P46" si="16">SUM(K39:O39)</f>
        <v>258.18</v>
      </c>
      <c r="Q39" s="2">
        <v>78</v>
      </c>
      <c r="R39" s="60"/>
      <c r="S39" s="61"/>
      <c r="T39" s="2"/>
      <c r="U39" s="59"/>
      <c r="V39" s="59"/>
      <c r="W39" s="2"/>
      <c r="X39" s="2"/>
      <c r="Y39" s="2"/>
      <c r="Z39" s="2"/>
    </row>
    <row r="40" spans="1:30" ht="33.75" customHeight="1" x14ac:dyDescent="0.25">
      <c r="A40" s="90" t="s">
        <v>13</v>
      </c>
      <c r="B40" s="78">
        <v>17.886400000000002</v>
      </c>
      <c r="C40" s="78">
        <v>31.066700000000004</v>
      </c>
      <c r="D40" s="78">
        <v>26.638500000000001</v>
      </c>
      <c r="E40" s="78">
        <v>18.737599999999997</v>
      </c>
      <c r="F40" s="78">
        <v>13.557600000000003</v>
      </c>
      <c r="G40" s="78">
        <v>0</v>
      </c>
      <c r="H40" s="99">
        <f t="shared" si="15"/>
        <v>107.88680000000001</v>
      </c>
      <c r="I40" s="2"/>
      <c r="J40" s="90" t="s">
        <v>13</v>
      </c>
      <c r="K40" s="78">
        <v>59.58</v>
      </c>
      <c r="L40" s="78">
        <v>59.31</v>
      </c>
      <c r="M40" s="78">
        <v>59.85</v>
      </c>
      <c r="N40" s="78">
        <v>59.49</v>
      </c>
      <c r="O40" s="78">
        <v>59.67</v>
      </c>
      <c r="P40" s="99">
        <f t="shared" si="16"/>
        <v>297.90000000000003</v>
      </c>
      <c r="Q40" s="2">
        <v>90</v>
      </c>
      <c r="R40" s="60"/>
      <c r="S40" s="58"/>
      <c r="T40" s="2"/>
      <c r="U40" s="59"/>
      <c r="V40" s="59"/>
      <c r="W40" s="2"/>
      <c r="X40" s="2"/>
      <c r="Y40" s="2"/>
      <c r="Z40" s="2"/>
    </row>
    <row r="41" spans="1:30" ht="33.75" customHeight="1" x14ac:dyDescent="0.25">
      <c r="A41" s="89" t="s">
        <v>14</v>
      </c>
      <c r="B41" s="78">
        <v>21.373239999999999</v>
      </c>
      <c r="C41" s="22">
        <v>37.945320000000002</v>
      </c>
      <c r="D41" s="22">
        <v>33.279400000000003</v>
      </c>
      <c r="E41" s="22">
        <v>23.135560000000002</v>
      </c>
      <c r="F41" s="22">
        <v>16.752959999999995</v>
      </c>
      <c r="G41" s="22">
        <v>0</v>
      </c>
      <c r="H41" s="99">
        <f t="shared" si="15"/>
        <v>132.48648</v>
      </c>
      <c r="I41" s="2"/>
      <c r="J41" s="89" t="s">
        <v>14</v>
      </c>
      <c r="K41" s="78">
        <f>$K$48*Q41/1000</f>
        <v>60.904000000000003</v>
      </c>
      <c r="L41" s="78">
        <f t="shared" ref="L41" si="17">$L$48*Q41/1000</f>
        <v>60.628</v>
      </c>
      <c r="M41" s="78">
        <f t="shared" ref="M41" si="18">$M$48*Q41/1000</f>
        <v>61.18</v>
      </c>
      <c r="N41" s="78">
        <f t="shared" ref="N41" si="19">$N$48*Q41/1000</f>
        <v>60.811999999999998</v>
      </c>
      <c r="O41" s="78">
        <f t="shared" ref="O41" si="20">$O$48*Q41/1000</f>
        <v>60.904000000000003</v>
      </c>
      <c r="P41" s="99">
        <f t="shared" si="16"/>
        <v>304.428</v>
      </c>
      <c r="Q41" s="2">
        <v>92</v>
      </c>
      <c r="R41" s="60"/>
      <c r="S41" s="51"/>
      <c r="T41" s="2"/>
      <c r="U41" s="59"/>
      <c r="V41" s="59"/>
      <c r="W41" s="2"/>
      <c r="X41" s="2"/>
      <c r="Y41" s="2"/>
      <c r="Z41" s="2"/>
    </row>
    <row r="42" spans="1:30" ht="33.75" customHeight="1" x14ac:dyDescent="0.25">
      <c r="A42" s="90" t="s">
        <v>15</v>
      </c>
      <c r="B42" s="78">
        <v>21.373239999999999</v>
      </c>
      <c r="C42" s="22">
        <v>37.945320000000002</v>
      </c>
      <c r="D42" s="22">
        <v>33.279400000000003</v>
      </c>
      <c r="E42" s="22">
        <v>23.135560000000002</v>
      </c>
      <c r="F42" s="22">
        <v>16.752959999999995</v>
      </c>
      <c r="G42" s="22">
        <v>0</v>
      </c>
      <c r="H42" s="99">
        <f t="shared" si="15"/>
        <v>132.48648</v>
      </c>
      <c r="I42" s="2"/>
      <c r="J42" s="90" t="s">
        <v>15</v>
      </c>
      <c r="K42" s="78">
        <f>K48*$Q$42/1000</f>
        <v>62.89</v>
      </c>
      <c r="L42" s="78">
        <f>$L$48*Q42/1000</f>
        <v>62.604999999999997</v>
      </c>
      <c r="M42" s="78">
        <f>$M$48*Q42/1000</f>
        <v>63.174999999999997</v>
      </c>
      <c r="N42" s="78">
        <f>$N$48*Q42/1000</f>
        <v>62.795000000000002</v>
      </c>
      <c r="O42" s="78">
        <f>$O$48*Q42/1000</f>
        <v>62.89</v>
      </c>
      <c r="P42" s="99">
        <f t="shared" si="16"/>
        <v>314.35500000000002</v>
      </c>
      <c r="Q42" s="2">
        <v>95</v>
      </c>
      <c r="R42" s="60"/>
      <c r="S42" s="51"/>
      <c r="T42" s="2"/>
      <c r="U42" s="59"/>
      <c r="V42" s="59"/>
      <c r="W42" s="2"/>
      <c r="X42" s="2"/>
      <c r="Y42" s="2"/>
      <c r="Z42" s="2"/>
    </row>
    <row r="43" spans="1:30" ht="33.75" customHeight="1" x14ac:dyDescent="0.25">
      <c r="A43" s="89" t="s">
        <v>16</v>
      </c>
      <c r="B43" s="78">
        <v>21.373239999999999</v>
      </c>
      <c r="C43" s="22">
        <v>37.945320000000002</v>
      </c>
      <c r="D43" s="22">
        <v>33.279400000000003</v>
      </c>
      <c r="E43" s="22">
        <v>23.135560000000002</v>
      </c>
      <c r="F43" s="22">
        <v>16.752959999999995</v>
      </c>
      <c r="G43" s="22">
        <v>0</v>
      </c>
      <c r="H43" s="99">
        <f t="shared" si="15"/>
        <v>132.48648</v>
      </c>
      <c r="I43" s="2"/>
      <c r="J43" s="89" t="s">
        <v>16</v>
      </c>
      <c r="K43" s="78">
        <f>K48*$Q$43/1000</f>
        <v>65.537999999999997</v>
      </c>
      <c r="L43" s="78">
        <f t="shared" ref="L43:O43" si="21">L48*$Q$43/1000</f>
        <v>65.241</v>
      </c>
      <c r="M43" s="78">
        <f t="shared" si="21"/>
        <v>65.834999999999994</v>
      </c>
      <c r="N43" s="78">
        <f t="shared" si="21"/>
        <v>65.438999999999993</v>
      </c>
      <c r="O43" s="78">
        <f t="shared" si="21"/>
        <v>65.537999999999997</v>
      </c>
      <c r="P43" s="99">
        <f t="shared" si="16"/>
        <v>327.59100000000001</v>
      </c>
      <c r="Q43" s="2">
        <v>99</v>
      </c>
      <c r="R43" s="60"/>
      <c r="S43" s="51"/>
      <c r="T43" s="2"/>
      <c r="U43" s="59"/>
      <c r="V43" s="59"/>
      <c r="W43" s="2"/>
      <c r="X43" s="2"/>
      <c r="Y43" s="2"/>
      <c r="Z43" s="2"/>
    </row>
    <row r="44" spans="1:30" ht="33.75" customHeight="1" x14ac:dyDescent="0.25">
      <c r="A44" s="90" t="s">
        <v>17</v>
      </c>
      <c r="B44" s="78">
        <v>21.373239999999999</v>
      </c>
      <c r="C44" s="78">
        <v>37.945320000000002</v>
      </c>
      <c r="D44" s="78">
        <v>33.279400000000003</v>
      </c>
      <c r="E44" s="78">
        <v>23.135560000000002</v>
      </c>
      <c r="F44" s="78">
        <v>16.752959999999995</v>
      </c>
      <c r="G44" s="78">
        <v>0</v>
      </c>
      <c r="H44" s="99">
        <f t="shared" si="15"/>
        <v>132.48648</v>
      </c>
      <c r="I44" s="2"/>
      <c r="J44" s="90" t="s">
        <v>17</v>
      </c>
      <c r="K44" s="78">
        <f>K48*$Q$44/1000</f>
        <v>68.516999999999996</v>
      </c>
      <c r="L44" s="78">
        <f t="shared" ref="L44:O44" si="22">L48*$Q$44/1000</f>
        <v>68.206500000000005</v>
      </c>
      <c r="M44" s="78">
        <f t="shared" si="22"/>
        <v>68.827500000000001</v>
      </c>
      <c r="N44" s="78">
        <f t="shared" si="22"/>
        <v>68.413499999999999</v>
      </c>
      <c r="O44" s="78">
        <f t="shared" si="22"/>
        <v>68.516999999999996</v>
      </c>
      <c r="P44" s="99">
        <f t="shared" si="16"/>
        <v>342.48149999999998</v>
      </c>
      <c r="Q44" s="2">
        <v>103.5</v>
      </c>
      <c r="R44" s="60"/>
      <c r="S44" s="51"/>
      <c r="T44" s="2"/>
      <c r="U44" s="59"/>
      <c r="V44" s="59"/>
      <c r="W44" s="2"/>
      <c r="X44" s="2"/>
      <c r="Y44" s="2"/>
      <c r="Z44" s="2"/>
    </row>
    <row r="45" spans="1:30" ht="33.75" customHeight="1" x14ac:dyDescent="0.25">
      <c r="A45" s="89" t="s">
        <v>18</v>
      </c>
      <c r="B45" s="78">
        <v>21.373239999999999</v>
      </c>
      <c r="C45" s="78">
        <v>37.945320000000002</v>
      </c>
      <c r="D45" s="78">
        <v>33.279400000000003</v>
      </c>
      <c r="E45" s="78">
        <v>23.135560000000002</v>
      </c>
      <c r="F45" s="78">
        <v>16.752959999999995</v>
      </c>
      <c r="G45" s="78">
        <v>0</v>
      </c>
      <c r="H45" s="99">
        <f t="shared" si="15"/>
        <v>132.48648</v>
      </c>
      <c r="I45" s="2"/>
      <c r="J45" s="89" t="s">
        <v>18</v>
      </c>
      <c r="K45" s="78">
        <f>K48*$Q$45/1000</f>
        <v>70.171999999999997</v>
      </c>
      <c r="L45" s="78">
        <f t="shared" ref="L45:O45" si="23">L48*$Q$45/1000</f>
        <v>69.853999999999999</v>
      </c>
      <c r="M45" s="78">
        <f t="shared" si="23"/>
        <v>70.489999999999995</v>
      </c>
      <c r="N45" s="78">
        <f t="shared" si="23"/>
        <v>70.066000000000003</v>
      </c>
      <c r="O45" s="78">
        <f t="shared" si="23"/>
        <v>70.171999999999997</v>
      </c>
      <c r="P45" s="99">
        <f t="shared" si="16"/>
        <v>350.75400000000002</v>
      </c>
      <c r="Q45" s="2">
        <v>106</v>
      </c>
      <c r="R45" s="60"/>
      <c r="S45" s="51"/>
      <c r="T45" s="2"/>
      <c r="U45" s="59"/>
      <c r="V45" s="59"/>
      <c r="W45" s="2"/>
      <c r="X45" s="2"/>
      <c r="Y45" s="2"/>
      <c r="Z45" s="2"/>
    </row>
    <row r="46" spans="1:30" ht="33.75" customHeight="1" x14ac:dyDescent="0.25">
      <c r="A46" s="90" t="s">
        <v>10</v>
      </c>
      <c r="B46" s="79">
        <f t="shared" ref="B46:G46" si="24">SUM(B39:B45)</f>
        <v>142.63899999999998</v>
      </c>
      <c r="C46" s="26">
        <f t="shared" si="24"/>
        <v>251.86000000000004</v>
      </c>
      <c r="D46" s="26">
        <f t="shared" si="24"/>
        <v>219.67400000000004</v>
      </c>
      <c r="E46" s="26">
        <f t="shared" si="24"/>
        <v>153.15299999999999</v>
      </c>
      <c r="F46" s="26">
        <f t="shared" si="24"/>
        <v>110.88</v>
      </c>
      <c r="G46" s="26">
        <f t="shared" si="24"/>
        <v>0</v>
      </c>
      <c r="H46" s="99">
        <f t="shared" si="15"/>
        <v>878.20600000000002</v>
      </c>
      <c r="J46" s="76" t="s">
        <v>10</v>
      </c>
      <c r="K46" s="79">
        <f>SUM(K39:K45)</f>
        <v>439.23699999999997</v>
      </c>
      <c r="L46" s="26">
        <f>SUM(L39:L45)</f>
        <v>437.24649999999997</v>
      </c>
      <c r="M46" s="26">
        <f>SUM(M39:M45)</f>
        <v>441.22749999999996</v>
      </c>
      <c r="N46" s="26">
        <f>SUM(N39:N45)</f>
        <v>438.57350000000008</v>
      </c>
      <c r="O46" s="26">
        <f>SUM(O39:O45)</f>
        <v>439.40499999999997</v>
      </c>
      <c r="P46" s="99">
        <f t="shared" si="16"/>
        <v>2195.6894999999995</v>
      </c>
      <c r="Q46" s="60"/>
      <c r="R46" s="60"/>
      <c r="S46" s="2"/>
      <c r="T46" s="2"/>
      <c r="U46" s="2"/>
      <c r="V46" s="2"/>
      <c r="W46" s="2"/>
      <c r="X46" s="2"/>
      <c r="Y46" s="2"/>
      <c r="Z46" s="2"/>
    </row>
    <row r="47" spans="1:30" ht="33.75" customHeight="1" x14ac:dyDescent="0.25">
      <c r="A47" s="91" t="s">
        <v>19</v>
      </c>
      <c r="B47" s="80">
        <v>35.5</v>
      </c>
      <c r="C47" s="29">
        <v>35</v>
      </c>
      <c r="D47" s="29">
        <v>34</v>
      </c>
      <c r="E47" s="29">
        <v>33</v>
      </c>
      <c r="F47" s="29">
        <v>33</v>
      </c>
      <c r="G47" s="29"/>
      <c r="H47" s="100">
        <f>+((H46/H48)/7)*1000</f>
        <v>34.203380588876769</v>
      </c>
      <c r="J47" s="108" t="s">
        <v>19</v>
      </c>
      <c r="K47" s="80">
        <v>95</v>
      </c>
      <c r="L47" s="29">
        <v>95</v>
      </c>
      <c r="M47" s="29">
        <v>95</v>
      </c>
      <c r="N47" s="29">
        <v>95</v>
      </c>
      <c r="O47" s="29">
        <v>95</v>
      </c>
      <c r="P47" s="100">
        <f>+((P46/P48)/7)*1000</f>
        <v>94.792967232223774</v>
      </c>
      <c r="Q47" s="62"/>
      <c r="R47" s="62"/>
    </row>
    <row r="48" spans="1:30" ht="33.75" customHeight="1" x14ac:dyDescent="0.25">
      <c r="A48" s="92" t="s">
        <v>20</v>
      </c>
      <c r="B48" s="81">
        <v>574</v>
      </c>
      <c r="C48" s="33">
        <v>1028</v>
      </c>
      <c r="D48" s="33">
        <v>923</v>
      </c>
      <c r="E48" s="33">
        <v>663</v>
      </c>
      <c r="F48" s="33">
        <v>480</v>
      </c>
      <c r="G48" s="33"/>
      <c r="H48" s="101">
        <f>SUM(B48:G48)</f>
        <v>3668</v>
      </c>
      <c r="I48" s="63"/>
      <c r="J48" s="92" t="s">
        <v>20</v>
      </c>
      <c r="K48" s="104">
        <v>662</v>
      </c>
      <c r="L48" s="64">
        <v>659</v>
      </c>
      <c r="M48" s="64">
        <v>665</v>
      </c>
      <c r="N48" s="64">
        <v>661</v>
      </c>
      <c r="O48" s="64">
        <v>662</v>
      </c>
      <c r="P48" s="110">
        <f>SUM(K48:O48)</f>
        <v>3309</v>
      </c>
      <c r="Q48" s="65"/>
      <c r="R48" s="65"/>
    </row>
    <row r="49" spans="1:30" ht="33.75" customHeight="1" x14ac:dyDescent="0.25">
      <c r="A49" s="93" t="s">
        <v>21</v>
      </c>
      <c r="B49" s="82">
        <f t="shared" ref="B49:F49" si="25">((B48*B47)*7/1000-B39-B40)/5</f>
        <v>21.373239999999999</v>
      </c>
      <c r="C49" s="37">
        <f t="shared" si="25"/>
        <v>37.945320000000002</v>
      </c>
      <c r="D49" s="37">
        <f t="shared" si="25"/>
        <v>33.279400000000003</v>
      </c>
      <c r="E49" s="37">
        <f t="shared" si="25"/>
        <v>23.135560000000002</v>
      </c>
      <c r="F49" s="37">
        <f t="shared" si="25"/>
        <v>16.752959999999995</v>
      </c>
      <c r="G49" s="37">
        <f t="shared" ref="G49" si="26">((G48*G47)*7/1000-G39-G40)/5</f>
        <v>0</v>
      </c>
      <c r="H49" s="102">
        <f>((H46*1000)/H48)/7</f>
        <v>34.203380588876776</v>
      </c>
      <c r="J49" s="93" t="s">
        <v>21</v>
      </c>
      <c r="K49" s="82">
        <f>(K48*K47)/1000</f>
        <v>62.89</v>
      </c>
      <c r="L49" s="37">
        <f>(L48*L47)/1000</f>
        <v>62.604999999999997</v>
      </c>
      <c r="M49" s="37">
        <f>(M48*M47)/1000</f>
        <v>63.174999999999997</v>
      </c>
      <c r="N49" s="37">
        <f>(N48*N47)/1000</f>
        <v>62.795000000000002</v>
      </c>
      <c r="O49" s="37">
        <f>(O48*O47)/1000</f>
        <v>62.89</v>
      </c>
      <c r="P49" s="111">
        <f>((P46*1000)/P48)/7</f>
        <v>94.792967232223788</v>
      </c>
      <c r="Q49" s="65"/>
      <c r="R49" s="65"/>
    </row>
    <row r="50" spans="1:30" ht="33.75" customHeight="1" x14ac:dyDescent="0.25">
      <c r="A50" s="94" t="s">
        <v>22</v>
      </c>
      <c r="B50" s="83">
        <f t="shared" ref="B50:G50" si="27">((B48*B47)*7)/1000</f>
        <v>142.63900000000001</v>
      </c>
      <c r="C50" s="41">
        <f t="shared" si="27"/>
        <v>251.86</v>
      </c>
      <c r="D50" s="41">
        <f t="shared" si="27"/>
        <v>219.67400000000001</v>
      </c>
      <c r="E50" s="41">
        <f t="shared" si="27"/>
        <v>153.15299999999999</v>
      </c>
      <c r="F50" s="41">
        <f t="shared" si="27"/>
        <v>110.88</v>
      </c>
      <c r="G50" s="41">
        <f t="shared" si="27"/>
        <v>0</v>
      </c>
      <c r="H50" s="85"/>
      <c r="J50" s="94" t="s">
        <v>22</v>
      </c>
      <c r="K50" s="83">
        <f>((K48*K47)*7)/1000</f>
        <v>440.23</v>
      </c>
      <c r="L50" s="41">
        <f>((L48*L47)*7)/1000</f>
        <v>438.23500000000001</v>
      </c>
      <c r="M50" s="41">
        <f>((M48*M47)*7)/1000</f>
        <v>442.22500000000002</v>
      </c>
      <c r="N50" s="41">
        <f>((N48*N47)*7)/1000</f>
        <v>439.565</v>
      </c>
      <c r="O50" s="41">
        <f>((O48*O47)*7)/1000</f>
        <v>440.23</v>
      </c>
      <c r="P50" s="112"/>
    </row>
    <row r="51" spans="1:30" ht="33.75" customHeight="1" thickBot="1" x14ac:dyDescent="0.3">
      <c r="A51" s="95" t="s">
        <v>23</v>
      </c>
      <c r="B51" s="84">
        <f t="shared" ref="B51:G51" si="28">+(B46/B48)/7*1000</f>
        <v>35.5</v>
      </c>
      <c r="C51" s="46">
        <f t="shared" si="28"/>
        <v>35.000000000000007</v>
      </c>
      <c r="D51" s="46">
        <f t="shared" si="28"/>
        <v>34.000000000000007</v>
      </c>
      <c r="E51" s="46">
        <f t="shared" si="28"/>
        <v>32.999999999999993</v>
      </c>
      <c r="F51" s="46">
        <f t="shared" si="28"/>
        <v>32.999999999999993</v>
      </c>
      <c r="G51" s="46" t="e">
        <f t="shared" si="28"/>
        <v>#DIV/0!</v>
      </c>
      <c r="H51" s="103"/>
      <c r="I51" s="49"/>
      <c r="J51" s="95" t="s">
        <v>23</v>
      </c>
      <c r="K51" s="84">
        <f>+(K46/K48)/7*1000</f>
        <v>94.785714285714278</v>
      </c>
      <c r="L51" s="46">
        <f>+(L46/L48)/7*1000</f>
        <v>94.785714285714278</v>
      </c>
      <c r="M51" s="46">
        <f>+(M46/M48)/7*1000</f>
        <v>94.785714285714278</v>
      </c>
      <c r="N51" s="46">
        <f>+(N46/N48)/7*1000</f>
        <v>94.785714285714292</v>
      </c>
      <c r="O51" s="46">
        <f>+(O46/O48)/7*1000</f>
        <v>94.821968062149338</v>
      </c>
      <c r="P51" s="47"/>
      <c r="Q51" s="50"/>
      <c r="R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48.36</v>
      </c>
      <c r="C58" s="78">
        <v>47.97</v>
      </c>
      <c r="D58" s="78">
        <v>48.281999999999996</v>
      </c>
      <c r="E58" s="78">
        <v>48.515999999999998</v>
      </c>
      <c r="F58" s="78">
        <v>48.048000000000002</v>
      </c>
      <c r="G58" s="99">
        <f t="shared" ref="G58:G65" si="29">SUM(B58:F58)</f>
        <v>241.17599999999999</v>
      </c>
      <c r="H58" s="73"/>
      <c r="I58" s="2">
        <v>78</v>
      </c>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55.8</v>
      </c>
      <c r="C59" s="78">
        <v>55.35</v>
      </c>
      <c r="D59" s="78">
        <v>55.71</v>
      </c>
      <c r="E59" s="78">
        <v>55.98</v>
      </c>
      <c r="F59" s="78">
        <v>55.44</v>
      </c>
      <c r="G59" s="99">
        <f t="shared" si="29"/>
        <v>278.27999999999997</v>
      </c>
      <c r="H59" s="73"/>
      <c r="I59" s="2">
        <v>90</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f t="shared" ref="B60" si="30">$B$67*I60/1000</f>
        <v>56.948</v>
      </c>
      <c r="C60" s="78">
        <f t="shared" ref="C60" si="31">$C$67*I60/1000</f>
        <v>56.488</v>
      </c>
      <c r="D60" s="78">
        <f t="shared" ref="D60" si="32">$D$67*I60/1000</f>
        <v>56.948</v>
      </c>
      <c r="E60" s="78">
        <f t="shared" ref="E60" si="33">$E$67*I60/1000</f>
        <v>57.223999999999997</v>
      </c>
      <c r="F60" s="78">
        <f t="shared" ref="F60" si="34">$F$67*I60/1000</f>
        <v>56.488</v>
      </c>
      <c r="G60" s="99">
        <f t="shared" si="29"/>
        <v>284.096</v>
      </c>
      <c r="H60" s="73"/>
      <c r="I60" s="2">
        <v>92</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58.805</v>
      </c>
      <c r="C61" s="78">
        <f>$C$67*I61/1000</f>
        <v>58.33</v>
      </c>
      <c r="D61" s="78">
        <f>$D$67*I61/1000</f>
        <v>58.805</v>
      </c>
      <c r="E61" s="78">
        <f>$E$67*I61/1000</f>
        <v>59.09</v>
      </c>
      <c r="F61" s="78">
        <f>$F$67*I61/1000</f>
        <v>58.33</v>
      </c>
      <c r="G61" s="99">
        <f t="shared" si="29"/>
        <v>293.36</v>
      </c>
      <c r="H61" s="73"/>
      <c r="I61" s="2">
        <v>95</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61.280999999999999</v>
      </c>
      <c r="C62" s="78">
        <f t="shared" ref="C62:F62" si="35">C67*$I$62/1000</f>
        <v>60.786000000000001</v>
      </c>
      <c r="D62" s="78">
        <f t="shared" si="35"/>
        <v>61.280999999999999</v>
      </c>
      <c r="E62" s="78">
        <f t="shared" si="35"/>
        <v>61.578000000000003</v>
      </c>
      <c r="F62" s="78">
        <f t="shared" si="35"/>
        <v>60.786000000000001</v>
      </c>
      <c r="G62" s="99">
        <f t="shared" si="29"/>
        <v>305.71199999999999</v>
      </c>
      <c r="H62" s="73"/>
      <c r="I62" s="2">
        <v>99</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64.066500000000005</v>
      </c>
      <c r="C63" s="78">
        <f t="shared" ref="C63:F63" si="36">C67*$I$63/1000</f>
        <v>63.548999999999999</v>
      </c>
      <c r="D63" s="78">
        <f t="shared" si="36"/>
        <v>64.066500000000005</v>
      </c>
      <c r="E63" s="78">
        <f t="shared" si="36"/>
        <v>64.376999999999995</v>
      </c>
      <c r="F63" s="78">
        <f t="shared" si="36"/>
        <v>63.548999999999999</v>
      </c>
      <c r="G63" s="99">
        <f t="shared" si="29"/>
        <v>319.608</v>
      </c>
      <c r="H63" s="73"/>
      <c r="I63" s="2">
        <v>103.5</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65.614000000000004</v>
      </c>
      <c r="C64" s="78">
        <f t="shared" ref="C64:F64" si="37">C67*$I$64/1000</f>
        <v>65.084000000000003</v>
      </c>
      <c r="D64" s="78">
        <f t="shared" si="37"/>
        <v>65.614000000000004</v>
      </c>
      <c r="E64" s="78">
        <f t="shared" si="37"/>
        <v>65.932000000000002</v>
      </c>
      <c r="F64" s="78">
        <f t="shared" si="37"/>
        <v>65.084000000000003</v>
      </c>
      <c r="G64" s="99">
        <f t="shared" si="29"/>
        <v>327.32800000000003</v>
      </c>
      <c r="H64" s="73"/>
      <c r="I64" s="2">
        <v>106</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410.87450000000001</v>
      </c>
      <c r="C65" s="26">
        <f>SUM(C58:C64)</f>
        <v>407.55699999999996</v>
      </c>
      <c r="D65" s="26">
        <f>SUM(D58:D64)</f>
        <v>410.70650000000001</v>
      </c>
      <c r="E65" s="26">
        <f>SUM(E58:E64)</f>
        <v>412.69700000000006</v>
      </c>
      <c r="F65" s="26">
        <f>SUM(F58:F64)</f>
        <v>407.72499999999997</v>
      </c>
      <c r="G65" s="99">
        <f t="shared" si="29"/>
        <v>2049.56</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95</v>
      </c>
      <c r="C66" s="29">
        <v>95</v>
      </c>
      <c r="D66" s="29">
        <v>95</v>
      </c>
      <c r="E66" s="29">
        <v>95</v>
      </c>
      <c r="F66" s="29">
        <v>95</v>
      </c>
      <c r="G66" s="100">
        <f>+((G65/G67)/7)*1000</f>
        <v>94.816802368615825</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619</v>
      </c>
      <c r="C67" s="64">
        <v>614</v>
      </c>
      <c r="D67" s="64">
        <v>619</v>
      </c>
      <c r="E67" s="64">
        <v>622</v>
      </c>
      <c r="F67" s="64">
        <v>614</v>
      </c>
      <c r="G67" s="110">
        <f>SUM(B67:F67)</f>
        <v>3088</v>
      </c>
      <c r="I67" s="74"/>
      <c r="M67" s="3"/>
      <c r="N67" s="3"/>
      <c r="O67" s="3"/>
      <c r="P67" s="3"/>
      <c r="Q67" s="3"/>
    </row>
    <row r="68" spans="1:28" ht="33.75" customHeight="1" x14ac:dyDescent="0.25">
      <c r="A68" s="93" t="s">
        <v>21</v>
      </c>
      <c r="B68" s="82">
        <f>(B67*B66)/1000</f>
        <v>58.805</v>
      </c>
      <c r="C68" s="37">
        <f>(C67*C66)/1000</f>
        <v>58.33</v>
      </c>
      <c r="D68" s="37">
        <f>(D67*D66)/1000</f>
        <v>58.805</v>
      </c>
      <c r="E68" s="37">
        <f>(E67*E66)/1000</f>
        <v>59.09</v>
      </c>
      <c r="F68" s="37">
        <f>(F67*F66)/1000</f>
        <v>58.33</v>
      </c>
      <c r="G68" s="114">
        <f>((G65*1000)/G67)/7</f>
        <v>94.816802368615839</v>
      </c>
      <c r="M68" s="3"/>
      <c r="N68" s="3"/>
      <c r="O68" s="3"/>
      <c r="P68" s="3"/>
      <c r="Q68" s="3"/>
    </row>
    <row r="69" spans="1:28" ht="33.75" customHeight="1" x14ac:dyDescent="0.25">
      <c r="A69" s="94" t="s">
        <v>22</v>
      </c>
      <c r="B69" s="83">
        <f>((B67*B66)*7)/1000</f>
        <v>411.63499999999999</v>
      </c>
      <c r="C69" s="41">
        <f>((C67*C66)*7)/1000</f>
        <v>408.31</v>
      </c>
      <c r="D69" s="41">
        <f>((D67*D66)*7)/1000</f>
        <v>411.63499999999999</v>
      </c>
      <c r="E69" s="41">
        <f>((E67*E66)*7)/1000</f>
        <v>413.63</v>
      </c>
      <c r="F69" s="41">
        <f>((F67*F66)*7)/1000</f>
        <v>408.31</v>
      </c>
      <c r="G69" s="85"/>
      <c r="H69" s="49"/>
      <c r="Q69" s="3"/>
    </row>
    <row r="70" spans="1:28" ht="33.75" customHeight="1" thickBot="1" x14ac:dyDescent="0.3">
      <c r="A70" s="95" t="s">
        <v>23</v>
      </c>
      <c r="B70" s="84">
        <f>+(B65/B67)/7*1000</f>
        <v>94.824486498961463</v>
      </c>
      <c r="C70" s="46">
        <f>+(C65/C67)/7*1000</f>
        <v>94.824802233597012</v>
      </c>
      <c r="D70" s="46">
        <f>+(D65/D67)/7*1000</f>
        <v>94.785714285714278</v>
      </c>
      <c r="E70" s="46">
        <f>+(E65/E67)/7*1000</f>
        <v>94.785714285714292</v>
      </c>
      <c r="F70" s="46">
        <f>+(F65/F67)/7*1000</f>
        <v>94.863890181479761</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J54:K54"/>
    <mergeCell ref="B55:F55"/>
    <mergeCell ref="A3:C3"/>
    <mergeCell ref="E9:G9"/>
    <mergeCell ref="R9:S9"/>
    <mergeCell ref="K11:L11"/>
    <mergeCell ref="B15:I15"/>
    <mergeCell ref="J15:Q15"/>
    <mergeCell ref="B36:G36"/>
    <mergeCell ref="K36:O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39"/>
  <sheetViews>
    <sheetView topLeftCell="A37" zoomScale="30" zoomScaleNormal="30" workbookViewId="0">
      <selection activeCell="G67" sqref="G67"/>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1.28515625"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41"/>
      <c r="E3" s="141"/>
      <c r="F3" s="141"/>
      <c r="G3" s="141"/>
      <c r="H3" s="141"/>
      <c r="I3" s="141"/>
      <c r="J3" s="141"/>
      <c r="K3" s="141"/>
      <c r="L3" s="141"/>
      <c r="M3" s="141"/>
      <c r="N3" s="141"/>
      <c r="O3" s="141"/>
      <c r="P3" s="141"/>
      <c r="Q3" s="141"/>
      <c r="R3" s="141"/>
      <c r="S3" s="141"/>
      <c r="T3" s="141"/>
      <c r="U3" s="141"/>
      <c r="V3" s="141"/>
      <c r="W3" s="141"/>
      <c r="X3" s="141"/>
      <c r="Y3" s="2"/>
      <c r="Z3" s="2"/>
      <c r="AA3" s="2"/>
      <c r="AB3" s="2"/>
      <c r="AC3" s="2"/>
      <c r="AD3" s="141"/>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41" t="s">
        <v>1</v>
      </c>
      <c r="B9" s="141"/>
      <c r="C9" s="141"/>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41"/>
      <c r="B10" s="141"/>
      <c r="C10" s="14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41" t="s">
        <v>4</v>
      </c>
      <c r="B11" s="141"/>
      <c r="C11" s="141"/>
      <c r="D11" s="1"/>
      <c r="E11" s="142">
        <v>3</v>
      </c>
      <c r="F11" s="1"/>
      <c r="G11" s="1"/>
      <c r="H11" s="1"/>
      <c r="I11" s="1"/>
      <c r="J11" s="1"/>
      <c r="K11" s="327" t="s">
        <v>56</v>
      </c>
      <c r="L11" s="327"/>
      <c r="M11" s="143"/>
      <c r="N11" s="143"/>
      <c r="O11" s="1"/>
      <c r="P11" s="1"/>
      <c r="Q11" s="1" t="s">
        <v>6</v>
      </c>
      <c r="R11" s="8"/>
      <c r="S11" s="8"/>
      <c r="T11" s="8"/>
      <c r="U11" s="8"/>
      <c r="V11" s="8"/>
      <c r="W11" s="8"/>
      <c r="X11" s="8"/>
      <c r="Y11" s="1"/>
      <c r="Z11" s="1"/>
      <c r="AA11" s="1"/>
      <c r="AB11" s="1"/>
      <c r="AC11" s="1"/>
      <c r="AD11" s="1"/>
    </row>
    <row r="12" spans="1:30" s="3" customFormat="1" ht="26.25" x14ac:dyDescent="0.25">
      <c r="A12" s="141"/>
      <c r="B12" s="141"/>
      <c r="C12" s="141"/>
      <c r="D12" s="1"/>
      <c r="E12" s="5"/>
      <c r="F12" s="1"/>
      <c r="G12" s="1"/>
      <c r="H12" s="1"/>
      <c r="I12" s="1"/>
      <c r="J12" s="1"/>
      <c r="K12" s="143"/>
      <c r="L12" s="143"/>
      <c r="M12" s="143"/>
      <c r="N12" s="143"/>
      <c r="O12" s="1"/>
      <c r="P12" s="1"/>
      <c r="Q12" s="1"/>
      <c r="R12" s="1"/>
      <c r="S12" s="8"/>
      <c r="T12" s="8"/>
      <c r="U12" s="8"/>
      <c r="V12" s="8"/>
      <c r="W12" s="8"/>
      <c r="X12" s="8"/>
      <c r="Y12" s="8"/>
      <c r="Z12" s="8"/>
      <c r="AA12" s="8"/>
      <c r="AB12" s="8"/>
      <c r="AC12" s="8"/>
      <c r="AD12" s="1"/>
    </row>
    <row r="13" spans="1:30" s="3" customFormat="1" ht="26.25" x14ac:dyDescent="0.25">
      <c r="A13" s="141"/>
      <c r="B13" s="141"/>
      <c r="C13" s="141"/>
      <c r="D13" s="141"/>
      <c r="E13" s="141"/>
      <c r="F13" s="141"/>
      <c r="G13" s="141"/>
      <c r="H13" s="141"/>
      <c r="I13" s="141"/>
      <c r="J13" s="141"/>
      <c r="K13" s="141"/>
      <c r="L13" s="143"/>
      <c r="M13" s="143"/>
      <c r="N13" s="143"/>
      <c r="O13" s="143"/>
      <c r="P13" s="143"/>
      <c r="Q13" s="143"/>
      <c r="R13" s="143"/>
      <c r="S13" s="143"/>
      <c r="T13" s="143"/>
      <c r="U13" s="143"/>
      <c r="V13" s="143"/>
      <c r="W13" s="1"/>
      <c r="X13" s="1"/>
      <c r="Y13" s="1"/>
    </row>
    <row r="14" spans="1:30" s="3" customFormat="1" ht="27" thickBot="1" x14ac:dyDescent="0.3">
      <c r="A14" s="141"/>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36" t="s">
        <v>8</v>
      </c>
      <c r="C15" s="337"/>
      <c r="D15" s="337"/>
      <c r="E15" s="337"/>
      <c r="F15" s="337"/>
      <c r="G15" s="337"/>
      <c r="H15" s="337"/>
      <c r="I15" s="337"/>
      <c r="J15" s="337"/>
      <c r="K15" s="338"/>
      <c r="L15" s="330" t="s">
        <v>52</v>
      </c>
      <c r="M15" s="331"/>
      <c r="N15" s="331"/>
      <c r="O15" s="331"/>
      <c r="P15" s="331"/>
      <c r="Q15" s="331"/>
      <c r="R15" s="331"/>
      <c r="S15" s="332"/>
      <c r="T15" s="12"/>
    </row>
    <row r="16" spans="1:30" ht="39.950000000000003" customHeight="1" x14ac:dyDescent="0.25">
      <c r="A16" s="87" t="s">
        <v>9</v>
      </c>
      <c r="B16" s="136"/>
      <c r="C16" s="127"/>
      <c r="D16" s="137"/>
      <c r="E16" s="127"/>
      <c r="F16" s="127"/>
      <c r="G16" s="127"/>
      <c r="H16" s="127"/>
      <c r="I16" s="127"/>
      <c r="J16" s="137"/>
      <c r="K16" s="128"/>
      <c r="L16" s="126"/>
      <c r="M16" s="127"/>
      <c r="N16" s="127"/>
      <c r="O16" s="127"/>
      <c r="P16" s="127"/>
      <c r="Q16" s="127"/>
      <c r="R16" s="127"/>
      <c r="S16" s="128"/>
      <c r="T16" s="16" t="s">
        <v>10</v>
      </c>
      <c r="V16" s="18"/>
      <c r="W16" s="18"/>
    </row>
    <row r="17" spans="1:30" ht="39.950000000000003" customHeight="1" x14ac:dyDescent="0.25">
      <c r="A17" s="88" t="s">
        <v>11</v>
      </c>
      <c r="B17" s="14">
        <v>1</v>
      </c>
      <c r="C17" s="19">
        <v>2</v>
      </c>
      <c r="D17" s="19">
        <v>3</v>
      </c>
      <c r="E17" s="19">
        <v>4</v>
      </c>
      <c r="F17" s="19">
        <v>5</v>
      </c>
      <c r="G17" s="19">
        <v>6</v>
      </c>
      <c r="H17" s="19">
        <v>7</v>
      </c>
      <c r="I17" s="19">
        <v>8</v>
      </c>
      <c r="J17" s="19">
        <v>9</v>
      </c>
      <c r="K17" s="20">
        <v>10</v>
      </c>
      <c r="L17" s="14">
        <v>1</v>
      </c>
      <c r="M17" s="19">
        <v>2</v>
      </c>
      <c r="N17" s="19">
        <v>3</v>
      </c>
      <c r="O17" s="19">
        <v>4</v>
      </c>
      <c r="P17" s="19">
        <v>5</v>
      </c>
      <c r="Q17" s="19">
        <v>6</v>
      </c>
      <c r="R17" s="19">
        <v>7</v>
      </c>
      <c r="S17" s="20">
        <v>8</v>
      </c>
      <c r="T17" s="16"/>
      <c r="V17" s="2"/>
      <c r="W17" s="18"/>
    </row>
    <row r="18" spans="1:30" ht="39.950000000000003" customHeight="1" x14ac:dyDescent="0.25">
      <c r="A18" s="89" t="s">
        <v>12</v>
      </c>
      <c r="B18" s="21">
        <v>29.908760000000001</v>
      </c>
      <c r="C18" s="22">
        <v>41.574800000000003</v>
      </c>
      <c r="D18" s="22">
        <v>39.650999999999996</v>
      </c>
      <c r="E18" s="22">
        <v>35.021660000000004</v>
      </c>
      <c r="F18" s="22">
        <v>22.948820000000001</v>
      </c>
      <c r="G18" s="22">
        <v>27.982079999999996</v>
      </c>
      <c r="H18" s="22">
        <v>18.64996</v>
      </c>
      <c r="I18" s="22">
        <v>13.257759999999999</v>
      </c>
      <c r="J18" s="22"/>
      <c r="K18" s="23"/>
      <c r="L18" s="21">
        <v>34.394660000000002</v>
      </c>
      <c r="M18" s="22">
        <v>35.555839999999996</v>
      </c>
      <c r="N18" s="22">
        <v>39.136000000000003</v>
      </c>
      <c r="O18" s="22">
        <v>31.10949999999999</v>
      </c>
      <c r="P18" s="22">
        <v>33.036559999999994</v>
      </c>
      <c r="Q18" s="22">
        <v>21.713920000000002</v>
      </c>
      <c r="R18" s="22">
        <v>19.141559999999998</v>
      </c>
      <c r="S18" s="23">
        <v>15.132480000000001</v>
      </c>
      <c r="T18" s="24">
        <f t="shared" ref="T18:T25" si="0">SUM(B18:S18)</f>
        <v>458.21536000000003</v>
      </c>
      <c r="V18" s="2"/>
      <c r="W18" s="18"/>
    </row>
    <row r="19" spans="1:30" ht="39.950000000000003" customHeight="1" x14ac:dyDescent="0.25">
      <c r="A19" s="90" t="s">
        <v>13</v>
      </c>
      <c r="B19" s="21">
        <v>29.908760000000001</v>
      </c>
      <c r="C19" s="22">
        <v>41.574800000000003</v>
      </c>
      <c r="D19" s="22">
        <v>39.650999999999996</v>
      </c>
      <c r="E19" s="22">
        <v>35.021660000000004</v>
      </c>
      <c r="F19" s="22">
        <v>22.948820000000001</v>
      </c>
      <c r="G19" s="22">
        <v>27.982079999999996</v>
      </c>
      <c r="H19" s="22">
        <v>18.64996</v>
      </c>
      <c r="I19" s="22">
        <v>13.257759999999999</v>
      </c>
      <c r="J19" s="22"/>
      <c r="K19" s="23"/>
      <c r="L19" s="21">
        <v>34.394660000000002</v>
      </c>
      <c r="M19" s="22">
        <v>35.555839999999996</v>
      </c>
      <c r="N19" s="22">
        <v>39.136000000000003</v>
      </c>
      <c r="O19" s="22">
        <v>31.10949999999999</v>
      </c>
      <c r="P19" s="22">
        <v>33.036559999999994</v>
      </c>
      <c r="Q19" s="22">
        <v>21.713920000000002</v>
      </c>
      <c r="R19" s="22">
        <v>19.141559999999998</v>
      </c>
      <c r="S19" s="23">
        <v>15.132480000000001</v>
      </c>
      <c r="T19" s="24">
        <f t="shared" si="0"/>
        <v>458.21536000000003</v>
      </c>
      <c r="V19" s="2"/>
      <c r="W19" s="18"/>
    </row>
    <row r="20" spans="1:30" ht="39.75" customHeight="1" x14ac:dyDescent="0.25">
      <c r="A20" s="89" t="s">
        <v>14</v>
      </c>
      <c r="B20" s="75">
        <v>30.728096000000001</v>
      </c>
      <c r="C20" s="22">
        <v>42.884079999999997</v>
      </c>
      <c r="D20" s="22">
        <v>40.839599999999997</v>
      </c>
      <c r="E20" s="22">
        <v>36.424936000000002</v>
      </c>
      <c r="F20" s="22">
        <v>23.920672</v>
      </c>
      <c r="G20" s="22">
        <v>28.759667999999998</v>
      </c>
      <c r="H20" s="22">
        <v>19.631416000000002</v>
      </c>
      <c r="I20" s="22">
        <v>13.966495999999998</v>
      </c>
      <c r="J20" s="22"/>
      <c r="K20" s="23"/>
      <c r="L20" s="21">
        <v>35.569735999999999</v>
      </c>
      <c r="M20" s="22">
        <v>37.317264000000002</v>
      </c>
      <c r="N20" s="22">
        <v>40.7789</v>
      </c>
      <c r="O20" s="22">
        <v>32.403800000000004</v>
      </c>
      <c r="P20" s="22">
        <v>33.982875999999997</v>
      </c>
      <c r="Q20" s="22">
        <v>22.076632</v>
      </c>
      <c r="R20" s="22">
        <v>19.784075999999999</v>
      </c>
      <c r="S20" s="23">
        <v>15.613407999999998</v>
      </c>
      <c r="T20" s="24">
        <f t="shared" si="0"/>
        <v>474.68165600000003</v>
      </c>
      <c r="V20" s="2"/>
      <c r="W20" s="18"/>
    </row>
    <row r="21" spans="1:30" ht="39.950000000000003" customHeight="1" x14ac:dyDescent="0.25">
      <c r="A21" s="90" t="s">
        <v>15</v>
      </c>
      <c r="B21" s="21">
        <v>30.728096000000001</v>
      </c>
      <c r="C21" s="22">
        <v>42.884079999999997</v>
      </c>
      <c r="D21" s="22">
        <v>40.839599999999997</v>
      </c>
      <c r="E21" s="22">
        <v>36.424936000000002</v>
      </c>
      <c r="F21" s="22">
        <v>23.920672</v>
      </c>
      <c r="G21" s="22">
        <v>28.759667999999998</v>
      </c>
      <c r="H21" s="22">
        <v>19.631416000000002</v>
      </c>
      <c r="I21" s="22">
        <v>13.966495999999998</v>
      </c>
      <c r="J21" s="22"/>
      <c r="K21" s="23"/>
      <c r="L21" s="21">
        <v>35.569735999999999</v>
      </c>
      <c r="M21" s="22">
        <v>37.317264000000002</v>
      </c>
      <c r="N21" s="22">
        <v>40.7789</v>
      </c>
      <c r="O21" s="22">
        <v>32.403800000000004</v>
      </c>
      <c r="P21" s="22">
        <v>33.982875999999997</v>
      </c>
      <c r="Q21" s="22">
        <v>22.076632</v>
      </c>
      <c r="R21" s="22">
        <v>19.784075999999999</v>
      </c>
      <c r="S21" s="23">
        <v>15.613407999999998</v>
      </c>
      <c r="T21" s="24">
        <f t="shared" si="0"/>
        <v>474.68165600000003</v>
      </c>
      <c r="V21" s="2"/>
      <c r="W21" s="18"/>
    </row>
    <row r="22" spans="1:30" ht="39.950000000000003" customHeight="1" x14ac:dyDescent="0.25">
      <c r="A22" s="89" t="s">
        <v>16</v>
      </c>
      <c r="B22" s="21">
        <v>30.728096000000001</v>
      </c>
      <c r="C22" s="22">
        <v>42.884079999999997</v>
      </c>
      <c r="D22" s="22">
        <v>40.839599999999997</v>
      </c>
      <c r="E22" s="22">
        <v>36.424936000000002</v>
      </c>
      <c r="F22" s="22">
        <v>23.920672</v>
      </c>
      <c r="G22" s="22">
        <v>28.759667999999998</v>
      </c>
      <c r="H22" s="22">
        <v>19.631416000000002</v>
      </c>
      <c r="I22" s="22">
        <v>13.966495999999998</v>
      </c>
      <c r="J22" s="22"/>
      <c r="K22" s="23"/>
      <c r="L22" s="21">
        <v>35.569735999999999</v>
      </c>
      <c r="M22" s="22">
        <v>37.317264000000002</v>
      </c>
      <c r="N22" s="22">
        <v>40.7789</v>
      </c>
      <c r="O22" s="22">
        <v>32.403800000000004</v>
      </c>
      <c r="P22" s="22">
        <v>33.982875999999997</v>
      </c>
      <c r="Q22" s="22">
        <v>22.076632</v>
      </c>
      <c r="R22" s="22">
        <v>19.784075999999999</v>
      </c>
      <c r="S22" s="23">
        <v>15.613407999999998</v>
      </c>
      <c r="T22" s="24">
        <f t="shared" si="0"/>
        <v>474.68165600000003</v>
      </c>
      <c r="V22" s="2"/>
      <c r="W22" s="18"/>
    </row>
    <row r="23" spans="1:30" ht="39.950000000000003" customHeight="1" x14ac:dyDescent="0.25">
      <c r="A23" s="90" t="s">
        <v>17</v>
      </c>
      <c r="B23" s="21">
        <v>30.728096000000001</v>
      </c>
      <c r="C23" s="22">
        <v>42.884079999999997</v>
      </c>
      <c r="D23" s="22">
        <v>40.839599999999997</v>
      </c>
      <c r="E23" s="22">
        <v>36.424936000000002</v>
      </c>
      <c r="F23" s="22">
        <v>23.920672</v>
      </c>
      <c r="G23" s="22">
        <v>28.759667999999998</v>
      </c>
      <c r="H23" s="22">
        <v>19.631416000000002</v>
      </c>
      <c r="I23" s="22">
        <v>13.966495999999998</v>
      </c>
      <c r="J23" s="22"/>
      <c r="K23" s="23"/>
      <c r="L23" s="21">
        <v>35.569735999999999</v>
      </c>
      <c r="M23" s="22">
        <v>37.317264000000002</v>
      </c>
      <c r="N23" s="22">
        <v>40.7789</v>
      </c>
      <c r="O23" s="22">
        <v>32.403800000000004</v>
      </c>
      <c r="P23" s="22">
        <v>33.982875999999997</v>
      </c>
      <c r="Q23" s="22">
        <v>22.076632</v>
      </c>
      <c r="R23" s="22">
        <v>19.784075999999999</v>
      </c>
      <c r="S23" s="23">
        <v>15.613407999999998</v>
      </c>
      <c r="T23" s="24">
        <f t="shared" si="0"/>
        <v>474.68165600000003</v>
      </c>
      <c r="V23" s="2"/>
      <c r="W23" s="18"/>
    </row>
    <row r="24" spans="1:30" ht="39.950000000000003" customHeight="1" x14ac:dyDescent="0.25">
      <c r="A24" s="89" t="s">
        <v>18</v>
      </c>
      <c r="B24" s="21">
        <v>21.9</v>
      </c>
      <c r="C24" s="22">
        <v>33.299999999999997</v>
      </c>
      <c r="D24" s="22">
        <v>25.2</v>
      </c>
      <c r="E24" s="22">
        <v>25.2</v>
      </c>
      <c r="F24" s="22">
        <v>17.5</v>
      </c>
      <c r="G24" s="22">
        <v>17.600000000000001</v>
      </c>
      <c r="H24" s="22">
        <v>32.700000000000003</v>
      </c>
      <c r="I24" s="22">
        <v>25.4</v>
      </c>
      <c r="J24" s="22">
        <v>17.899999999999999</v>
      </c>
      <c r="K24" s="23">
        <v>20.5</v>
      </c>
      <c r="L24" s="21">
        <v>35.569735999999999</v>
      </c>
      <c r="M24" s="22">
        <v>37.317264000000002</v>
      </c>
      <c r="N24" s="22">
        <v>40.7789</v>
      </c>
      <c r="O24" s="22">
        <v>32.403800000000004</v>
      </c>
      <c r="P24" s="22">
        <v>33.982875999999997</v>
      </c>
      <c r="Q24" s="22">
        <v>22.076632</v>
      </c>
      <c r="R24" s="22">
        <v>19.784075999999999</v>
      </c>
      <c r="S24" s="23">
        <v>15.613407999999998</v>
      </c>
      <c r="T24" s="24">
        <f t="shared" si="0"/>
        <v>474.72669200000001</v>
      </c>
      <c r="V24" s="2"/>
    </row>
    <row r="25" spans="1:30" ht="41.45" customHeight="1" x14ac:dyDescent="0.25">
      <c r="A25" s="90" t="s">
        <v>10</v>
      </c>
      <c r="B25" s="25">
        <f t="shared" ref="B25:C25" si="1">SUM(B18:B24)</f>
        <v>204.62990399999998</v>
      </c>
      <c r="C25" s="26">
        <f t="shared" si="1"/>
        <v>287.98591999999996</v>
      </c>
      <c r="D25" s="26">
        <f>SUM(D18:D24)</f>
        <v>267.86039999999997</v>
      </c>
      <c r="E25" s="26">
        <f t="shared" ref="E25:J25" si="2">SUM(E18:E24)</f>
        <v>240.94306399999999</v>
      </c>
      <c r="F25" s="26">
        <f t="shared" si="2"/>
        <v>159.08032800000001</v>
      </c>
      <c r="G25" s="26">
        <f t="shared" si="2"/>
        <v>188.60283200000001</v>
      </c>
      <c r="H25" s="26">
        <f t="shared" si="2"/>
        <v>148.52558400000001</v>
      </c>
      <c r="I25" s="26">
        <f t="shared" si="2"/>
        <v>107.78150399999998</v>
      </c>
      <c r="J25" s="26">
        <f t="shared" si="2"/>
        <v>17.899999999999999</v>
      </c>
      <c r="K25" s="27">
        <f t="shared" ref="K25" si="3">SUM(K18:K24)</f>
        <v>20.5</v>
      </c>
      <c r="L25" s="25">
        <f>SUM(L18:L24)</f>
        <v>246.63800000000003</v>
      </c>
      <c r="M25" s="26">
        <f t="shared" ref="M25:O25" si="4">SUM(M18:M24)</f>
        <v>257.69799999999998</v>
      </c>
      <c r="N25" s="26">
        <f t="shared" si="4"/>
        <v>282.16649999999998</v>
      </c>
      <c r="O25" s="26">
        <f t="shared" si="4"/>
        <v>224.238</v>
      </c>
      <c r="P25" s="26">
        <f>SUM(P18:P24)</f>
        <v>235.98750000000001</v>
      </c>
      <c r="Q25" s="26">
        <f t="shared" ref="Q25" si="5">SUM(Q18:Q24)</f>
        <v>153.81100000000001</v>
      </c>
      <c r="R25" s="26">
        <f>SUM(R18:R24)</f>
        <v>137.20349999999999</v>
      </c>
      <c r="S25" s="27">
        <f t="shared" ref="S25" si="6">SUM(S18:S24)</f>
        <v>108.33199999999998</v>
      </c>
      <c r="T25" s="24">
        <f t="shared" si="0"/>
        <v>3289.8840359999999</v>
      </c>
    </row>
    <row r="26" spans="1:30" s="2" customFormat="1" ht="36.75" customHeight="1" x14ac:dyDescent="0.25">
      <c r="A26" s="91" t="s">
        <v>19</v>
      </c>
      <c r="B26" s="28"/>
      <c r="C26" s="29"/>
      <c r="D26" s="29"/>
      <c r="E26" s="29"/>
      <c r="F26" s="29"/>
      <c r="G26" s="29"/>
      <c r="H26" s="29"/>
      <c r="I26" s="29"/>
      <c r="J26" s="29"/>
      <c r="K26" s="30"/>
      <c r="L26" s="28">
        <v>39.5</v>
      </c>
      <c r="M26" s="29">
        <v>39.5</v>
      </c>
      <c r="N26" s="29">
        <v>38.5</v>
      </c>
      <c r="O26" s="29">
        <v>38</v>
      </c>
      <c r="P26" s="29">
        <v>37.5</v>
      </c>
      <c r="Q26" s="29">
        <v>36.5</v>
      </c>
      <c r="R26" s="29">
        <v>36.5</v>
      </c>
      <c r="S26" s="30">
        <v>36.5</v>
      </c>
      <c r="T26" s="31">
        <f>+((T25/T27)/7)*1000</f>
        <v>38.083091622582103</v>
      </c>
    </row>
    <row r="27" spans="1:30" s="2" customFormat="1" ht="33" customHeight="1" x14ac:dyDescent="0.25">
      <c r="A27" s="92" t="s">
        <v>20</v>
      </c>
      <c r="B27" s="32">
        <v>552</v>
      </c>
      <c r="C27" s="33">
        <v>867</v>
      </c>
      <c r="D27" s="33">
        <v>656</v>
      </c>
      <c r="E27" s="33">
        <v>656</v>
      </c>
      <c r="F27" s="33">
        <v>458</v>
      </c>
      <c r="G27" s="33">
        <v>459</v>
      </c>
      <c r="H27" s="33">
        <v>851</v>
      </c>
      <c r="I27" s="33">
        <v>662</v>
      </c>
      <c r="J27" s="33">
        <v>468</v>
      </c>
      <c r="K27" s="34">
        <v>536</v>
      </c>
      <c r="L27" s="32">
        <v>892</v>
      </c>
      <c r="M27" s="33">
        <v>932</v>
      </c>
      <c r="N27" s="33">
        <v>1047</v>
      </c>
      <c r="O27" s="33">
        <v>843</v>
      </c>
      <c r="P27" s="33">
        <v>899</v>
      </c>
      <c r="Q27" s="33">
        <v>602</v>
      </c>
      <c r="R27" s="33">
        <v>537</v>
      </c>
      <c r="S27" s="34">
        <v>424</v>
      </c>
      <c r="T27" s="35">
        <f>SUM(B27:S27)</f>
        <v>12341</v>
      </c>
      <c r="U27" s="2">
        <f>((T25*1000)/T27)/7</f>
        <v>38.083091622582103</v>
      </c>
    </row>
    <row r="28" spans="1:30" s="2" customFormat="1" ht="33" customHeight="1" x14ac:dyDescent="0.25">
      <c r="A28" s="93" t="s">
        <v>21</v>
      </c>
      <c r="B28" s="36">
        <f>((B27*B26)*7/1000-B18-B19)/5</f>
        <v>-11.963504</v>
      </c>
      <c r="C28" s="37">
        <f t="shared" ref="C28:S28" si="7">((C27*C26)*7/1000-C18-C19)/5</f>
        <v>-16.629920000000002</v>
      </c>
      <c r="D28" s="37">
        <f t="shared" si="7"/>
        <v>-15.860399999999998</v>
      </c>
      <c r="E28" s="37">
        <f t="shared" si="7"/>
        <v>-14.008664000000001</v>
      </c>
      <c r="F28" s="37">
        <f t="shared" si="7"/>
        <v>-9.1795280000000012</v>
      </c>
      <c r="G28" s="37">
        <f t="shared" si="7"/>
        <v>-11.192831999999999</v>
      </c>
      <c r="H28" s="37">
        <f t="shared" ref="H28:J28" si="8">((H27*H26)*7/1000-H18-H19)/5</f>
        <v>-7.4599840000000004</v>
      </c>
      <c r="I28" s="37">
        <f t="shared" si="8"/>
        <v>-5.3031039999999994</v>
      </c>
      <c r="J28" s="37">
        <f t="shared" si="8"/>
        <v>0</v>
      </c>
      <c r="K28" s="38">
        <f t="shared" si="7"/>
        <v>0</v>
      </c>
      <c r="L28" s="36">
        <f t="shared" si="7"/>
        <v>35.569735999999999</v>
      </c>
      <c r="M28" s="37">
        <f t="shared" si="7"/>
        <v>37.317264000000002</v>
      </c>
      <c r="N28" s="37">
        <f t="shared" si="7"/>
        <v>40.7789</v>
      </c>
      <c r="O28" s="37">
        <f t="shared" si="7"/>
        <v>32.403800000000004</v>
      </c>
      <c r="P28" s="37">
        <f t="shared" si="7"/>
        <v>33.982875999999997</v>
      </c>
      <c r="Q28" s="37">
        <f t="shared" si="7"/>
        <v>22.076632</v>
      </c>
      <c r="R28" s="37">
        <f t="shared" si="7"/>
        <v>19.784075999999999</v>
      </c>
      <c r="S28" s="38">
        <f t="shared" si="7"/>
        <v>15.613407999999998</v>
      </c>
      <c r="T28" s="39"/>
    </row>
    <row r="29" spans="1:30" ht="33.75" customHeight="1" x14ac:dyDescent="0.25">
      <c r="A29" s="94" t="s">
        <v>22</v>
      </c>
      <c r="B29" s="40">
        <f t="shared" ref="B29:C29" si="9">((B27*B26)*7)/1000</f>
        <v>0</v>
      </c>
      <c r="C29" s="41">
        <f t="shared" si="9"/>
        <v>0</v>
      </c>
      <c r="D29" s="41">
        <f>((D27*D26)*7)/1000</f>
        <v>0</v>
      </c>
      <c r="E29" s="41">
        <f>((E27*E26)*7)/1000</f>
        <v>0</v>
      </c>
      <c r="F29" s="41">
        <f t="shared" ref="F29:G29" si="10">((F27*F26)*7)/1000</f>
        <v>0</v>
      </c>
      <c r="G29" s="41">
        <f t="shared" si="10"/>
        <v>0</v>
      </c>
      <c r="H29" s="41">
        <f t="shared" ref="H29:J29" si="11">((H27*H26)*7)/1000</f>
        <v>0</v>
      </c>
      <c r="I29" s="41">
        <f t="shared" si="11"/>
        <v>0</v>
      </c>
      <c r="J29" s="41">
        <f t="shared" si="11"/>
        <v>0</v>
      </c>
      <c r="K29" s="85">
        <f>((K27*K26)*7)/1000</f>
        <v>0</v>
      </c>
      <c r="L29" s="40">
        <f>((L27*L26)*7)/1000</f>
        <v>246.63800000000001</v>
      </c>
      <c r="M29" s="41">
        <f>((M27*M26)*7)/1000</f>
        <v>257.69799999999998</v>
      </c>
      <c r="N29" s="41">
        <f t="shared" ref="N29:S29" si="12">((N27*N26)*7)/1000</f>
        <v>282.16649999999998</v>
      </c>
      <c r="O29" s="41">
        <f t="shared" si="12"/>
        <v>224.238</v>
      </c>
      <c r="P29" s="42">
        <f t="shared" si="12"/>
        <v>235.98750000000001</v>
      </c>
      <c r="Q29" s="42">
        <f t="shared" si="12"/>
        <v>153.81100000000001</v>
      </c>
      <c r="R29" s="42">
        <f t="shared" si="12"/>
        <v>137.20349999999999</v>
      </c>
      <c r="S29" s="43">
        <f t="shared" si="12"/>
        <v>108.33199999999999</v>
      </c>
      <c r="T29" s="44"/>
    </row>
    <row r="30" spans="1:30" ht="33.75" customHeight="1" thickBot="1" x14ac:dyDescent="0.3">
      <c r="A30" s="95" t="s">
        <v>23</v>
      </c>
      <c r="B30" s="45">
        <f t="shared" ref="B30:C30" si="13">+(B25/B27)/7*1000</f>
        <v>52.95804968944099</v>
      </c>
      <c r="C30" s="46">
        <f t="shared" si="13"/>
        <v>47.451955841159986</v>
      </c>
      <c r="D30" s="46">
        <f>+(D25/D27)/7*1000</f>
        <v>58.331968641114969</v>
      </c>
      <c r="E30" s="46">
        <f t="shared" ref="E30:G30" si="14">+(E25/E27)/7*1000</f>
        <v>52.470179442508709</v>
      </c>
      <c r="F30" s="46">
        <f t="shared" si="14"/>
        <v>49.619565814098564</v>
      </c>
      <c r="G30" s="46">
        <f t="shared" si="14"/>
        <v>58.699916588857768</v>
      </c>
      <c r="H30" s="46">
        <f t="shared" ref="H30:J30" si="15">+(H25/H27)/7*1000</f>
        <v>24.932950142689275</v>
      </c>
      <c r="I30" s="46">
        <f t="shared" si="15"/>
        <v>23.258848511005606</v>
      </c>
      <c r="J30" s="46">
        <f t="shared" si="15"/>
        <v>5.4639804639804632</v>
      </c>
      <c r="K30" s="47">
        <f t="shared" ref="K30" si="16">+(K25/K27)/7*1000</f>
        <v>5.4637526652452024</v>
      </c>
      <c r="L30" s="45">
        <f>+(L25/L27)/7*1000</f>
        <v>39.5</v>
      </c>
      <c r="M30" s="46">
        <f t="shared" ref="M30:S30" si="17">+(M25/M27)/7*1000</f>
        <v>39.499999999999993</v>
      </c>
      <c r="N30" s="46">
        <f t="shared" si="17"/>
        <v>38.499999999999993</v>
      </c>
      <c r="O30" s="46">
        <f t="shared" si="17"/>
        <v>38</v>
      </c>
      <c r="P30" s="46">
        <f t="shared" si="17"/>
        <v>37.5</v>
      </c>
      <c r="Q30" s="46">
        <f t="shared" si="17"/>
        <v>36.5</v>
      </c>
      <c r="R30" s="46">
        <f t="shared" si="17"/>
        <v>36.5</v>
      </c>
      <c r="S30" s="47">
        <f t="shared" si="17"/>
        <v>36.499999999999993</v>
      </c>
      <c r="T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28"/>
      <c r="I36" s="97"/>
      <c r="J36" s="52" t="s">
        <v>26</v>
      </c>
      <c r="K36" s="105"/>
      <c r="L36" s="334" t="s">
        <v>25</v>
      </c>
      <c r="M36" s="334"/>
      <c r="N36" s="334"/>
      <c r="O36" s="334"/>
      <c r="P36" s="328"/>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21.373239999999999</v>
      </c>
      <c r="C39" s="78">
        <v>37.945320000000002</v>
      </c>
      <c r="D39" s="78">
        <v>33.279400000000003</v>
      </c>
      <c r="E39" s="78">
        <v>23.135560000000002</v>
      </c>
      <c r="F39" s="78">
        <v>16.752959999999995</v>
      </c>
      <c r="G39" s="78"/>
      <c r="H39" s="78"/>
      <c r="I39" s="99">
        <f t="shared" ref="I39:I46" si="18">SUM(B39:H39)</f>
        <v>132.48648</v>
      </c>
      <c r="J39" s="2"/>
      <c r="K39" s="89" t="s">
        <v>12</v>
      </c>
      <c r="L39" s="78">
        <v>350.8</v>
      </c>
      <c r="M39" s="78">
        <f>$M$48*R39/1000</f>
        <v>0</v>
      </c>
      <c r="N39" s="78">
        <f>$N$48*R39/1000</f>
        <v>0</v>
      </c>
      <c r="O39" s="78">
        <f>$O$48*R39/1000</f>
        <v>0</v>
      </c>
      <c r="P39" s="78">
        <f>$P$48*R39/1000</f>
        <v>0</v>
      </c>
      <c r="Q39" s="99">
        <f t="shared" ref="Q39:Q46" si="19">SUM(L39:P39)</f>
        <v>350.8</v>
      </c>
      <c r="R39" s="2"/>
      <c r="S39" s="60"/>
      <c r="T39" s="61"/>
      <c r="U39" s="2"/>
      <c r="V39" s="59"/>
      <c r="W39" s="59"/>
      <c r="X39" s="2"/>
      <c r="Y39" s="2"/>
      <c r="Z39" s="2"/>
      <c r="AA39" s="2"/>
    </row>
    <row r="40" spans="1:30" ht="33.75" customHeight="1" x14ac:dyDescent="0.25">
      <c r="A40" s="90" t="s">
        <v>13</v>
      </c>
      <c r="B40" s="78">
        <v>21.373239999999999</v>
      </c>
      <c r="C40" s="78">
        <v>37.945320000000002</v>
      </c>
      <c r="D40" s="78">
        <v>33.279400000000003</v>
      </c>
      <c r="E40" s="78">
        <v>23.135560000000002</v>
      </c>
      <c r="F40" s="78">
        <v>16.752959999999995</v>
      </c>
      <c r="G40" s="78"/>
      <c r="H40" s="78"/>
      <c r="I40" s="99">
        <f t="shared" si="18"/>
        <v>132.48648</v>
      </c>
      <c r="J40" s="2"/>
      <c r="K40" s="90" t="s">
        <v>13</v>
      </c>
      <c r="L40" s="78">
        <f>$L$48*R40/1000</f>
        <v>362.78</v>
      </c>
      <c r="M40" s="78">
        <f>$M$48*R40/1000</f>
        <v>0</v>
      </c>
      <c r="N40" s="78">
        <f>$N$48*R40/1000</f>
        <v>0</v>
      </c>
      <c r="O40" s="78">
        <f>$O$48*R40/1000</f>
        <v>0</v>
      </c>
      <c r="P40" s="78">
        <f>$P$48*R40/1000</f>
        <v>0</v>
      </c>
      <c r="Q40" s="99">
        <f t="shared" si="19"/>
        <v>362.78</v>
      </c>
      <c r="R40" s="2">
        <v>110</v>
      </c>
      <c r="S40" s="60"/>
      <c r="T40" s="58"/>
      <c r="U40" s="2"/>
      <c r="V40" s="59"/>
      <c r="W40" s="59"/>
      <c r="X40" s="2"/>
      <c r="Y40" s="2"/>
      <c r="Z40" s="2"/>
      <c r="AA40" s="2"/>
    </row>
    <row r="41" spans="1:30" ht="33.75" customHeight="1" x14ac:dyDescent="0.25">
      <c r="A41" s="89" t="s">
        <v>14</v>
      </c>
      <c r="B41" s="78">
        <v>23.027003999999998</v>
      </c>
      <c r="C41" s="22">
        <v>40.950671999999997</v>
      </c>
      <c r="D41" s="22">
        <v>36.437939999999998</v>
      </c>
      <c r="E41" s="22">
        <v>25.089176000000002</v>
      </c>
      <c r="F41" s="22">
        <v>18.498815999999998</v>
      </c>
      <c r="G41" s="22"/>
      <c r="H41" s="22"/>
      <c r="I41" s="99">
        <f t="shared" si="18"/>
        <v>144.00360800000001</v>
      </c>
      <c r="J41" s="2"/>
      <c r="K41" s="89" t="s">
        <v>14</v>
      </c>
      <c r="L41" s="78">
        <f>$L$48*R41/1000</f>
        <v>382.56799999999998</v>
      </c>
      <c r="M41" s="78">
        <f>$M$48*R41/1000</f>
        <v>0</v>
      </c>
      <c r="N41" s="78">
        <f>$N$48*R41/1000</f>
        <v>0</v>
      </c>
      <c r="O41" s="78">
        <f>$O$48*R41/1000</f>
        <v>0</v>
      </c>
      <c r="P41" s="78">
        <f>$P$48*R41/1000</f>
        <v>0</v>
      </c>
      <c r="Q41" s="99">
        <f t="shared" si="19"/>
        <v>382.56799999999998</v>
      </c>
      <c r="R41" s="2">
        <v>116</v>
      </c>
      <c r="S41" s="60"/>
      <c r="T41" s="51"/>
      <c r="U41" s="2"/>
      <c r="V41" s="59"/>
      <c r="W41" s="59"/>
      <c r="X41" s="2"/>
      <c r="Y41" s="2"/>
      <c r="Z41" s="2"/>
      <c r="AA41" s="2"/>
    </row>
    <row r="42" spans="1:30" ht="33.75" customHeight="1" x14ac:dyDescent="0.25">
      <c r="A42" s="90" t="s">
        <v>15</v>
      </c>
      <c r="B42" s="78">
        <v>23.027003999999998</v>
      </c>
      <c r="C42" s="22">
        <v>40.950671999999997</v>
      </c>
      <c r="D42" s="22">
        <v>36.437939999999998</v>
      </c>
      <c r="E42" s="22">
        <v>25.089176000000002</v>
      </c>
      <c r="F42" s="22">
        <v>18.498815999999998</v>
      </c>
      <c r="G42" s="22"/>
      <c r="H42" s="22"/>
      <c r="I42" s="99">
        <f t="shared" si="18"/>
        <v>144.00360800000001</v>
      </c>
      <c r="J42" s="2"/>
      <c r="K42" s="90" t="s">
        <v>15</v>
      </c>
      <c r="L42" s="78">
        <f>L48*$R$42/1000</f>
        <v>402.35599999999999</v>
      </c>
      <c r="M42" s="78">
        <f>$M$48*R42/1000</f>
        <v>0</v>
      </c>
      <c r="N42" s="78">
        <f>$N$48*R42/1000</f>
        <v>0</v>
      </c>
      <c r="O42" s="78">
        <f>$O$48*R42/1000</f>
        <v>0</v>
      </c>
      <c r="P42" s="78">
        <f>$P$48*R42/1000</f>
        <v>0</v>
      </c>
      <c r="Q42" s="99">
        <f t="shared" si="19"/>
        <v>402.35599999999999</v>
      </c>
      <c r="R42" s="2">
        <v>122</v>
      </c>
      <c r="S42" s="60"/>
      <c r="T42" s="51"/>
      <c r="U42" s="2"/>
      <c r="V42" s="59"/>
      <c r="W42" s="59"/>
      <c r="X42" s="2"/>
      <c r="Y42" s="2"/>
      <c r="Z42" s="2"/>
      <c r="AA42" s="2"/>
    </row>
    <row r="43" spans="1:30" ht="33.75" customHeight="1" x14ac:dyDescent="0.25">
      <c r="A43" s="89" t="s">
        <v>16</v>
      </c>
      <c r="B43" s="78">
        <v>23.027003999999998</v>
      </c>
      <c r="C43" s="22">
        <v>40.950671999999997</v>
      </c>
      <c r="D43" s="22">
        <v>36.437939999999998</v>
      </c>
      <c r="E43" s="22">
        <v>25.089176000000002</v>
      </c>
      <c r="F43" s="22">
        <v>18.498815999999998</v>
      </c>
      <c r="G43" s="22"/>
      <c r="H43" s="22"/>
      <c r="I43" s="99">
        <f t="shared" si="18"/>
        <v>144.00360800000001</v>
      </c>
      <c r="J43" s="2"/>
      <c r="K43" s="89" t="s">
        <v>16</v>
      </c>
      <c r="L43" s="78">
        <f>L48*$R$43/1000</f>
        <v>415.548</v>
      </c>
      <c r="M43" s="78">
        <f>M48*$R$43/1000</f>
        <v>0</v>
      </c>
      <c r="N43" s="78">
        <f>N48*$R$43/1000</f>
        <v>0</v>
      </c>
      <c r="O43" s="78">
        <f>O48*$R$43/1000</f>
        <v>0</v>
      </c>
      <c r="P43" s="78">
        <f>P48*$R$43/1000</f>
        <v>0</v>
      </c>
      <c r="Q43" s="99">
        <f t="shared" si="19"/>
        <v>415.548</v>
      </c>
      <c r="R43" s="2">
        <v>126</v>
      </c>
      <c r="S43" s="60"/>
      <c r="T43" s="51"/>
      <c r="U43" s="2"/>
      <c r="V43" s="59"/>
      <c r="W43" s="59"/>
      <c r="X43" s="2"/>
      <c r="Y43" s="2"/>
      <c r="Z43" s="2"/>
      <c r="AA43" s="2"/>
    </row>
    <row r="44" spans="1:30" ht="33.75" customHeight="1" x14ac:dyDescent="0.25">
      <c r="A44" s="90" t="s">
        <v>17</v>
      </c>
      <c r="B44" s="78">
        <v>11.7</v>
      </c>
      <c r="C44" s="78">
        <v>15.5</v>
      </c>
      <c r="D44" s="78">
        <v>19.3</v>
      </c>
      <c r="E44" s="78">
        <v>19.3</v>
      </c>
      <c r="F44" s="78">
        <v>31.1</v>
      </c>
      <c r="G44" s="78">
        <v>30.9</v>
      </c>
      <c r="H44" s="78">
        <v>16.2</v>
      </c>
      <c r="I44" s="99">
        <f t="shared" si="18"/>
        <v>144</v>
      </c>
      <c r="J44" s="2"/>
      <c r="K44" s="90" t="s">
        <v>17</v>
      </c>
      <c r="L44" s="78">
        <f>L48*$R$44/1000</f>
        <v>422.14400000000001</v>
      </c>
      <c r="M44" s="78">
        <f>M48*$R$44/1000</f>
        <v>0</v>
      </c>
      <c r="N44" s="78">
        <f>N48*$R$44/1000</f>
        <v>0</v>
      </c>
      <c r="O44" s="78">
        <f>O48*$R$44/1000</f>
        <v>0</v>
      </c>
      <c r="P44" s="78">
        <f>P48*$R$44/1000</f>
        <v>0</v>
      </c>
      <c r="Q44" s="99">
        <f t="shared" si="19"/>
        <v>422.14400000000001</v>
      </c>
      <c r="R44" s="2">
        <v>128</v>
      </c>
      <c r="S44" s="60"/>
      <c r="T44" s="51"/>
      <c r="U44" s="2"/>
      <c r="V44" s="59"/>
      <c r="W44" s="59"/>
      <c r="X44" s="2"/>
      <c r="Y44" s="2"/>
      <c r="Z44" s="2"/>
      <c r="AA44" s="2"/>
    </row>
    <row r="45" spans="1:30" ht="33.75" customHeight="1" x14ac:dyDescent="0.25">
      <c r="A45" s="89" t="s">
        <v>18</v>
      </c>
      <c r="B45" s="78">
        <v>11.7</v>
      </c>
      <c r="C45" s="78">
        <v>15.5</v>
      </c>
      <c r="D45" s="78">
        <v>19.3</v>
      </c>
      <c r="E45" s="78">
        <v>19.3</v>
      </c>
      <c r="F45" s="78">
        <v>31.1</v>
      </c>
      <c r="G45" s="78">
        <v>30.9</v>
      </c>
      <c r="H45" s="78">
        <v>16.2</v>
      </c>
      <c r="I45" s="99">
        <f t="shared" si="18"/>
        <v>144</v>
      </c>
      <c r="J45" s="2"/>
      <c r="K45" s="89" t="s">
        <v>18</v>
      </c>
      <c r="L45" s="78">
        <f>L48*$R$45/1000</f>
        <v>428.74</v>
      </c>
      <c r="M45" s="78">
        <f>M48*$R$45/1000</f>
        <v>0</v>
      </c>
      <c r="N45" s="78">
        <f>N48*$R$45/1000</f>
        <v>0</v>
      </c>
      <c r="O45" s="78">
        <f>O48*$R$45/1000</f>
        <v>0</v>
      </c>
      <c r="P45" s="78">
        <f>P48*$R$45/1000</f>
        <v>0</v>
      </c>
      <c r="Q45" s="99">
        <f t="shared" si="19"/>
        <v>428.74</v>
      </c>
      <c r="R45" s="2">
        <v>130</v>
      </c>
      <c r="S45" s="60"/>
      <c r="T45" s="51"/>
      <c r="U45" s="2"/>
      <c r="V45" s="59"/>
      <c r="W45" s="59"/>
      <c r="X45" s="2"/>
      <c r="Y45" s="2"/>
      <c r="Z45" s="2"/>
      <c r="AA45" s="2"/>
    </row>
    <row r="46" spans="1:30" ht="33.75" customHeight="1" x14ac:dyDescent="0.25">
      <c r="A46" s="90" t="s">
        <v>10</v>
      </c>
      <c r="B46" s="79">
        <f t="shared" ref="B46:H46" si="20">SUM(B39:B45)</f>
        <v>135.22749200000001</v>
      </c>
      <c r="C46" s="26">
        <f t="shared" si="20"/>
        <v>229.74265600000001</v>
      </c>
      <c r="D46" s="26">
        <f t="shared" si="20"/>
        <v>214.47262000000003</v>
      </c>
      <c r="E46" s="26">
        <f t="shared" si="20"/>
        <v>160.13864800000005</v>
      </c>
      <c r="F46" s="26">
        <f t="shared" si="20"/>
        <v>151.20236799999998</v>
      </c>
      <c r="G46" s="26">
        <f t="shared" si="20"/>
        <v>61.8</v>
      </c>
      <c r="H46" s="26">
        <f t="shared" si="20"/>
        <v>32.4</v>
      </c>
      <c r="I46" s="99">
        <f t="shared" si="18"/>
        <v>984.9837839999999</v>
      </c>
      <c r="K46" s="76" t="s">
        <v>10</v>
      </c>
      <c r="L46" s="79">
        <f>SUM(L39:L45)</f>
        <v>2764.9359999999997</v>
      </c>
      <c r="M46" s="26">
        <f>SUM(M39:M45)</f>
        <v>0</v>
      </c>
      <c r="N46" s="26">
        <f>SUM(N39:N45)</f>
        <v>0</v>
      </c>
      <c r="O46" s="26">
        <f>SUM(O39:O45)</f>
        <v>0</v>
      </c>
      <c r="P46" s="26">
        <f>SUM(P39:P45)</f>
        <v>0</v>
      </c>
      <c r="Q46" s="99">
        <f t="shared" si="19"/>
        <v>2764.9359999999997</v>
      </c>
      <c r="R46" s="60"/>
      <c r="S46" s="60"/>
      <c r="T46" s="2"/>
      <c r="U46" s="2"/>
      <c r="V46" s="2"/>
      <c r="W46" s="2"/>
      <c r="X46" s="2"/>
      <c r="Y46" s="2"/>
      <c r="Z46" s="2"/>
      <c r="AA46" s="2"/>
    </row>
    <row r="47" spans="1:30" ht="33.75" customHeight="1" x14ac:dyDescent="0.25">
      <c r="A47" s="91" t="s">
        <v>19</v>
      </c>
      <c r="B47" s="80"/>
      <c r="C47" s="29"/>
      <c r="D47" s="29"/>
      <c r="E47" s="29"/>
      <c r="F47" s="29"/>
      <c r="G47" s="29"/>
      <c r="H47" s="29"/>
      <c r="I47" s="100">
        <f>+((I46/I48)/7)*1000</f>
        <v>38.393443149483524</v>
      </c>
      <c r="K47" s="108" t="s">
        <v>19</v>
      </c>
      <c r="L47" s="80"/>
      <c r="M47" s="29"/>
      <c r="N47" s="29"/>
      <c r="O47" s="29"/>
      <c r="P47" s="29"/>
      <c r="Q47" s="100">
        <f>+((Q46/Q48)/7)*1000</f>
        <v>119.76678506454128</v>
      </c>
      <c r="R47" s="62"/>
      <c r="S47" s="62"/>
    </row>
    <row r="48" spans="1:30" ht="33.75" customHeight="1" x14ac:dyDescent="0.25">
      <c r="A48" s="92" t="s">
        <v>20</v>
      </c>
      <c r="B48" s="81">
        <v>299</v>
      </c>
      <c r="C48" s="33">
        <v>395</v>
      </c>
      <c r="D48" s="33">
        <v>491</v>
      </c>
      <c r="E48" s="33">
        <v>491</v>
      </c>
      <c r="F48" s="33">
        <v>791</v>
      </c>
      <c r="G48" s="33">
        <v>785</v>
      </c>
      <c r="H48" s="33">
        <v>413</v>
      </c>
      <c r="I48" s="101">
        <f>SUM(B48:H48)</f>
        <v>3665</v>
      </c>
      <c r="J48" s="63"/>
      <c r="K48" s="92" t="s">
        <v>20</v>
      </c>
      <c r="L48" s="104">
        <v>3298</v>
      </c>
      <c r="M48" s="64"/>
      <c r="N48" s="64"/>
      <c r="O48" s="64"/>
      <c r="P48" s="64"/>
      <c r="Q48" s="110">
        <f>SUM(L48:P48)</f>
        <v>3298</v>
      </c>
      <c r="R48" s="65"/>
      <c r="S48" s="65"/>
    </row>
    <row r="49" spans="1:30" ht="33.75" customHeight="1" x14ac:dyDescent="0.25">
      <c r="A49" s="93" t="s">
        <v>21</v>
      </c>
      <c r="B49" s="82">
        <f t="shared" ref="B49:H49" si="21">((B48*B47)*7/1000-B39-B40)/5</f>
        <v>-8.549296</v>
      </c>
      <c r="C49" s="37">
        <f t="shared" si="21"/>
        <v>-15.178128000000001</v>
      </c>
      <c r="D49" s="37">
        <f t="shared" si="21"/>
        <v>-13.311760000000001</v>
      </c>
      <c r="E49" s="37">
        <f t="shared" si="21"/>
        <v>-9.2542240000000007</v>
      </c>
      <c r="F49" s="37">
        <f t="shared" si="21"/>
        <v>-6.7011839999999978</v>
      </c>
      <c r="G49" s="37">
        <f t="shared" ref="G49" si="22">((G48*G47)*7/1000-G39-G40)/5</f>
        <v>0</v>
      </c>
      <c r="H49" s="37">
        <f t="shared" si="21"/>
        <v>0</v>
      </c>
      <c r="I49" s="102">
        <f>((I46*1000)/I48)/7</f>
        <v>38.393443149483524</v>
      </c>
      <c r="K49" s="93" t="s">
        <v>21</v>
      </c>
      <c r="L49" s="82">
        <f>(L48*L47)/1000</f>
        <v>0</v>
      </c>
      <c r="M49" s="37">
        <f>(M48*M47)/1000</f>
        <v>0</v>
      </c>
      <c r="N49" s="37">
        <f>(N48*N47)/1000</f>
        <v>0</v>
      </c>
      <c r="O49" s="37">
        <f>(O48*O47)/1000</f>
        <v>0</v>
      </c>
      <c r="P49" s="37">
        <f>(P48*P47)/1000</f>
        <v>0</v>
      </c>
      <c r="Q49" s="111">
        <f>((Q46*1000)/Q48)/7</f>
        <v>119.76678506454127</v>
      </c>
      <c r="R49" s="65"/>
      <c r="S49" s="65"/>
    </row>
    <row r="50" spans="1:30" ht="33.75" customHeight="1" x14ac:dyDescent="0.25">
      <c r="A50" s="94" t="s">
        <v>22</v>
      </c>
      <c r="B50" s="83">
        <f t="shared" ref="B50:H50" si="23">((B48*B47)*7)/1000</f>
        <v>0</v>
      </c>
      <c r="C50" s="41">
        <f t="shared" si="23"/>
        <v>0</v>
      </c>
      <c r="D50" s="41">
        <f t="shared" si="23"/>
        <v>0</v>
      </c>
      <c r="E50" s="41">
        <f t="shared" si="23"/>
        <v>0</v>
      </c>
      <c r="F50" s="41">
        <f t="shared" si="23"/>
        <v>0</v>
      </c>
      <c r="G50" s="41">
        <f t="shared" ref="G50" si="24">((G48*G47)*7)/1000</f>
        <v>0</v>
      </c>
      <c r="H50" s="41">
        <f t="shared" si="23"/>
        <v>0</v>
      </c>
      <c r="I50" s="85"/>
      <c r="K50" s="94" t="s">
        <v>22</v>
      </c>
      <c r="L50" s="83">
        <f>((L48*L47)*7)/1000</f>
        <v>0</v>
      </c>
      <c r="M50" s="41">
        <f>((M48*M47)*7)/1000</f>
        <v>0</v>
      </c>
      <c r="N50" s="41">
        <f>((N48*N47)*7)/1000</f>
        <v>0</v>
      </c>
      <c r="O50" s="41">
        <f>((O48*O47)*7)/1000</f>
        <v>0</v>
      </c>
      <c r="P50" s="41">
        <f>((P48*P47)*7)/1000</f>
        <v>0</v>
      </c>
      <c r="Q50" s="112"/>
    </row>
    <row r="51" spans="1:30" ht="33.75" customHeight="1" thickBot="1" x14ac:dyDescent="0.3">
      <c r="A51" s="95" t="s">
        <v>23</v>
      </c>
      <c r="B51" s="84">
        <f t="shared" ref="B51:H51" si="25">+(B46/B48)/7*1000</f>
        <v>64.609408504538948</v>
      </c>
      <c r="C51" s="46">
        <f t="shared" si="25"/>
        <v>83.089568173598551</v>
      </c>
      <c r="D51" s="46">
        <f t="shared" si="25"/>
        <v>62.401111434390472</v>
      </c>
      <c r="E51" s="46">
        <f t="shared" si="25"/>
        <v>46.592565609543215</v>
      </c>
      <c r="F51" s="46">
        <f t="shared" si="25"/>
        <v>27.307633736680511</v>
      </c>
      <c r="G51" s="46">
        <f t="shared" ref="G51" si="26">+(G46/G48)/7*1000</f>
        <v>11.246587807097361</v>
      </c>
      <c r="H51" s="46">
        <f t="shared" si="25"/>
        <v>11.207194742303699</v>
      </c>
      <c r="I51" s="103"/>
      <c r="J51" s="49"/>
      <c r="K51" s="95" t="s">
        <v>23</v>
      </c>
      <c r="L51" s="84">
        <f>+(L46/L48)/7*1000</f>
        <v>119.76678506454128</v>
      </c>
      <c r="M51" s="46" t="e">
        <f>+(M46/M48)/7*1000</f>
        <v>#DIV/0!</v>
      </c>
      <c r="N51" s="46" t="e">
        <f>+(N46/N48)/7*1000</f>
        <v>#DIV/0!</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327</v>
      </c>
      <c r="C58" s="78">
        <f t="shared" ref="C58:C59" si="27">$C$67*I58/1000</f>
        <v>0</v>
      </c>
      <c r="D58" s="78">
        <f t="shared" ref="D58:D59" si="28">$D$67*I58/1000</f>
        <v>0</v>
      </c>
      <c r="E58" s="78">
        <f t="shared" ref="E58:E59" si="29">$E$67*I58/1000</f>
        <v>0</v>
      </c>
      <c r="F58" s="78">
        <f t="shared" ref="F58:F59" si="30">$F$67*I58/1000</f>
        <v>0</v>
      </c>
      <c r="G58" s="99">
        <f t="shared" ref="G58:G65" si="31">SUM(B58:F58)</f>
        <v>327</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f t="shared" ref="B59:B60" si="32">$B$67*I59/1000</f>
        <v>336.93</v>
      </c>
      <c r="C59" s="78">
        <f t="shared" si="27"/>
        <v>0</v>
      </c>
      <c r="D59" s="78">
        <f t="shared" si="28"/>
        <v>0</v>
      </c>
      <c r="E59" s="78">
        <f t="shared" si="29"/>
        <v>0</v>
      </c>
      <c r="F59" s="78">
        <f t="shared" si="30"/>
        <v>0</v>
      </c>
      <c r="G59" s="99">
        <f t="shared" si="31"/>
        <v>336.93</v>
      </c>
      <c r="H59" s="73"/>
      <c r="I59" s="2">
        <v>110</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f t="shared" si="32"/>
        <v>355.30799999999999</v>
      </c>
      <c r="C60" s="78">
        <f t="shared" ref="C60" si="33">$C$67*I60/1000</f>
        <v>0</v>
      </c>
      <c r="D60" s="78">
        <f t="shared" ref="D60" si="34">$D$67*I60/1000</f>
        <v>0</v>
      </c>
      <c r="E60" s="78">
        <f t="shared" ref="E60" si="35">$E$67*I60/1000</f>
        <v>0</v>
      </c>
      <c r="F60" s="78">
        <f t="shared" ref="F60" si="36">$F$67*I60/1000</f>
        <v>0</v>
      </c>
      <c r="G60" s="99">
        <f t="shared" si="31"/>
        <v>355.30799999999999</v>
      </c>
      <c r="H60" s="73"/>
      <c r="I60" s="2">
        <v>116</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373.68599999999998</v>
      </c>
      <c r="C61" s="78">
        <f>$C$67*I61/1000</f>
        <v>0</v>
      </c>
      <c r="D61" s="78">
        <f>$D$67*I61/1000</f>
        <v>0</v>
      </c>
      <c r="E61" s="78">
        <f>$E$67*I61/1000</f>
        <v>0</v>
      </c>
      <c r="F61" s="78">
        <f>$F$67*I61/1000</f>
        <v>0</v>
      </c>
      <c r="G61" s="99">
        <f t="shared" si="31"/>
        <v>373.68599999999998</v>
      </c>
      <c r="H61" s="73"/>
      <c r="I61" s="2">
        <v>122</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385.93799999999999</v>
      </c>
      <c r="C62" s="78">
        <f t="shared" ref="C62:F62" si="37">C67*$I$62/1000</f>
        <v>0</v>
      </c>
      <c r="D62" s="78">
        <f t="shared" si="37"/>
        <v>0</v>
      </c>
      <c r="E62" s="78">
        <f t="shared" si="37"/>
        <v>0</v>
      </c>
      <c r="F62" s="78">
        <f t="shared" si="37"/>
        <v>0</v>
      </c>
      <c r="G62" s="99">
        <f t="shared" si="31"/>
        <v>385.93799999999999</v>
      </c>
      <c r="H62" s="73"/>
      <c r="I62" s="2">
        <v>126</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392.06400000000002</v>
      </c>
      <c r="C63" s="78">
        <f t="shared" ref="C63:F63" si="38">C67*$I$63/1000</f>
        <v>0</v>
      </c>
      <c r="D63" s="78">
        <f t="shared" si="38"/>
        <v>0</v>
      </c>
      <c r="E63" s="78">
        <f t="shared" si="38"/>
        <v>0</v>
      </c>
      <c r="F63" s="78">
        <f t="shared" si="38"/>
        <v>0</v>
      </c>
      <c r="G63" s="99">
        <f t="shared" si="31"/>
        <v>392.06400000000002</v>
      </c>
      <c r="H63" s="73"/>
      <c r="I63" s="2">
        <v>128</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398.19</v>
      </c>
      <c r="C64" s="78">
        <f t="shared" ref="C64:F64" si="39">C67*$I$64/1000</f>
        <v>0</v>
      </c>
      <c r="D64" s="78">
        <f t="shared" si="39"/>
        <v>0</v>
      </c>
      <c r="E64" s="78">
        <f t="shared" si="39"/>
        <v>0</v>
      </c>
      <c r="F64" s="78">
        <f t="shared" si="39"/>
        <v>0</v>
      </c>
      <c r="G64" s="99">
        <f t="shared" si="31"/>
        <v>398.19</v>
      </c>
      <c r="H64" s="73"/>
      <c r="I64" s="2">
        <v>130</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2569.116</v>
      </c>
      <c r="C65" s="26">
        <f>SUM(C58:C64)</f>
        <v>0</v>
      </c>
      <c r="D65" s="26">
        <f>SUM(D58:D64)</f>
        <v>0</v>
      </c>
      <c r="E65" s="26">
        <f>SUM(E58:E64)</f>
        <v>0</v>
      </c>
      <c r="F65" s="26">
        <f>SUM(F58:F64)</f>
        <v>0</v>
      </c>
      <c r="G65" s="99">
        <f t="shared" si="31"/>
        <v>2569.116</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c r="C66" s="29"/>
      <c r="D66" s="29"/>
      <c r="E66" s="29"/>
      <c r="F66" s="29"/>
      <c r="G66" s="100">
        <f>+((G65/G67)/7)*1000</f>
        <v>119.8225829019169</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3063</v>
      </c>
      <c r="C67" s="64"/>
      <c r="D67" s="64"/>
      <c r="E67" s="64"/>
      <c r="F67" s="64"/>
      <c r="G67" s="110">
        <f>SUM(B67:F67)</f>
        <v>3063</v>
      </c>
      <c r="I67" s="74"/>
      <c r="M67" s="3"/>
      <c r="N67" s="3"/>
      <c r="O67" s="3"/>
      <c r="P67" s="3"/>
      <c r="Q67" s="3"/>
    </row>
    <row r="68" spans="1:28" ht="33.75" customHeight="1" x14ac:dyDescent="0.25">
      <c r="A68" s="93" t="s">
        <v>21</v>
      </c>
      <c r="B68" s="82">
        <f>(B67*B66)/1000</f>
        <v>0</v>
      </c>
      <c r="C68" s="37">
        <f>(C67*C66)/1000</f>
        <v>0</v>
      </c>
      <c r="D68" s="37">
        <f>(D67*D66)/1000</f>
        <v>0</v>
      </c>
      <c r="E68" s="37">
        <f>(E67*E66)/1000</f>
        <v>0</v>
      </c>
      <c r="F68" s="37">
        <f>(F67*F66)/1000</f>
        <v>0</v>
      </c>
      <c r="G68" s="114">
        <f>((G65*1000)/G67)/7</f>
        <v>119.82258290191689</v>
      </c>
      <c r="M68" s="3"/>
      <c r="N68" s="3"/>
      <c r="O68" s="3"/>
      <c r="P68" s="3"/>
      <c r="Q68" s="3"/>
    </row>
    <row r="69" spans="1:28" ht="33.75" customHeight="1" x14ac:dyDescent="0.25">
      <c r="A69" s="94" t="s">
        <v>22</v>
      </c>
      <c r="B69" s="83">
        <f>((B67*B66)*7)/1000</f>
        <v>0</v>
      </c>
      <c r="C69" s="41">
        <f>((C67*C66)*7)/1000</f>
        <v>0</v>
      </c>
      <c r="D69" s="41">
        <f>((D67*D66)*7)/1000</f>
        <v>0</v>
      </c>
      <c r="E69" s="41">
        <f>((E67*E66)*7)/1000</f>
        <v>0</v>
      </c>
      <c r="F69" s="41">
        <f>((F67*F66)*7)/1000</f>
        <v>0</v>
      </c>
      <c r="G69" s="85"/>
      <c r="H69" s="49"/>
      <c r="Q69" s="3"/>
    </row>
    <row r="70" spans="1:28" ht="33.75" customHeight="1" thickBot="1" x14ac:dyDescent="0.3">
      <c r="A70" s="95" t="s">
        <v>23</v>
      </c>
      <c r="B70" s="84">
        <f>+(B65/B67)/7*1000</f>
        <v>119.8225829019169</v>
      </c>
      <c r="C70" s="46" t="e">
        <f>+(C65/C67)/7*1000</f>
        <v>#DIV/0!</v>
      </c>
      <c r="D70" s="46" t="e">
        <f>+(D65/D67)/7*1000</f>
        <v>#DIV/0!</v>
      </c>
      <c r="E70" s="46" t="e">
        <f>+(E65/E67)/7*1000</f>
        <v>#DIV/0!</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J54:K54"/>
    <mergeCell ref="B55:F55"/>
    <mergeCell ref="A3:C3"/>
    <mergeCell ref="E9:G9"/>
    <mergeCell ref="R9:S9"/>
    <mergeCell ref="K11:L11"/>
    <mergeCell ref="L15:S15"/>
    <mergeCell ref="L36:P36"/>
    <mergeCell ref="B36:H36"/>
    <mergeCell ref="B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39"/>
  <sheetViews>
    <sheetView topLeftCell="A54" zoomScale="30" zoomScaleNormal="30" workbookViewId="0">
      <selection activeCell="G66" sqref="G66"/>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46"/>
      <c r="E3" s="146"/>
      <c r="F3" s="146"/>
      <c r="G3" s="146"/>
      <c r="H3" s="146"/>
      <c r="I3" s="146"/>
      <c r="J3" s="146"/>
      <c r="K3" s="146"/>
      <c r="L3" s="146"/>
      <c r="M3" s="146"/>
      <c r="N3" s="146"/>
      <c r="O3" s="146"/>
      <c r="P3" s="146"/>
      <c r="Q3" s="146"/>
      <c r="R3" s="146"/>
      <c r="S3" s="146"/>
      <c r="T3" s="146"/>
      <c r="U3" s="146"/>
      <c r="V3" s="146"/>
      <c r="W3" s="146"/>
      <c r="X3" s="146"/>
      <c r="Y3" s="2"/>
      <c r="Z3" s="2"/>
      <c r="AA3" s="2"/>
      <c r="AB3" s="2"/>
      <c r="AC3" s="2"/>
      <c r="AD3" s="146"/>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46" t="s">
        <v>1</v>
      </c>
      <c r="B9" s="146"/>
      <c r="C9" s="146"/>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46"/>
      <c r="B10" s="146"/>
      <c r="C10" s="146"/>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46" t="s">
        <v>4</v>
      </c>
      <c r="B11" s="146"/>
      <c r="C11" s="146"/>
      <c r="D11" s="1"/>
      <c r="E11" s="144">
        <v>3</v>
      </c>
      <c r="F11" s="1"/>
      <c r="G11" s="1"/>
      <c r="H11" s="1"/>
      <c r="I11" s="1"/>
      <c r="J11" s="1"/>
      <c r="K11" s="327" t="s">
        <v>57</v>
      </c>
      <c r="L11" s="327"/>
      <c r="M11" s="145"/>
      <c r="N11" s="145"/>
      <c r="O11" s="1"/>
      <c r="P11" s="1"/>
      <c r="Q11" s="1" t="s">
        <v>6</v>
      </c>
      <c r="R11" s="8"/>
      <c r="S11" s="8"/>
      <c r="T11" s="8"/>
      <c r="U11" s="8"/>
      <c r="V11" s="8"/>
      <c r="W11" s="8"/>
      <c r="X11" s="8"/>
      <c r="Y11" s="1"/>
      <c r="Z11" s="1"/>
      <c r="AA11" s="1"/>
      <c r="AB11" s="1"/>
      <c r="AC11" s="1"/>
      <c r="AD11" s="1"/>
    </row>
    <row r="12" spans="1:30" s="3" customFormat="1" ht="26.25" x14ac:dyDescent="0.25">
      <c r="A12" s="146"/>
      <c r="B12" s="146"/>
      <c r="C12" s="146"/>
      <c r="D12" s="1"/>
      <c r="E12" s="5"/>
      <c r="F12" s="1"/>
      <c r="G12" s="1"/>
      <c r="H12" s="1"/>
      <c r="I12" s="1"/>
      <c r="J12" s="1"/>
      <c r="K12" s="145"/>
      <c r="L12" s="145"/>
      <c r="M12" s="145"/>
      <c r="N12" s="145"/>
      <c r="O12" s="1"/>
      <c r="P12" s="1"/>
      <c r="Q12" s="1"/>
      <c r="R12" s="1"/>
      <c r="S12" s="8"/>
      <c r="T12" s="8"/>
      <c r="U12" s="8"/>
      <c r="V12" s="8"/>
      <c r="W12" s="8"/>
      <c r="X12" s="8"/>
      <c r="Y12" s="8"/>
      <c r="Z12" s="8"/>
      <c r="AA12" s="8"/>
      <c r="AB12" s="8"/>
      <c r="AC12" s="8"/>
      <c r="AD12" s="1"/>
    </row>
    <row r="13" spans="1:30" s="3" customFormat="1" ht="26.25" x14ac:dyDescent="0.25">
      <c r="A13" s="146"/>
      <c r="B13" s="146"/>
      <c r="C13" s="146"/>
      <c r="D13" s="146"/>
      <c r="E13" s="146"/>
      <c r="F13" s="146"/>
      <c r="G13" s="146"/>
      <c r="H13" s="146"/>
      <c r="I13" s="146"/>
      <c r="J13" s="146"/>
      <c r="K13" s="146"/>
      <c r="L13" s="145"/>
      <c r="M13" s="145"/>
      <c r="N13" s="145"/>
      <c r="O13" s="145"/>
      <c r="P13" s="145"/>
      <c r="Q13" s="145"/>
      <c r="R13" s="145"/>
      <c r="S13" s="145"/>
      <c r="T13" s="145"/>
      <c r="U13" s="145"/>
      <c r="V13" s="145"/>
      <c r="W13" s="1"/>
      <c r="X13" s="1"/>
      <c r="Y13" s="1"/>
    </row>
    <row r="14" spans="1:30" s="3" customFormat="1" ht="27" thickBot="1" x14ac:dyDescent="0.3">
      <c r="A14" s="146"/>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36" t="s">
        <v>8</v>
      </c>
      <c r="C15" s="337"/>
      <c r="D15" s="337"/>
      <c r="E15" s="337"/>
      <c r="F15" s="337"/>
      <c r="G15" s="337"/>
      <c r="H15" s="337"/>
      <c r="I15" s="337"/>
      <c r="J15" s="337"/>
      <c r="K15" s="338"/>
      <c r="L15" s="330" t="s">
        <v>52</v>
      </c>
      <c r="M15" s="331"/>
      <c r="N15" s="331"/>
      <c r="O15" s="331"/>
      <c r="P15" s="331"/>
      <c r="Q15" s="331"/>
      <c r="R15" s="331"/>
      <c r="S15" s="331"/>
      <c r="T15" s="331"/>
      <c r="U15" s="332"/>
      <c r="V15" s="12"/>
    </row>
    <row r="16" spans="1:30" ht="39.950000000000003" customHeight="1" x14ac:dyDescent="0.25">
      <c r="A16" s="87" t="s">
        <v>9</v>
      </c>
      <c r="B16" s="136"/>
      <c r="C16" s="127"/>
      <c r="D16" s="137"/>
      <c r="E16" s="127"/>
      <c r="F16" s="127"/>
      <c r="G16" s="127"/>
      <c r="H16" s="127"/>
      <c r="I16" s="127"/>
      <c r="J16" s="137"/>
      <c r="K16" s="128"/>
      <c r="L16" s="126"/>
      <c r="M16" s="127"/>
      <c r="N16" s="127"/>
      <c r="O16" s="127"/>
      <c r="P16" s="127"/>
      <c r="Q16" s="127"/>
      <c r="R16" s="127"/>
      <c r="S16" s="127"/>
      <c r="T16" s="127"/>
      <c r="U16" s="128"/>
      <c r="V16" s="16" t="s">
        <v>10</v>
      </c>
      <c r="X16" s="18"/>
      <c r="Y16" s="18"/>
    </row>
    <row r="17" spans="1:30" ht="39.950000000000003" customHeight="1" x14ac:dyDescent="0.25">
      <c r="A17" s="88" t="s">
        <v>11</v>
      </c>
      <c r="B17" s="14">
        <v>1</v>
      </c>
      <c r="C17" s="19">
        <v>2</v>
      </c>
      <c r="D17" s="19">
        <v>3</v>
      </c>
      <c r="E17" s="19">
        <v>4</v>
      </c>
      <c r="F17" s="19">
        <v>5</v>
      </c>
      <c r="G17" s="19">
        <v>6</v>
      </c>
      <c r="H17" s="19">
        <v>7</v>
      </c>
      <c r="I17" s="19">
        <v>8</v>
      </c>
      <c r="J17" s="19">
        <v>9</v>
      </c>
      <c r="K17" s="20">
        <v>10</v>
      </c>
      <c r="L17" s="14">
        <v>1</v>
      </c>
      <c r="M17" s="19">
        <v>2</v>
      </c>
      <c r="N17" s="19">
        <v>3</v>
      </c>
      <c r="O17" s="19">
        <v>4</v>
      </c>
      <c r="P17" s="19">
        <v>5</v>
      </c>
      <c r="Q17" s="19">
        <v>6</v>
      </c>
      <c r="R17" s="19">
        <v>7</v>
      </c>
      <c r="S17" s="19">
        <v>8</v>
      </c>
      <c r="T17" s="19">
        <v>9</v>
      </c>
      <c r="U17" s="20">
        <v>10</v>
      </c>
      <c r="V17" s="16"/>
      <c r="X17" s="2"/>
      <c r="Y17" s="18"/>
    </row>
    <row r="18" spans="1:30" ht="39.950000000000003" customHeight="1" x14ac:dyDescent="0.25">
      <c r="A18" s="89" t="s">
        <v>12</v>
      </c>
      <c r="B18" s="21">
        <v>21.9</v>
      </c>
      <c r="C18" s="22">
        <v>33.299999999999997</v>
      </c>
      <c r="D18" s="22">
        <v>25.2</v>
      </c>
      <c r="E18" s="22">
        <v>25.2</v>
      </c>
      <c r="F18" s="22">
        <v>17.5</v>
      </c>
      <c r="G18" s="22">
        <v>17.600000000000001</v>
      </c>
      <c r="H18" s="22">
        <v>32.700000000000003</v>
      </c>
      <c r="I18" s="22">
        <v>25.4</v>
      </c>
      <c r="J18" s="22">
        <v>17.899999999999999</v>
      </c>
      <c r="K18" s="23">
        <v>20.5</v>
      </c>
      <c r="L18" s="21">
        <v>14.2</v>
      </c>
      <c r="M18" s="22">
        <v>22.2</v>
      </c>
      <c r="N18" s="22">
        <v>21.1</v>
      </c>
      <c r="O18" s="22">
        <v>21.1</v>
      </c>
      <c r="P18" s="22">
        <v>27.3</v>
      </c>
      <c r="Q18" s="22">
        <v>27.3</v>
      </c>
      <c r="R18" s="22">
        <v>33.9</v>
      </c>
      <c r="S18" s="22">
        <v>28.6</v>
      </c>
      <c r="T18" s="22">
        <v>24.8</v>
      </c>
      <c r="U18" s="23">
        <v>17</v>
      </c>
      <c r="V18" s="24">
        <f t="shared" ref="V18:V25" si="0">SUM(B18:U18)</f>
        <v>474.70000000000005</v>
      </c>
      <c r="X18" s="2"/>
      <c r="Y18" s="18"/>
    </row>
    <row r="19" spans="1:30" ht="39.950000000000003" customHeight="1" x14ac:dyDescent="0.25">
      <c r="A19" s="90" t="s">
        <v>13</v>
      </c>
      <c r="B19" s="21">
        <v>21.9</v>
      </c>
      <c r="C19" s="22">
        <v>33.299999999999997</v>
      </c>
      <c r="D19" s="22">
        <v>25.2</v>
      </c>
      <c r="E19" s="22">
        <v>25.2</v>
      </c>
      <c r="F19" s="22">
        <v>17.5</v>
      </c>
      <c r="G19" s="22">
        <v>17.600000000000001</v>
      </c>
      <c r="H19" s="22">
        <v>32.700000000000003</v>
      </c>
      <c r="I19" s="22">
        <v>25.4</v>
      </c>
      <c r="J19" s="22">
        <v>17.899999999999999</v>
      </c>
      <c r="K19" s="23">
        <v>20.5</v>
      </c>
      <c r="L19" s="21">
        <v>14.2</v>
      </c>
      <c r="M19" s="22">
        <v>22.2</v>
      </c>
      <c r="N19" s="22">
        <v>21.1</v>
      </c>
      <c r="O19" s="22">
        <v>21.1</v>
      </c>
      <c r="P19" s="22">
        <v>27.3</v>
      </c>
      <c r="Q19" s="22">
        <v>27.3</v>
      </c>
      <c r="R19" s="22">
        <v>33.9</v>
      </c>
      <c r="S19" s="22">
        <v>28.6</v>
      </c>
      <c r="T19" s="22">
        <v>24.8</v>
      </c>
      <c r="U19" s="23">
        <v>17</v>
      </c>
      <c r="V19" s="24">
        <f t="shared" si="0"/>
        <v>474.70000000000005</v>
      </c>
      <c r="X19" s="2"/>
      <c r="Y19" s="18"/>
    </row>
    <row r="20" spans="1:30" ht="39.75" customHeight="1" x14ac:dyDescent="0.25">
      <c r="A20" s="89" t="s">
        <v>14</v>
      </c>
      <c r="B20" s="75"/>
      <c r="C20" s="22"/>
      <c r="D20" s="22"/>
      <c r="E20" s="22"/>
      <c r="F20" s="22"/>
      <c r="G20" s="22"/>
      <c r="H20" s="22"/>
      <c r="I20" s="22"/>
      <c r="J20" s="22"/>
      <c r="K20" s="23"/>
      <c r="L20" s="21"/>
      <c r="M20" s="22"/>
      <c r="N20" s="22"/>
      <c r="O20" s="22"/>
      <c r="P20" s="22"/>
      <c r="Q20" s="22"/>
      <c r="R20" s="22"/>
      <c r="S20" s="22"/>
      <c r="T20" s="22"/>
      <c r="U20" s="23"/>
      <c r="V20" s="24">
        <f t="shared" si="0"/>
        <v>0</v>
      </c>
      <c r="X20" s="2"/>
      <c r="Y20" s="18"/>
    </row>
    <row r="21" spans="1:30" ht="39.950000000000003" customHeight="1" x14ac:dyDescent="0.25">
      <c r="A21" s="90" t="s">
        <v>15</v>
      </c>
      <c r="B21" s="21">
        <v>31.553999999999995</v>
      </c>
      <c r="C21" s="22">
        <v>48.59174999999999</v>
      </c>
      <c r="D21" s="22">
        <v>36.190000000000005</v>
      </c>
      <c r="E21" s="22">
        <v>36.190000000000005</v>
      </c>
      <c r="F21" s="22">
        <v>24.512250000000002</v>
      </c>
      <c r="G21" s="22">
        <v>24.534875</v>
      </c>
      <c r="H21" s="22">
        <v>44.709249999999997</v>
      </c>
      <c r="I21" s="22">
        <v>33.64</v>
      </c>
      <c r="J21" s="22">
        <v>23.809999999999995</v>
      </c>
      <c r="K21" s="23">
        <v>27.270000000000003</v>
      </c>
      <c r="L21" s="21">
        <v>21.158999999999999</v>
      </c>
      <c r="M21" s="22">
        <v>32.093500000000006</v>
      </c>
      <c r="N21" s="22">
        <v>30.058750000000003</v>
      </c>
      <c r="O21" s="22">
        <v>30.058750000000003</v>
      </c>
      <c r="P21" s="22">
        <v>38.314499999999995</v>
      </c>
      <c r="Q21" s="22">
        <v>38.314499999999995</v>
      </c>
      <c r="R21" s="22">
        <v>46.118249999999996</v>
      </c>
      <c r="S21" s="22">
        <v>38.218375000000002</v>
      </c>
      <c r="T21" s="22">
        <v>33.101749999999996</v>
      </c>
      <c r="U21" s="23">
        <v>22.16</v>
      </c>
      <c r="V21" s="24">
        <f t="shared" si="0"/>
        <v>660.59950000000003</v>
      </c>
      <c r="X21" s="2"/>
      <c r="Y21" s="18"/>
    </row>
    <row r="22" spans="1:30" ht="39.950000000000003" customHeight="1" x14ac:dyDescent="0.25">
      <c r="A22" s="89" t="s">
        <v>16</v>
      </c>
      <c r="B22" s="21">
        <v>31.553999999999995</v>
      </c>
      <c r="C22" s="22">
        <v>48.59174999999999</v>
      </c>
      <c r="D22" s="22">
        <v>36.190000000000005</v>
      </c>
      <c r="E22" s="22">
        <v>36.190000000000005</v>
      </c>
      <c r="F22" s="22">
        <v>24.512250000000002</v>
      </c>
      <c r="G22" s="22">
        <v>24.534875</v>
      </c>
      <c r="H22" s="22">
        <v>44.709249999999997</v>
      </c>
      <c r="I22" s="22">
        <v>33.64</v>
      </c>
      <c r="J22" s="22">
        <v>23.809999999999995</v>
      </c>
      <c r="K22" s="23">
        <v>27.270000000000003</v>
      </c>
      <c r="L22" s="21">
        <v>21.158999999999999</v>
      </c>
      <c r="M22" s="22">
        <v>32.093500000000006</v>
      </c>
      <c r="N22" s="22">
        <v>30.058750000000003</v>
      </c>
      <c r="O22" s="22">
        <v>30.058750000000003</v>
      </c>
      <c r="P22" s="22">
        <v>38.314499999999995</v>
      </c>
      <c r="Q22" s="22">
        <v>38.314499999999995</v>
      </c>
      <c r="R22" s="22">
        <v>46.118249999999996</v>
      </c>
      <c r="S22" s="22">
        <v>38.218375000000002</v>
      </c>
      <c r="T22" s="22">
        <v>33.101749999999996</v>
      </c>
      <c r="U22" s="23">
        <v>22.16</v>
      </c>
      <c r="V22" s="24">
        <f t="shared" si="0"/>
        <v>660.59950000000003</v>
      </c>
      <c r="X22" s="2"/>
      <c r="Y22" s="18"/>
    </row>
    <row r="23" spans="1:30" ht="39.950000000000003" customHeight="1" x14ac:dyDescent="0.25">
      <c r="A23" s="90" t="s">
        <v>17</v>
      </c>
      <c r="B23" s="21">
        <v>31.553999999999995</v>
      </c>
      <c r="C23" s="22">
        <v>48.59174999999999</v>
      </c>
      <c r="D23" s="22">
        <v>36.190000000000005</v>
      </c>
      <c r="E23" s="22">
        <v>36.190000000000005</v>
      </c>
      <c r="F23" s="22">
        <v>24.512250000000002</v>
      </c>
      <c r="G23" s="22">
        <v>24.534875</v>
      </c>
      <c r="H23" s="22">
        <v>44.709249999999997</v>
      </c>
      <c r="I23" s="22">
        <v>33.64</v>
      </c>
      <c r="J23" s="22">
        <v>23.809999999999995</v>
      </c>
      <c r="K23" s="23">
        <v>27.270000000000003</v>
      </c>
      <c r="L23" s="21">
        <v>21.158999999999999</v>
      </c>
      <c r="M23" s="22">
        <v>32.093500000000006</v>
      </c>
      <c r="N23" s="22">
        <v>30.058750000000003</v>
      </c>
      <c r="O23" s="22">
        <v>30.058750000000003</v>
      </c>
      <c r="P23" s="22">
        <v>38.314499999999995</v>
      </c>
      <c r="Q23" s="22">
        <v>38.314499999999995</v>
      </c>
      <c r="R23" s="22">
        <v>46.118249999999996</v>
      </c>
      <c r="S23" s="22">
        <v>38.218375000000002</v>
      </c>
      <c r="T23" s="22">
        <v>33.101749999999996</v>
      </c>
      <c r="U23" s="23">
        <v>22.16</v>
      </c>
      <c r="V23" s="24">
        <f t="shared" si="0"/>
        <v>660.59950000000003</v>
      </c>
      <c r="X23" s="2"/>
      <c r="Y23" s="18"/>
    </row>
    <row r="24" spans="1:30" ht="39.950000000000003" customHeight="1" x14ac:dyDescent="0.25">
      <c r="A24" s="89" t="s">
        <v>18</v>
      </c>
      <c r="B24" s="21">
        <v>31.553999999999995</v>
      </c>
      <c r="C24" s="22">
        <v>48.59174999999999</v>
      </c>
      <c r="D24" s="22">
        <v>36.190000000000005</v>
      </c>
      <c r="E24" s="22">
        <v>36.190000000000005</v>
      </c>
      <c r="F24" s="22">
        <v>24.512250000000002</v>
      </c>
      <c r="G24" s="22">
        <v>24.534875</v>
      </c>
      <c r="H24" s="22">
        <v>44.709249999999997</v>
      </c>
      <c r="I24" s="22">
        <v>33.64</v>
      </c>
      <c r="J24" s="22">
        <v>23.809999999999995</v>
      </c>
      <c r="K24" s="23">
        <v>27.270000000000003</v>
      </c>
      <c r="L24" s="21">
        <v>21.158999999999999</v>
      </c>
      <c r="M24" s="22">
        <v>32.093500000000006</v>
      </c>
      <c r="N24" s="22">
        <v>30.058750000000003</v>
      </c>
      <c r="O24" s="22">
        <v>30.058750000000003</v>
      </c>
      <c r="P24" s="22">
        <v>38.314499999999995</v>
      </c>
      <c r="Q24" s="22">
        <v>38.314499999999995</v>
      </c>
      <c r="R24" s="22">
        <v>46.118249999999996</v>
      </c>
      <c r="S24" s="22">
        <v>38.218375000000002</v>
      </c>
      <c r="T24" s="22">
        <v>33.101749999999996</v>
      </c>
      <c r="U24" s="23">
        <v>22.16</v>
      </c>
      <c r="V24" s="24">
        <f t="shared" si="0"/>
        <v>660.59950000000003</v>
      </c>
      <c r="X24" s="2"/>
    </row>
    <row r="25" spans="1:30" ht="41.45" customHeight="1" x14ac:dyDescent="0.25">
      <c r="A25" s="90" t="s">
        <v>10</v>
      </c>
      <c r="B25" s="25">
        <f t="shared" ref="B25:C25" si="1">SUM(B18:B24)</f>
        <v>170.01599999999999</v>
      </c>
      <c r="C25" s="26">
        <f t="shared" si="1"/>
        <v>260.96699999999998</v>
      </c>
      <c r="D25" s="26">
        <f>SUM(D18:D24)</f>
        <v>195.16</v>
      </c>
      <c r="E25" s="26">
        <f t="shared" ref="E25:K25" si="2">SUM(E18:E24)</f>
        <v>195.16</v>
      </c>
      <c r="F25" s="26">
        <f t="shared" si="2"/>
        <v>133.04900000000001</v>
      </c>
      <c r="G25" s="26">
        <f t="shared" si="2"/>
        <v>133.33949999999999</v>
      </c>
      <c r="H25" s="26">
        <f t="shared" si="2"/>
        <v>244.23699999999999</v>
      </c>
      <c r="I25" s="26">
        <f t="shared" si="2"/>
        <v>185.36</v>
      </c>
      <c r="J25" s="26">
        <f t="shared" si="2"/>
        <v>131.04</v>
      </c>
      <c r="K25" s="27">
        <f t="shared" si="2"/>
        <v>150.08000000000004</v>
      </c>
      <c r="L25" s="25">
        <f>SUM(L18:L24)</f>
        <v>113.03599999999997</v>
      </c>
      <c r="M25" s="26">
        <f t="shared" ref="M25:O25" si="3">SUM(M18:M24)</f>
        <v>172.77400000000003</v>
      </c>
      <c r="N25" s="26">
        <f t="shared" si="3"/>
        <v>162.43500000000003</v>
      </c>
      <c r="O25" s="26">
        <f t="shared" si="3"/>
        <v>162.43500000000003</v>
      </c>
      <c r="P25" s="26">
        <f>SUM(P18:P24)</f>
        <v>207.858</v>
      </c>
      <c r="Q25" s="26">
        <f t="shared" ref="Q25:S25" si="4">SUM(Q18:Q24)</f>
        <v>207.858</v>
      </c>
      <c r="R25" s="26">
        <f t="shared" si="4"/>
        <v>252.27299999999997</v>
      </c>
      <c r="S25" s="26">
        <f t="shared" si="4"/>
        <v>210.07350000000002</v>
      </c>
      <c r="T25" s="26">
        <f>SUM(T18:T24)</f>
        <v>182.00700000000001</v>
      </c>
      <c r="U25" s="27">
        <f t="shared" ref="U25" si="5">SUM(U18:U24)</f>
        <v>122.63999999999999</v>
      </c>
      <c r="V25" s="24">
        <f t="shared" si="0"/>
        <v>3591.7980000000002</v>
      </c>
    </row>
    <row r="26" spans="1:30" s="2" customFormat="1" ht="36.75" customHeight="1" x14ac:dyDescent="0.25">
      <c r="A26" s="91" t="s">
        <v>19</v>
      </c>
      <c r="B26" s="28">
        <v>44</v>
      </c>
      <c r="C26" s="29">
        <v>43</v>
      </c>
      <c r="D26" s="29">
        <v>42.5</v>
      </c>
      <c r="E26" s="29">
        <v>42.5</v>
      </c>
      <c r="F26" s="29">
        <v>41.5</v>
      </c>
      <c r="G26" s="29">
        <v>41.5</v>
      </c>
      <c r="H26" s="29">
        <v>41</v>
      </c>
      <c r="I26" s="29">
        <v>40</v>
      </c>
      <c r="J26" s="29">
        <v>40</v>
      </c>
      <c r="K26" s="30">
        <v>40</v>
      </c>
      <c r="L26" s="28">
        <v>44</v>
      </c>
      <c r="M26" s="29">
        <v>43</v>
      </c>
      <c r="N26" s="29">
        <v>42.5</v>
      </c>
      <c r="O26" s="29">
        <v>42.5</v>
      </c>
      <c r="P26" s="29">
        <v>42</v>
      </c>
      <c r="Q26" s="29">
        <v>42</v>
      </c>
      <c r="R26" s="29">
        <v>41</v>
      </c>
      <c r="S26" s="29">
        <v>40.5</v>
      </c>
      <c r="T26" s="29">
        <v>40.5</v>
      </c>
      <c r="U26" s="30">
        <v>40</v>
      </c>
      <c r="V26" s="31">
        <f>+((V25/V27)/7)*1000</f>
        <v>41.675925925925931</v>
      </c>
    </row>
    <row r="27" spans="1:30" s="2" customFormat="1" ht="33" customHeight="1" x14ac:dyDescent="0.25">
      <c r="A27" s="92" t="s">
        <v>20</v>
      </c>
      <c r="B27" s="32">
        <v>552</v>
      </c>
      <c r="C27" s="33">
        <v>867</v>
      </c>
      <c r="D27" s="33">
        <v>656</v>
      </c>
      <c r="E27" s="33">
        <v>656</v>
      </c>
      <c r="F27" s="33">
        <v>458</v>
      </c>
      <c r="G27" s="33">
        <v>459</v>
      </c>
      <c r="H27" s="33">
        <v>851</v>
      </c>
      <c r="I27" s="33">
        <v>662</v>
      </c>
      <c r="J27" s="33">
        <v>468</v>
      </c>
      <c r="K27" s="34">
        <v>536</v>
      </c>
      <c r="L27" s="32">
        <v>367</v>
      </c>
      <c r="M27" s="33">
        <v>574</v>
      </c>
      <c r="N27" s="33">
        <v>546</v>
      </c>
      <c r="O27" s="33">
        <v>546</v>
      </c>
      <c r="P27" s="33">
        <v>707</v>
      </c>
      <c r="Q27" s="33">
        <v>707</v>
      </c>
      <c r="R27" s="33">
        <v>879</v>
      </c>
      <c r="S27" s="33">
        <v>741</v>
      </c>
      <c r="T27" s="33">
        <v>642</v>
      </c>
      <c r="U27" s="34">
        <v>438</v>
      </c>
      <c r="V27" s="35">
        <f>SUM(B27:U27)</f>
        <v>12312</v>
      </c>
      <c r="W27" s="2">
        <f>((V25*1000)/V27)/7</f>
        <v>41.675925925925924</v>
      </c>
    </row>
    <row r="28" spans="1:30" s="2" customFormat="1" ht="33" customHeight="1" x14ac:dyDescent="0.25">
      <c r="A28" s="93" t="s">
        <v>21</v>
      </c>
      <c r="B28" s="36">
        <f>((B27*B26)*7/1000-B18-B19)/4</f>
        <v>31.553999999999995</v>
      </c>
      <c r="C28" s="37">
        <f t="shared" ref="C28:U28" si="6">((C27*C26)*7/1000-C18-C19)/4</f>
        <v>48.59174999999999</v>
      </c>
      <c r="D28" s="37">
        <f t="shared" si="6"/>
        <v>36.190000000000005</v>
      </c>
      <c r="E28" s="37">
        <f t="shared" si="6"/>
        <v>36.190000000000005</v>
      </c>
      <c r="F28" s="37">
        <f t="shared" si="6"/>
        <v>24.512250000000002</v>
      </c>
      <c r="G28" s="37">
        <f t="shared" si="6"/>
        <v>24.534875</v>
      </c>
      <c r="H28" s="37">
        <f t="shared" si="6"/>
        <v>44.709249999999997</v>
      </c>
      <c r="I28" s="37">
        <f t="shared" si="6"/>
        <v>33.64</v>
      </c>
      <c r="J28" s="37">
        <f t="shared" si="6"/>
        <v>23.809999999999995</v>
      </c>
      <c r="K28" s="38">
        <f t="shared" si="6"/>
        <v>27.270000000000003</v>
      </c>
      <c r="L28" s="36">
        <f t="shared" si="6"/>
        <v>21.158999999999999</v>
      </c>
      <c r="M28" s="37">
        <f t="shared" si="6"/>
        <v>32.093500000000006</v>
      </c>
      <c r="N28" s="37">
        <f t="shared" si="6"/>
        <v>30.058750000000003</v>
      </c>
      <c r="O28" s="37">
        <f t="shared" si="6"/>
        <v>30.058750000000003</v>
      </c>
      <c r="P28" s="37">
        <f t="shared" si="6"/>
        <v>38.314499999999995</v>
      </c>
      <c r="Q28" s="37">
        <f t="shared" si="6"/>
        <v>38.314499999999995</v>
      </c>
      <c r="R28" s="37">
        <f t="shared" si="6"/>
        <v>46.118249999999996</v>
      </c>
      <c r="S28" s="37">
        <f t="shared" si="6"/>
        <v>38.218375000000002</v>
      </c>
      <c r="T28" s="37">
        <f t="shared" si="6"/>
        <v>33.101749999999996</v>
      </c>
      <c r="U28" s="38">
        <f t="shared" si="6"/>
        <v>22.16</v>
      </c>
      <c r="V28" s="39"/>
    </row>
    <row r="29" spans="1:30" ht="33.75" customHeight="1" x14ac:dyDescent="0.25">
      <c r="A29" s="94" t="s">
        <v>22</v>
      </c>
      <c r="B29" s="40">
        <f t="shared" ref="B29:C29" si="7">((B27*B26)*7)/1000</f>
        <v>170.01599999999999</v>
      </c>
      <c r="C29" s="41">
        <f t="shared" si="7"/>
        <v>260.96699999999998</v>
      </c>
      <c r="D29" s="41">
        <f>((D27*D26)*7)/1000</f>
        <v>195.16</v>
      </c>
      <c r="E29" s="41">
        <f>((E27*E26)*7)/1000</f>
        <v>195.16</v>
      </c>
      <c r="F29" s="41">
        <f t="shared" ref="F29:J29" si="8">((F27*F26)*7)/1000</f>
        <v>133.04900000000001</v>
      </c>
      <c r="G29" s="41">
        <f t="shared" si="8"/>
        <v>133.33949999999999</v>
      </c>
      <c r="H29" s="41">
        <f t="shared" si="8"/>
        <v>244.23699999999999</v>
      </c>
      <c r="I29" s="41">
        <f t="shared" si="8"/>
        <v>185.36</v>
      </c>
      <c r="J29" s="41">
        <f t="shared" si="8"/>
        <v>131.04</v>
      </c>
      <c r="K29" s="85">
        <f>((K27*K26)*7)/1000</f>
        <v>150.08000000000001</v>
      </c>
      <c r="L29" s="40">
        <f>((L27*L26)*7)/1000</f>
        <v>113.036</v>
      </c>
      <c r="M29" s="41">
        <f>((M27*M26)*7)/1000</f>
        <v>172.774</v>
      </c>
      <c r="N29" s="41">
        <f t="shared" ref="N29:U29" si="9">((N27*N26)*7)/1000</f>
        <v>162.435</v>
      </c>
      <c r="O29" s="41">
        <f t="shared" si="9"/>
        <v>162.435</v>
      </c>
      <c r="P29" s="42">
        <f t="shared" si="9"/>
        <v>207.858</v>
      </c>
      <c r="Q29" s="42">
        <f t="shared" si="9"/>
        <v>207.858</v>
      </c>
      <c r="R29" s="42">
        <f t="shared" ref="R29:S29" si="10">((R27*R26)*7)/1000</f>
        <v>252.273</v>
      </c>
      <c r="S29" s="42">
        <f t="shared" si="10"/>
        <v>210.0735</v>
      </c>
      <c r="T29" s="42">
        <f t="shared" si="9"/>
        <v>182.00700000000001</v>
      </c>
      <c r="U29" s="43">
        <f t="shared" si="9"/>
        <v>122.64</v>
      </c>
      <c r="V29" s="44"/>
    </row>
    <row r="30" spans="1:30" ht="33.75" customHeight="1" thickBot="1" x14ac:dyDescent="0.3">
      <c r="A30" s="95" t="s">
        <v>23</v>
      </c>
      <c r="B30" s="45">
        <f t="shared" ref="B30:C30" si="11">+(B25/B27)/7*1000</f>
        <v>44</v>
      </c>
      <c r="C30" s="46">
        <f t="shared" si="11"/>
        <v>43</v>
      </c>
      <c r="D30" s="46">
        <f>+(D25/D27)/7*1000</f>
        <v>42.499999999999993</v>
      </c>
      <c r="E30" s="46">
        <f t="shared" ref="E30:K30" si="12">+(E25/E27)/7*1000</f>
        <v>42.499999999999993</v>
      </c>
      <c r="F30" s="46">
        <f t="shared" si="12"/>
        <v>41.5</v>
      </c>
      <c r="G30" s="46">
        <f t="shared" si="12"/>
        <v>41.499999999999993</v>
      </c>
      <c r="H30" s="46">
        <f t="shared" si="12"/>
        <v>40.999999999999993</v>
      </c>
      <c r="I30" s="46">
        <f t="shared" si="12"/>
        <v>40</v>
      </c>
      <c r="J30" s="46">
        <f t="shared" si="12"/>
        <v>39.999999999999993</v>
      </c>
      <c r="K30" s="47">
        <f t="shared" si="12"/>
        <v>40.000000000000014</v>
      </c>
      <c r="L30" s="45">
        <f>+(L25/L27)/7*1000</f>
        <v>43.999999999999993</v>
      </c>
      <c r="M30" s="46">
        <f t="shared" ref="M30:U30" si="13">+(M25/M27)/7*1000</f>
        <v>43</v>
      </c>
      <c r="N30" s="46">
        <f t="shared" si="13"/>
        <v>42.5</v>
      </c>
      <c r="O30" s="46">
        <f t="shared" si="13"/>
        <v>42.5</v>
      </c>
      <c r="P30" s="46">
        <f t="shared" si="13"/>
        <v>41.999999999999993</v>
      </c>
      <c r="Q30" s="46">
        <f t="shared" si="13"/>
        <v>41.999999999999993</v>
      </c>
      <c r="R30" s="46">
        <f t="shared" ref="R30:S30" si="14">+(R25/R27)/7*1000</f>
        <v>40.999999999999993</v>
      </c>
      <c r="S30" s="46">
        <f t="shared" si="14"/>
        <v>40.5</v>
      </c>
      <c r="T30" s="46">
        <f t="shared" si="13"/>
        <v>40.5</v>
      </c>
      <c r="U30" s="47">
        <f t="shared" si="13"/>
        <v>39.999999999999993</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28"/>
      <c r="I36" s="97"/>
      <c r="J36" s="52" t="s">
        <v>26</v>
      </c>
      <c r="K36" s="105"/>
      <c r="L36" s="334" t="s">
        <v>25</v>
      </c>
      <c r="M36" s="334"/>
      <c r="N36" s="334"/>
      <c r="O36" s="334"/>
      <c r="P36" s="328"/>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11.7</v>
      </c>
      <c r="C39" s="78">
        <v>15.5</v>
      </c>
      <c r="D39" s="78">
        <v>19.3</v>
      </c>
      <c r="E39" s="78">
        <v>19.3</v>
      </c>
      <c r="F39" s="78">
        <v>31.1</v>
      </c>
      <c r="G39" s="78">
        <v>30.9</v>
      </c>
      <c r="H39" s="78">
        <v>16.2</v>
      </c>
      <c r="I39" s="99">
        <f t="shared" ref="I39:I46" si="15">SUM(B39:H39)</f>
        <v>144</v>
      </c>
      <c r="J39" s="2"/>
      <c r="K39" s="89" t="s">
        <v>12</v>
      </c>
      <c r="L39" s="78">
        <v>328.4</v>
      </c>
      <c r="M39" s="78"/>
      <c r="N39" s="78"/>
      <c r="O39" s="78"/>
      <c r="P39" s="78">
        <f>$P$48*R39/1000</f>
        <v>0</v>
      </c>
      <c r="Q39" s="99">
        <f t="shared" ref="Q39:Q46" si="16">SUM(L39:P39)</f>
        <v>328.4</v>
      </c>
      <c r="R39" s="2">
        <v>100</v>
      </c>
      <c r="S39" s="60"/>
      <c r="T39" s="61"/>
      <c r="U39" s="2"/>
      <c r="V39" s="59"/>
      <c r="W39" s="59"/>
      <c r="X39" s="2"/>
      <c r="Y39" s="2"/>
      <c r="Z39" s="2"/>
      <c r="AA39" s="2"/>
    </row>
    <row r="40" spans="1:30" ht="33.75" customHeight="1" x14ac:dyDescent="0.25">
      <c r="A40" s="90" t="s">
        <v>13</v>
      </c>
      <c r="B40" s="78">
        <v>11.7</v>
      </c>
      <c r="C40" s="78">
        <v>15.5</v>
      </c>
      <c r="D40" s="78">
        <v>19.3</v>
      </c>
      <c r="E40" s="78">
        <v>19.3</v>
      </c>
      <c r="F40" s="78">
        <v>31.1</v>
      </c>
      <c r="G40" s="78">
        <v>30.9</v>
      </c>
      <c r="H40" s="78">
        <v>16.2</v>
      </c>
      <c r="I40" s="99">
        <f t="shared" si="15"/>
        <v>144</v>
      </c>
      <c r="J40" s="2"/>
      <c r="K40" s="90" t="s">
        <v>13</v>
      </c>
      <c r="L40" s="78">
        <f>$L$48*R40/1000</f>
        <v>22</v>
      </c>
      <c r="M40" s="78">
        <f>$M$48*R40/1000</f>
        <v>14.3</v>
      </c>
      <c r="N40" s="78">
        <f>$N$48*R40/1000</f>
        <v>16.8</v>
      </c>
      <c r="O40" s="78">
        <v>274.3</v>
      </c>
      <c r="P40" s="78">
        <f>$P$48*R40/1000</f>
        <v>0</v>
      </c>
      <c r="Q40" s="99">
        <f t="shared" si="16"/>
        <v>327.39999999999998</v>
      </c>
      <c r="R40" s="2">
        <v>100</v>
      </c>
      <c r="S40" s="60"/>
      <c r="T40" s="58"/>
      <c r="U40" s="2"/>
      <c r="V40" s="59"/>
      <c r="W40" s="59"/>
      <c r="X40" s="2"/>
      <c r="Y40" s="2"/>
      <c r="Z40" s="2"/>
      <c r="AA40" s="2"/>
    </row>
    <row r="41" spans="1:30" ht="33.75" customHeight="1" x14ac:dyDescent="0.25">
      <c r="A41" s="89" t="s">
        <v>14</v>
      </c>
      <c r="B41" s="78"/>
      <c r="C41" s="22"/>
      <c r="D41" s="22"/>
      <c r="E41" s="22"/>
      <c r="F41" s="22"/>
      <c r="G41" s="22"/>
      <c r="H41" s="22"/>
      <c r="I41" s="99">
        <f t="shared" si="15"/>
        <v>0</v>
      </c>
      <c r="J41" s="2"/>
      <c r="K41" s="89" t="s">
        <v>14</v>
      </c>
      <c r="L41" s="78">
        <f>$L$48*R41/1000</f>
        <v>22</v>
      </c>
      <c r="M41" s="78">
        <f>$M$48*R41/1000</f>
        <v>14.3</v>
      </c>
      <c r="N41" s="78">
        <f>$N$48*R41/1000</f>
        <v>16.8</v>
      </c>
      <c r="O41" s="78">
        <f>$O$48*R41/1000</f>
        <v>274.89999999999998</v>
      </c>
      <c r="P41" s="78">
        <f>$P$48*R41/1000</f>
        <v>0</v>
      </c>
      <c r="Q41" s="99">
        <f t="shared" si="16"/>
        <v>328</v>
      </c>
      <c r="R41" s="2">
        <v>100</v>
      </c>
      <c r="S41" s="60"/>
      <c r="T41" s="51"/>
      <c r="U41" s="2"/>
      <c r="V41" s="59"/>
      <c r="W41" s="59"/>
      <c r="X41" s="2"/>
      <c r="Y41" s="2"/>
      <c r="Z41" s="2"/>
      <c r="AA41" s="2"/>
    </row>
    <row r="42" spans="1:30" ht="33.75" customHeight="1" x14ac:dyDescent="0.25">
      <c r="A42" s="90" t="s">
        <v>15</v>
      </c>
      <c r="B42" s="78">
        <v>17.798624999999998</v>
      </c>
      <c r="C42" s="22">
        <v>23.010625000000001</v>
      </c>
      <c r="D42" s="22">
        <v>27.727374999999999</v>
      </c>
      <c r="E42" s="22">
        <v>27.727374999999999</v>
      </c>
      <c r="F42" s="22">
        <v>42.588500000000003</v>
      </c>
      <c r="G42" s="22">
        <v>41.560624999999995</v>
      </c>
      <c r="H42" s="22">
        <v>21.171374999999998</v>
      </c>
      <c r="I42" s="99">
        <f t="shared" si="15"/>
        <v>201.58449999999999</v>
      </c>
      <c r="J42" s="2"/>
      <c r="K42" s="90" t="s">
        <v>15</v>
      </c>
      <c r="L42" s="78">
        <f>L48*$R$42/1000</f>
        <v>22</v>
      </c>
      <c r="M42" s="78">
        <f>$M$48*R42/1000</f>
        <v>14.3</v>
      </c>
      <c r="N42" s="78">
        <f>$N$48*R42/1000</f>
        <v>16.8</v>
      </c>
      <c r="O42" s="78">
        <f>$O$48*R42/1000</f>
        <v>274.89999999999998</v>
      </c>
      <c r="P42" s="78">
        <f>$P$48*R42/1000</f>
        <v>0</v>
      </c>
      <c r="Q42" s="99">
        <f t="shared" si="16"/>
        <v>328</v>
      </c>
      <c r="R42" s="2">
        <v>100</v>
      </c>
      <c r="S42" s="60"/>
      <c r="T42" s="51"/>
      <c r="U42" s="2"/>
      <c r="V42" s="59"/>
      <c r="W42" s="59"/>
      <c r="X42" s="2"/>
      <c r="Y42" s="2"/>
      <c r="Z42" s="2"/>
      <c r="AA42" s="2"/>
    </row>
    <row r="43" spans="1:30" ht="33.75" customHeight="1" x14ac:dyDescent="0.25">
      <c r="A43" s="89" t="s">
        <v>16</v>
      </c>
      <c r="B43" s="78">
        <v>17.798624999999998</v>
      </c>
      <c r="C43" s="22">
        <v>23.010625000000001</v>
      </c>
      <c r="D43" s="22">
        <v>27.727374999999999</v>
      </c>
      <c r="E43" s="22">
        <v>27.727374999999999</v>
      </c>
      <c r="F43" s="22">
        <v>42.588500000000003</v>
      </c>
      <c r="G43" s="22">
        <v>41.560624999999995</v>
      </c>
      <c r="H43" s="22">
        <v>21.171374999999998</v>
      </c>
      <c r="I43" s="99">
        <f t="shared" si="15"/>
        <v>201.58449999999999</v>
      </c>
      <c r="J43" s="2"/>
      <c r="K43" s="89" t="s">
        <v>16</v>
      </c>
      <c r="L43" s="78">
        <f>L48*$R$43/1000</f>
        <v>12.54</v>
      </c>
      <c r="M43" s="78">
        <f>M48*$R$43/1000</f>
        <v>8.1509999999999998</v>
      </c>
      <c r="N43" s="78">
        <f>N48*$R$43/1000</f>
        <v>9.5760000000000005</v>
      </c>
      <c r="O43" s="78">
        <f>O48*$R$43/1000</f>
        <v>156.69300000000001</v>
      </c>
      <c r="P43" s="78">
        <f>P48*$R$43/1000</f>
        <v>0</v>
      </c>
      <c r="Q43" s="99">
        <f t="shared" si="16"/>
        <v>186.96</v>
      </c>
      <c r="R43" s="2">
        <v>57</v>
      </c>
      <c r="S43" s="60"/>
      <c r="T43" s="51"/>
      <c r="U43" s="2"/>
      <c r="V43" s="59"/>
      <c r="W43" s="59"/>
      <c r="X43" s="2"/>
      <c r="Y43" s="2"/>
      <c r="Z43" s="2"/>
      <c r="AA43" s="2"/>
    </row>
    <row r="44" spans="1:30" ht="33.75" customHeight="1" x14ac:dyDescent="0.25">
      <c r="A44" s="90" t="s">
        <v>17</v>
      </c>
      <c r="B44" s="78">
        <v>17.798624999999998</v>
      </c>
      <c r="C44" s="78">
        <v>23.010625000000001</v>
      </c>
      <c r="D44" s="78">
        <v>27.727374999999999</v>
      </c>
      <c r="E44" s="78">
        <v>27.727374999999999</v>
      </c>
      <c r="F44" s="78">
        <v>42.588500000000003</v>
      </c>
      <c r="G44" s="78">
        <v>41.560624999999995</v>
      </c>
      <c r="H44" s="78">
        <v>21.171374999999998</v>
      </c>
      <c r="I44" s="99">
        <f t="shared" si="15"/>
        <v>201.58449999999999</v>
      </c>
      <c r="J44" s="2"/>
      <c r="K44" s="90" t="s">
        <v>17</v>
      </c>
      <c r="L44" s="78">
        <f>L48*$R$44/1000</f>
        <v>12.32</v>
      </c>
      <c r="M44" s="78">
        <f>M48*$R$44/1000</f>
        <v>8.0079999999999991</v>
      </c>
      <c r="N44" s="78">
        <f>N48*$R$44/1000</f>
        <v>9.4079999999999995</v>
      </c>
      <c r="O44" s="78">
        <f>O48*$R$44/1000</f>
        <v>153.94399999999999</v>
      </c>
      <c r="P44" s="78">
        <f>P48*$R$44/1000</f>
        <v>0</v>
      </c>
      <c r="Q44" s="99">
        <f t="shared" si="16"/>
        <v>183.67999999999998</v>
      </c>
      <c r="R44" s="2">
        <v>56</v>
      </c>
      <c r="S44" s="60"/>
      <c r="T44" s="51"/>
      <c r="U44" s="2"/>
      <c r="V44" s="59"/>
      <c r="W44" s="59"/>
      <c r="X44" s="2"/>
      <c r="Y44" s="2"/>
      <c r="Z44" s="2"/>
      <c r="AA44" s="2"/>
    </row>
    <row r="45" spans="1:30" ht="33.75" customHeight="1" x14ac:dyDescent="0.25">
      <c r="A45" s="89" t="s">
        <v>18</v>
      </c>
      <c r="B45" s="78">
        <v>17.798624999999998</v>
      </c>
      <c r="C45" s="78">
        <v>23.010625000000001</v>
      </c>
      <c r="D45" s="78">
        <v>27.727374999999999</v>
      </c>
      <c r="E45" s="78">
        <v>27.727374999999999</v>
      </c>
      <c r="F45" s="78">
        <v>42.588500000000003</v>
      </c>
      <c r="G45" s="78">
        <v>41.560624999999995</v>
      </c>
      <c r="H45" s="78">
        <v>21.171374999999998</v>
      </c>
      <c r="I45" s="99">
        <f t="shared" si="15"/>
        <v>201.58449999999999</v>
      </c>
      <c r="J45" s="2"/>
      <c r="K45" s="89" t="s">
        <v>18</v>
      </c>
      <c r="L45" s="78">
        <f>L48*$R$45/1000</f>
        <v>12.32</v>
      </c>
      <c r="M45" s="78">
        <f>M48*$R$45/1000</f>
        <v>8.0079999999999991</v>
      </c>
      <c r="N45" s="78">
        <f>N48*$R$45/1000</f>
        <v>9.4079999999999995</v>
      </c>
      <c r="O45" s="78">
        <f>O48*$R$45/1000</f>
        <v>153.94399999999999</v>
      </c>
      <c r="P45" s="78">
        <f>P48*$R$45/1000</f>
        <v>0</v>
      </c>
      <c r="Q45" s="99">
        <f t="shared" si="16"/>
        <v>183.67999999999998</v>
      </c>
      <c r="R45" s="2">
        <v>56</v>
      </c>
      <c r="S45" s="60"/>
      <c r="T45" s="51"/>
      <c r="U45" s="2"/>
      <c r="V45" s="59"/>
      <c r="W45" s="59"/>
      <c r="X45" s="2"/>
      <c r="Y45" s="2"/>
      <c r="Z45" s="2"/>
      <c r="AA45" s="2"/>
    </row>
    <row r="46" spans="1:30" ht="33.75" customHeight="1" x14ac:dyDescent="0.25">
      <c r="A46" s="90" t="s">
        <v>10</v>
      </c>
      <c r="B46" s="79">
        <f t="shared" ref="B46:H46" si="17">SUM(B39:B45)</f>
        <v>94.594499999999996</v>
      </c>
      <c r="C46" s="26">
        <f t="shared" si="17"/>
        <v>123.04250000000002</v>
      </c>
      <c r="D46" s="26">
        <f t="shared" si="17"/>
        <v>149.5095</v>
      </c>
      <c r="E46" s="26">
        <f t="shared" si="17"/>
        <v>149.5095</v>
      </c>
      <c r="F46" s="26">
        <f t="shared" si="17"/>
        <v>232.55400000000003</v>
      </c>
      <c r="G46" s="26">
        <f t="shared" si="17"/>
        <v>228.04249999999996</v>
      </c>
      <c r="H46" s="26">
        <f t="shared" si="17"/>
        <v>117.0855</v>
      </c>
      <c r="I46" s="99">
        <f t="shared" si="15"/>
        <v>1094.338</v>
      </c>
      <c r="K46" s="76" t="s">
        <v>10</v>
      </c>
      <c r="L46" s="79">
        <f>SUM(L39:L45)</f>
        <v>431.58</v>
      </c>
      <c r="M46" s="26">
        <f>SUM(M39:M45)</f>
        <v>67.066999999999993</v>
      </c>
      <c r="N46" s="26">
        <f>SUM(N39:N45)</f>
        <v>78.792000000000002</v>
      </c>
      <c r="O46" s="26">
        <f>SUM(O39:O45)</f>
        <v>1288.681</v>
      </c>
      <c r="P46" s="26">
        <f>SUM(P39:P45)</f>
        <v>0</v>
      </c>
      <c r="Q46" s="99">
        <f t="shared" si="16"/>
        <v>1866.12</v>
      </c>
      <c r="R46" s="60"/>
      <c r="S46" s="60"/>
      <c r="T46" s="2"/>
      <c r="U46" s="2"/>
      <c r="V46" s="2"/>
      <c r="W46" s="2"/>
      <c r="X46" s="2"/>
      <c r="Y46" s="2"/>
      <c r="Z46" s="2"/>
      <c r="AA46" s="2"/>
    </row>
    <row r="47" spans="1:30" ht="33.75" customHeight="1" x14ac:dyDescent="0.25">
      <c r="A47" s="91" t="s">
        <v>19</v>
      </c>
      <c r="B47" s="80">
        <v>45.5</v>
      </c>
      <c r="C47" s="29">
        <v>44.5</v>
      </c>
      <c r="D47" s="29">
        <v>43.5</v>
      </c>
      <c r="E47" s="29">
        <v>43.5</v>
      </c>
      <c r="F47" s="29">
        <v>42</v>
      </c>
      <c r="G47" s="29">
        <v>41.5</v>
      </c>
      <c r="H47" s="29">
        <v>40.5</v>
      </c>
      <c r="I47" s="100">
        <f>+((I46/I48)/7)*1000</f>
        <v>42.679224679224681</v>
      </c>
      <c r="K47" s="108" t="s">
        <v>19</v>
      </c>
      <c r="L47" s="80"/>
      <c r="M47" s="29"/>
      <c r="N47" s="29"/>
      <c r="O47" s="29"/>
      <c r="P47" s="29"/>
      <c r="Q47" s="100">
        <f>+((Q46/Q48)/7)*1000</f>
        <v>81.277003484320559</v>
      </c>
      <c r="R47" s="62"/>
      <c r="S47" s="62"/>
    </row>
    <row r="48" spans="1:30" ht="33.75" customHeight="1" x14ac:dyDescent="0.25">
      <c r="A48" s="92" t="s">
        <v>20</v>
      </c>
      <c r="B48" s="81">
        <v>297</v>
      </c>
      <c r="C48" s="33">
        <v>395</v>
      </c>
      <c r="D48" s="33">
        <v>491</v>
      </c>
      <c r="E48" s="33">
        <v>491</v>
      </c>
      <c r="F48" s="33">
        <v>791</v>
      </c>
      <c r="G48" s="33">
        <v>785</v>
      </c>
      <c r="H48" s="33">
        <v>413</v>
      </c>
      <c r="I48" s="101">
        <f>SUM(B48:H48)</f>
        <v>3663</v>
      </c>
      <c r="J48" s="63"/>
      <c r="K48" s="92" t="s">
        <v>20</v>
      </c>
      <c r="L48" s="104">
        <v>220</v>
      </c>
      <c r="M48" s="64">
        <v>143</v>
      </c>
      <c r="N48" s="64">
        <v>168</v>
      </c>
      <c r="O48" s="64">
        <v>2749</v>
      </c>
      <c r="P48" s="64"/>
      <c r="Q48" s="110">
        <f>SUM(L48:P48)</f>
        <v>3280</v>
      </c>
      <c r="R48" s="65"/>
      <c r="S48" s="65"/>
    </row>
    <row r="49" spans="1:30" ht="33.75" customHeight="1" x14ac:dyDescent="0.25">
      <c r="A49" s="93" t="s">
        <v>21</v>
      </c>
      <c r="B49" s="82">
        <f t="shared" ref="B49:H49" si="18">((B48*B47)*7/1000-B39-B40)/4</f>
        <v>17.798624999999998</v>
      </c>
      <c r="C49" s="37">
        <f t="shared" si="18"/>
        <v>23.010625000000001</v>
      </c>
      <c r="D49" s="37">
        <f t="shared" si="18"/>
        <v>27.727374999999999</v>
      </c>
      <c r="E49" s="37">
        <f t="shared" si="18"/>
        <v>27.727374999999999</v>
      </c>
      <c r="F49" s="37">
        <f t="shared" si="18"/>
        <v>42.588500000000003</v>
      </c>
      <c r="G49" s="37">
        <f t="shared" si="18"/>
        <v>41.560624999999995</v>
      </c>
      <c r="H49" s="37">
        <f t="shared" si="18"/>
        <v>21.171374999999998</v>
      </c>
      <c r="I49" s="102">
        <f>((I46*1000)/I48)/7</f>
        <v>42.679224679224674</v>
      </c>
      <c r="K49" s="93" t="s">
        <v>21</v>
      </c>
      <c r="L49" s="82">
        <f>(L48*L47)/1000</f>
        <v>0</v>
      </c>
      <c r="M49" s="37">
        <f>(M48*M47)/1000</f>
        <v>0</v>
      </c>
      <c r="N49" s="37">
        <f>(N48*N47)/1000</f>
        <v>0</v>
      </c>
      <c r="O49" s="37">
        <f>(O48*O47)/1000</f>
        <v>0</v>
      </c>
      <c r="P49" s="37">
        <f>(P48*P47)/1000</f>
        <v>0</v>
      </c>
      <c r="Q49" s="111">
        <f>((Q46*1000)/Q48)/7</f>
        <v>81.277003484320559</v>
      </c>
      <c r="R49" s="65"/>
      <c r="S49" s="65"/>
    </row>
    <row r="50" spans="1:30" ht="33.75" customHeight="1" x14ac:dyDescent="0.25">
      <c r="A50" s="94" t="s">
        <v>22</v>
      </c>
      <c r="B50" s="83">
        <f t="shared" ref="B50:H50" si="19">((B48*B47)*7)/1000</f>
        <v>94.594499999999996</v>
      </c>
      <c r="C50" s="41">
        <f t="shared" si="19"/>
        <v>123.0425</v>
      </c>
      <c r="D50" s="41">
        <f t="shared" si="19"/>
        <v>149.5095</v>
      </c>
      <c r="E50" s="41">
        <f t="shared" si="19"/>
        <v>149.5095</v>
      </c>
      <c r="F50" s="41">
        <f t="shared" si="19"/>
        <v>232.554</v>
      </c>
      <c r="G50" s="41">
        <f t="shared" si="19"/>
        <v>228.04249999999999</v>
      </c>
      <c r="H50" s="41">
        <f t="shared" si="19"/>
        <v>117.0855</v>
      </c>
      <c r="I50" s="85"/>
      <c r="K50" s="94" t="s">
        <v>22</v>
      </c>
      <c r="L50" s="83">
        <f>((L48*L47)*7)/1000</f>
        <v>0</v>
      </c>
      <c r="M50" s="41">
        <f>((M48*M47)*7)/1000</f>
        <v>0</v>
      </c>
      <c r="N50" s="41">
        <f>((N48*N47)*7)/1000</f>
        <v>0</v>
      </c>
      <c r="O50" s="41">
        <f>((O48*O47)*7)/1000</f>
        <v>0</v>
      </c>
      <c r="P50" s="41">
        <f>((P48*P47)*7)/1000</f>
        <v>0</v>
      </c>
      <c r="Q50" s="112"/>
    </row>
    <row r="51" spans="1:30" ht="33.75" customHeight="1" thickBot="1" x14ac:dyDescent="0.3">
      <c r="A51" s="95" t="s">
        <v>23</v>
      </c>
      <c r="B51" s="84">
        <f t="shared" ref="B51:H51" si="20">+(B46/B48)/7*1000</f>
        <v>45.5</v>
      </c>
      <c r="C51" s="46">
        <f t="shared" si="20"/>
        <v>44.500000000000007</v>
      </c>
      <c r="D51" s="46">
        <f t="shared" si="20"/>
        <v>43.5</v>
      </c>
      <c r="E51" s="46">
        <f t="shared" si="20"/>
        <v>43.5</v>
      </c>
      <c r="F51" s="46">
        <f t="shared" si="20"/>
        <v>42</v>
      </c>
      <c r="G51" s="46">
        <f t="shared" si="20"/>
        <v>41.499999999999986</v>
      </c>
      <c r="H51" s="46">
        <f t="shared" si="20"/>
        <v>40.499999999999993</v>
      </c>
      <c r="I51" s="103"/>
      <c r="J51" s="49"/>
      <c r="K51" s="95" t="s">
        <v>23</v>
      </c>
      <c r="L51" s="84">
        <f>+(L46/L48)/7*1000</f>
        <v>280.24675324675326</v>
      </c>
      <c r="M51" s="46">
        <f>+(M46/M48)/7*1000</f>
        <v>66.999999999999986</v>
      </c>
      <c r="N51" s="46">
        <f>+(N46/N48)/7*1000</f>
        <v>67</v>
      </c>
      <c r="O51" s="46">
        <f>+(O46/O48)/7*1000</f>
        <v>66.968819830587748</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306.3</v>
      </c>
      <c r="C58" s="78"/>
      <c r="D58" s="78"/>
      <c r="E58" s="78"/>
      <c r="F58" s="78"/>
      <c r="G58" s="99">
        <f t="shared" ref="G58:G65" si="21">SUM(B58:F58)</f>
        <v>306.3</v>
      </c>
      <c r="H58" s="73"/>
      <c r="I58" s="2">
        <v>100</v>
      </c>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305.5</v>
      </c>
      <c r="C59" s="78"/>
      <c r="D59" s="78"/>
      <c r="E59" s="78"/>
      <c r="F59" s="78"/>
      <c r="G59" s="99">
        <f t="shared" si="21"/>
        <v>305.5</v>
      </c>
      <c r="H59" s="73"/>
      <c r="I59" s="2">
        <v>100</v>
      </c>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v>305.5</v>
      </c>
      <c r="C60" s="78"/>
      <c r="D60" s="78"/>
      <c r="E60" s="78"/>
      <c r="F60" s="78"/>
      <c r="G60" s="99">
        <f t="shared" si="21"/>
        <v>305.5</v>
      </c>
      <c r="H60" s="73"/>
      <c r="I60" s="2">
        <v>100</v>
      </c>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f>$B$67*I61/1000</f>
        <v>39.996000000000002</v>
      </c>
      <c r="C61" s="78">
        <f>$C$67*I61/1000</f>
        <v>52.271999999999998</v>
      </c>
      <c r="D61" s="78">
        <f>$D$67*I61/1000</f>
        <v>46.134</v>
      </c>
      <c r="E61" s="78">
        <f>$E$67*I61/1000</f>
        <v>44.747999999999998</v>
      </c>
      <c r="F61" s="78">
        <f>$F$67*I61/1000</f>
        <v>117.90900000000001</v>
      </c>
      <c r="G61" s="99">
        <f t="shared" si="21"/>
        <v>301.05899999999997</v>
      </c>
      <c r="H61" s="73"/>
      <c r="I61" s="2">
        <v>99</v>
      </c>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f>B67*$I$62/1000</f>
        <v>25.452000000000002</v>
      </c>
      <c r="C62" s="78">
        <f t="shared" ref="C62:F62" si="22">C67*$I$62/1000</f>
        <v>33.264000000000003</v>
      </c>
      <c r="D62" s="78">
        <f t="shared" si="22"/>
        <v>29.358000000000001</v>
      </c>
      <c r="E62" s="78">
        <f t="shared" si="22"/>
        <v>28.475999999999999</v>
      </c>
      <c r="F62" s="78">
        <f t="shared" si="22"/>
        <v>75.033000000000001</v>
      </c>
      <c r="G62" s="99">
        <f t="shared" si="21"/>
        <v>191.58300000000003</v>
      </c>
      <c r="H62" s="73"/>
      <c r="I62" s="2">
        <v>63</v>
      </c>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f>B67*$I$63/1000</f>
        <v>25.452000000000002</v>
      </c>
      <c r="C63" s="78">
        <f t="shared" ref="C63:F63" si="23">C67*$I$63/1000</f>
        <v>33.264000000000003</v>
      </c>
      <c r="D63" s="78">
        <f t="shared" si="23"/>
        <v>29.358000000000001</v>
      </c>
      <c r="E63" s="78">
        <f t="shared" si="23"/>
        <v>28.475999999999999</v>
      </c>
      <c r="F63" s="78">
        <f t="shared" si="23"/>
        <v>75.033000000000001</v>
      </c>
      <c r="G63" s="99">
        <f t="shared" si="21"/>
        <v>191.58300000000003</v>
      </c>
      <c r="H63" s="73"/>
      <c r="I63" s="2">
        <v>63</v>
      </c>
      <c r="J63" s="53"/>
      <c r="K63" s="53"/>
      <c r="L63" s="53"/>
      <c r="M63" s="53"/>
      <c r="N63" s="53"/>
      <c r="O63" s="53"/>
      <c r="P63" s="53"/>
      <c r="Q63" s="53"/>
      <c r="R63" s="53"/>
      <c r="S63" s="53"/>
      <c r="T63" s="53"/>
      <c r="U63" s="3"/>
      <c r="V63" s="3"/>
      <c r="Y63" s="2"/>
      <c r="Z63" s="2"/>
      <c r="AA63" s="2"/>
      <c r="AB63" s="2"/>
    </row>
    <row r="64" spans="1:30" ht="33.75" customHeight="1" x14ac:dyDescent="0.25">
      <c r="A64" s="89" t="s">
        <v>18</v>
      </c>
      <c r="B64" s="78">
        <f>B67*$I$64/1000</f>
        <v>25.452000000000002</v>
      </c>
      <c r="C64" s="78">
        <f t="shared" ref="C64:F64" si="24">C67*$I$64/1000</f>
        <v>33.264000000000003</v>
      </c>
      <c r="D64" s="78">
        <f t="shared" si="24"/>
        <v>29.358000000000001</v>
      </c>
      <c r="E64" s="78">
        <f t="shared" si="24"/>
        <v>28.475999999999999</v>
      </c>
      <c r="F64" s="78">
        <f t="shared" si="24"/>
        <v>75.033000000000001</v>
      </c>
      <c r="G64" s="99">
        <f t="shared" si="21"/>
        <v>191.58300000000003</v>
      </c>
      <c r="H64" s="73"/>
      <c r="I64" s="2">
        <v>63</v>
      </c>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1033.652</v>
      </c>
      <c r="C65" s="26">
        <f>SUM(C58:C64)</f>
        <v>152.06400000000002</v>
      </c>
      <c r="D65" s="26">
        <f>SUM(D58:D64)</f>
        <v>134.208</v>
      </c>
      <c r="E65" s="26">
        <f>SUM(E58:E64)</f>
        <v>130.17599999999999</v>
      </c>
      <c r="F65" s="26">
        <f>SUM(F58:F64)</f>
        <v>343.00800000000004</v>
      </c>
      <c r="G65" s="99">
        <f t="shared" si="21"/>
        <v>1793.1080000000002</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c r="C66" s="29"/>
      <c r="D66" s="29"/>
      <c r="E66" s="29"/>
      <c r="F66" s="29"/>
      <c r="G66" s="100">
        <f>+((G65/G67)/7)*1000</f>
        <v>84.234885141165975</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404</v>
      </c>
      <c r="C67" s="64">
        <v>528</v>
      </c>
      <c r="D67" s="64">
        <v>466</v>
      </c>
      <c r="E67" s="64">
        <v>452</v>
      </c>
      <c r="F67" s="64">
        <v>1191</v>
      </c>
      <c r="G67" s="110">
        <f>SUM(B67:F67)</f>
        <v>3041</v>
      </c>
      <c r="I67" s="74"/>
      <c r="M67" s="3"/>
      <c r="N67" s="3"/>
      <c r="O67" s="3"/>
      <c r="P67" s="3"/>
      <c r="Q67" s="3"/>
    </row>
    <row r="68" spans="1:28" ht="33.75" customHeight="1" x14ac:dyDescent="0.25">
      <c r="A68" s="93" t="s">
        <v>21</v>
      </c>
      <c r="B68" s="82">
        <f>(B67*B66)/1000</f>
        <v>0</v>
      </c>
      <c r="C68" s="37">
        <f>(C67*C66)/1000</f>
        <v>0</v>
      </c>
      <c r="D68" s="37">
        <f>(D67*D66)/1000</f>
        <v>0</v>
      </c>
      <c r="E68" s="37">
        <f>(E67*E66)/1000</f>
        <v>0</v>
      </c>
      <c r="F68" s="37">
        <f>(F67*F66)/1000</f>
        <v>0</v>
      </c>
      <c r="G68" s="114">
        <f>((G65*1000)/G67)/7</f>
        <v>84.234885141165975</v>
      </c>
      <c r="M68" s="3"/>
      <c r="N68" s="3"/>
      <c r="O68" s="3"/>
      <c r="P68" s="3"/>
      <c r="Q68" s="3"/>
    </row>
    <row r="69" spans="1:28" ht="33.75" customHeight="1" x14ac:dyDescent="0.25">
      <c r="A69" s="94" t="s">
        <v>22</v>
      </c>
      <c r="B69" s="83">
        <f>((B67*B66)*7)/1000</f>
        <v>0</v>
      </c>
      <c r="C69" s="41">
        <f>((C67*C66)*7)/1000</f>
        <v>0</v>
      </c>
      <c r="D69" s="41">
        <f>((D67*D66)*7)/1000</f>
        <v>0</v>
      </c>
      <c r="E69" s="41">
        <f>((E67*E66)*7)/1000</f>
        <v>0</v>
      </c>
      <c r="F69" s="41">
        <f>((F67*F66)*7)/1000</f>
        <v>0</v>
      </c>
      <c r="G69" s="85"/>
      <c r="H69" s="49"/>
      <c r="Q69" s="3"/>
    </row>
    <row r="70" spans="1:28" ht="33.75" customHeight="1" thickBot="1" x14ac:dyDescent="0.3">
      <c r="A70" s="95" t="s">
        <v>23</v>
      </c>
      <c r="B70" s="84">
        <f>+(B65/B67)/7*1000</f>
        <v>365.5063649222065</v>
      </c>
      <c r="C70" s="46">
        <f>+(C65/C67)/7*1000</f>
        <v>41.142857142857146</v>
      </c>
      <c r="D70" s="46">
        <f>+(D65/D67)/7*1000</f>
        <v>41.142857142857139</v>
      </c>
      <c r="E70" s="46">
        <f>+(E65/E67)/7*1000</f>
        <v>41.142857142857139</v>
      </c>
      <c r="F70" s="46">
        <f>+(F65/F67)/7*1000</f>
        <v>41.142857142857146</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J54:K54"/>
    <mergeCell ref="B55:F55"/>
    <mergeCell ref="A3:C3"/>
    <mergeCell ref="E9:G9"/>
    <mergeCell ref="L15:U15"/>
    <mergeCell ref="R9:S9"/>
    <mergeCell ref="K11:L11"/>
    <mergeCell ref="B15:K15"/>
    <mergeCell ref="B36:H36"/>
    <mergeCell ref="L36:P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39"/>
  <sheetViews>
    <sheetView zoomScale="30" zoomScaleNormal="30" workbookViewId="0">
      <selection activeCell="B26" sqref="B26:U26"/>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47"/>
      <c r="E3" s="147"/>
      <c r="F3" s="147"/>
      <c r="G3" s="147"/>
      <c r="H3" s="147"/>
      <c r="I3" s="147"/>
      <c r="J3" s="147"/>
      <c r="K3" s="147"/>
      <c r="L3" s="147"/>
      <c r="M3" s="147"/>
      <c r="N3" s="147"/>
      <c r="O3" s="147"/>
      <c r="P3" s="147"/>
      <c r="Q3" s="147"/>
      <c r="R3" s="147"/>
      <c r="S3" s="147"/>
      <c r="T3" s="147"/>
      <c r="U3" s="147"/>
      <c r="V3" s="147"/>
      <c r="W3" s="147"/>
      <c r="X3" s="147"/>
      <c r="Y3" s="2"/>
      <c r="Z3" s="2"/>
      <c r="AA3" s="2"/>
      <c r="AB3" s="2"/>
      <c r="AC3" s="2"/>
      <c r="AD3" s="147"/>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47" t="s">
        <v>1</v>
      </c>
      <c r="B9" s="147"/>
      <c r="C9" s="147"/>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47"/>
      <c r="B10" s="147"/>
      <c r="C10" s="147"/>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47" t="s">
        <v>4</v>
      </c>
      <c r="B11" s="147"/>
      <c r="C11" s="147"/>
      <c r="D11" s="1"/>
      <c r="E11" s="148">
        <v>3</v>
      </c>
      <c r="F11" s="1"/>
      <c r="G11" s="1"/>
      <c r="H11" s="1"/>
      <c r="I11" s="1"/>
      <c r="J11" s="1"/>
      <c r="K11" s="327" t="s">
        <v>57</v>
      </c>
      <c r="L11" s="327"/>
      <c r="M11" s="149"/>
      <c r="N11" s="149"/>
      <c r="O11" s="1"/>
      <c r="P11" s="1"/>
      <c r="Q11" s="1" t="s">
        <v>6</v>
      </c>
      <c r="R11" s="8"/>
      <c r="S11" s="8"/>
      <c r="T11" s="8"/>
      <c r="U11" s="8"/>
      <c r="V11" s="8"/>
      <c r="W11" s="8"/>
      <c r="X11" s="8"/>
      <c r="Y11" s="1"/>
      <c r="Z11" s="1"/>
      <c r="AA11" s="1"/>
      <c r="AB11" s="1"/>
      <c r="AC11" s="1"/>
      <c r="AD11" s="1"/>
    </row>
    <row r="12" spans="1:30" s="3" customFormat="1" ht="26.25" x14ac:dyDescent="0.25">
      <c r="A12" s="147"/>
      <c r="B12" s="147"/>
      <c r="C12" s="147"/>
      <c r="D12" s="1"/>
      <c r="E12" s="5"/>
      <c r="F12" s="1"/>
      <c r="G12" s="1"/>
      <c r="H12" s="1"/>
      <c r="I12" s="1"/>
      <c r="J12" s="1"/>
      <c r="K12" s="149"/>
      <c r="L12" s="149"/>
      <c r="M12" s="149"/>
      <c r="N12" s="149"/>
      <c r="O12" s="1"/>
      <c r="P12" s="1"/>
      <c r="Q12" s="1"/>
      <c r="R12" s="1"/>
      <c r="S12" s="8"/>
      <c r="T12" s="8"/>
      <c r="U12" s="8"/>
      <c r="V12" s="8"/>
      <c r="W12" s="8"/>
      <c r="X12" s="8"/>
      <c r="Y12" s="8"/>
      <c r="Z12" s="8"/>
      <c r="AA12" s="8"/>
      <c r="AB12" s="8"/>
      <c r="AC12" s="8"/>
      <c r="AD12" s="1"/>
    </row>
    <row r="13" spans="1:30" s="3" customFormat="1" ht="26.25" x14ac:dyDescent="0.25">
      <c r="A13" s="147"/>
      <c r="B13" s="147"/>
      <c r="C13" s="147"/>
      <c r="D13" s="147"/>
      <c r="E13" s="147"/>
      <c r="F13" s="147"/>
      <c r="G13" s="147"/>
      <c r="H13" s="147"/>
      <c r="I13" s="147"/>
      <c r="J13" s="147"/>
      <c r="K13" s="147"/>
      <c r="L13" s="149"/>
      <c r="M13" s="149"/>
      <c r="N13" s="149"/>
      <c r="O13" s="149"/>
      <c r="P13" s="149"/>
      <c r="Q13" s="149"/>
      <c r="R13" s="149"/>
      <c r="S13" s="149"/>
      <c r="T13" s="149"/>
      <c r="U13" s="149"/>
      <c r="V13" s="149"/>
      <c r="W13" s="1"/>
      <c r="X13" s="1"/>
      <c r="Y13" s="1"/>
    </row>
    <row r="14" spans="1:30" s="3" customFormat="1" ht="27" thickBot="1" x14ac:dyDescent="0.3">
      <c r="A14" s="147"/>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6" thickBot="1" x14ac:dyDescent="0.3">
      <c r="A15" s="86" t="s">
        <v>7</v>
      </c>
      <c r="B15" s="336" t="s">
        <v>8</v>
      </c>
      <c r="C15" s="337"/>
      <c r="D15" s="337"/>
      <c r="E15" s="337"/>
      <c r="F15" s="337"/>
      <c r="G15" s="337"/>
      <c r="H15" s="337"/>
      <c r="I15" s="337"/>
      <c r="J15" s="337"/>
      <c r="K15" s="338"/>
      <c r="L15" s="330" t="s">
        <v>52</v>
      </c>
      <c r="M15" s="331"/>
      <c r="N15" s="331"/>
      <c r="O15" s="331"/>
      <c r="P15" s="331"/>
      <c r="Q15" s="331"/>
      <c r="R15" s="331"/>
      <c r="S15" s="331"/>
      <c r="T15" s="331"/>
      <c r="U15" s="332"/>
      <c r="V15" s="12"/>
    </row>
    <row r="16" spans="1:30" ht="39.950000000000003" customHeight="1" x14ac:dyDescent="0.25">
      <c r="A16" s="87" t="s">
        <v>9</v>
      </c>
      <c r="B16" s="136"/>
      <c r="C16" s="127"/>
      <c r="D16" s="137"/>
      <c r="E16" s="127"/>
      <c r="F16" s="127"/>
      <c r="G16" s="127"/>
      <c r="H16" s="127"/>
      <c r="I16" s="127"/>
      <c r="J16" s="137"/>
      <c r="K16" s="128"/>
      <c r="L16" s="126"/>
      <c r="M16" s="127"/>
      <c r="N16" s="127"/>
      <c r="O16" s="127"/>
      <c r="P16" s="127"/>
      <c r="Q16" s="127"/>
      <c r="R16" s="127"/>
      <c r="S16" s="127"/>
      <c r="T16" s="127"/>
      <c r="U16" s="128"/>
      <c r="V16" s="16" t="s">
        <v>10</v>
      </c>
      <c r="X16" s="18"/>
      <c r="Y16" s="18"/>
    </row>
    <row r="17" spans="1:30" ht="39.950000000000003" customHeight="1" x14ac:dyDescent="0.25">
      <c r="A17" s="88" t="s">
        <v>11</v>
      </c>
      <c r="B17" s="14">
        <v>1</v>
      </c>
      <c r="C17" s="19">
        <v>2</v>
      </c>
      <c r="D17" s="19">
        <v>3</v>
      </c>
      <c r="E17" s="19">
        <v>4</v>
      </c>
      <c r="F17" s="19">
        <v>5</v>
      </c>
      <c r="G17" s="19">
        <v>6</v>
      </c>
      <c r="H17" s="19">
        <v>7</v>
      </c>
      <c r="I17" s="19">
        <v>8</v>
      </c>
      <c r="J17" s="19">
        <v>9</v>
      </c>
      <c r="K17" s="20">
        <v>10</v>
      </c>
      <c r="L17" s="14">
        <v>1</v>
      </c>
      <c r="M17" s="19">
        <v>2</v>
      </c>
      <c r="N17" s="19">
        <v>3</v>
      </c>
      <c r="O17" s="19">
        <v>4</v>
      </c>
      <c r="P17" s="19">
        <v>5</v>
      </c>
      <c r="Q17" s="19">
        <v>6</v>
      </c>
      <c r="R17" s="19">
        <v>7</v>
      </c>
      <c r="S17" s="19">
        <v>8</v>
      </c>
      <c r="T17" s="19">
        <v>9</v>
      </c>
      <c r="U17" s="20">
        <v>10</v>
      </c>
      <c r="V17" s="16"/>
      <c r="X17" s="2"/>
      <c r="Y17" s="18"/>
    </row>
    <row r="18" spans="1:30" ht="39.950000000000003" customHeight="1" x14ac:dyDescent="0.25">
      <c r="A18" s="89" t="s">
        <v>12</v>
      </c>
      <c r="B18" s="21">
        <v>31.553999999999995</v>
      </c>
      <c r="C18" s="22">
        <v>48.59174999999999</v>
      </c>
      <c r="D18" s="22">
        <v>36.190000000000005</v>
      </c>
      <c r="E18" s="22">
        <v>36.190000000000005</v>
      </c>
      <c r="F18" s="22">
        <v>24.512250000000002</v>
      </c>
      <c r="G18" s="22">
        <v>24.534875</v>
      </c>
      <c r="H18" s="22">
        <v>44.709249999999997</v>
      </c>
      <c r="I18" s="22">
        <v>33.64</v>
      </c>
      <c r="J18" s="22">
        <v>23.809999999999995</v>
      </c>
      <c r="K18" s="23">
        <v>27.270000000000003</v>
      </c>
      <c r="L18" s="21">
        <v>21.158999999999999</v>
      </c>
      <c r="M18" s="22">
        <v>32.093500000000006</v>
      </c>
      <c r="N18" s="22">
        <v>30.058750000000003</v>
      </c>
      <c r="O18" s="22">
        <v>30.058750000000003</v>
      </c>
      <c r="P18" s="22">
        <v>38.314499999999995</v>
      </c>
      <c r="Q18" s="22">
        <v>38.314499999999995</v>
      </c>
      <c r="R18" s="22">
        <v>46.118249999999996</v>
      </c>
      <c r="S18" s="22">
        <v>38.218375000000002</v>
      </c>
      <c r="T18" s="22">
        <v>33.101749999999996</v>
      </c>
      <c r="U18" s="23">
        <v>22.16</v>
      </c>
      <c r="V18" s="24">
        <f t="shared" ref="V18:V25" si="0">SUM(B18:U18)</f>
        <v>660.59950000000003</v>
      </c>
      <c r="X18" s="2"/>
      <c r="Y18" s="18"/>
    </row>
    <row r="19" spans="1:30" ht="39.950000000000003" customHeight="1" x14ac:dyDescent="0.25">
      <c r="A19" s="90" t="s">
        <v>13</v>
      </c>
      <c r="B19" s="21">
        <v>31.553999999999995</v>
      </c>
      <c r="C19" s="22">
        <v>48.59174999999999</v>
      </c>
      <c r="D19" s="22">
        <v>36.190000000000005</v>
      </c>
      <c r="E19" s="22">
        <v>36.190000000000005</v>
      </c>
      <c r="F19" s="22">
        <v>24.512250000000002</v>
      </c>
      <c r="G19" s="22">
        <v>24.534875</v>
      </c>
      <c r="H19" s="22">
        <v>44.709249999999997</v>
      </c>
      <c r="I19" s="22">
        <v>33.64</v>
      </c>
      <c r="J19" s="22">
        <v>23.809999999999995</v>
      </c>
      <c r="K19" s="23">
        <v>27.270000000000003</v>
      </c>
      <c r="L19" s="21">
        <v>21.158999999999999</v>
      </c>
      <c r="M19" s="22">
        <v>32.093500000000006</v>
      </c>
      <c r="N19" s="22">
        <v>30.058750000000003</v>
      </c>
      <c r="O19" s="22">
        <v>30.058750000000003</v>
      </c>
      <c r="P19" s="22">
        <v>38.314499999999995</v>
      </c>
      <c r="Q19" s="22">
        <v>38.314499999999995</v>
      </c>
      <c r="R19" s="22">
        <v>46.118249999999996</v>
      </c>
      <c r="S19" s="22">
        <v>38.218375000000002</v>
      </c>
      <c r="T19" s="22">
        <v>33.101749999999996</v>
      </c>
      <c r="U19" s="23">
        <v>22.16</v>
      </c>
      <c r="V19" s="24">
        <f t="shared" si="0"/>
        <v>660.59950000000003</v>
      </c>
      <c r="X19" s="2"/>
      <c r="Y19" s="18"/>
    </row>
    <row r="20" spans="1:30" ht="39.75" customHeight="1" x14ac:dyDescent="0.25">
      <c r="A20" s="89" t="s">
        <v>14</v>
      </c>
      <c r="B20" s="75"/>
      <c r="C20" s="22"/>
      <c r="D20" s="22"/>
      <c r="E20" s="22"/>
      <c r="F20" s="22"/>
      <c r="G20" s="22"/>
      <c r="H20" s="22"/>
      <c r="I20" s="22"/>
      <c r="J20" s="22"/>
      <c r="K20" s="23"/>
      <c r="L20" s="21"/>
      <c r="M20" s="22"/>
      <c r="N20" s="22"/>
      <c r="O20" s="22"/>
      <c r="P20" s="22"/>
      <c r="Q20" s="22"/>
      <c r="R20" s="22"/>
      <c r="S20" s="22"/>
      <c r="T20" s="22"/>
      <c r="U20" s="23"/>
      <c r="V20" s="24">
        <f t="shared" si="0"/>
        <v>0</v>
      </c>
      <c r="X20" s="2"/>
      <c r="Y20" s="18"/>
    </row>
    <row r="21" spans="1:30" ht="39.950000000000003" customHeight="1" x14ac:dyDescent="0.25">
      <c r="A21" s="90" t="s">
        <v>15</v>
      </c>
      <c r="B21" s="21">
        <v>37.568000000000005</v>
      </c>
      <c r="C21" s="22">
        <v>57.421333333333337</v>
      </c>
      <c r="D21" s="22">
        <v>43.222666666666669</v>
      </c>
      <c r="E21" s="22">
        <v>43.222666666666669</v>
      </c>
      <c r="F21" s="22">
        <v>29.611166666666673</v>
      </c>
      <c r="G21" s="22">
        <v>29.696416666666664</v>
      </c>
      <c r="H21" s="22">
        <v>54.584666666666671</v>
      </c>
      <c r="I21" s="22">
        <v>41.677</v>
      </c>
      <c r="J21" s="22">
        <v>28.707333333333327</v>
      </c>
      <c r="K21" s="23">
        <v>33.097333333333324</v>
      </c>
      <c r="L21" s="21">
        <v>24.751000000000005</v>
      </c>
      <c r="M21" s="22">
        <v>38.100833333333327</v>
      </c>
      <c r="N21" s="22">
        <v>35.708833333333331</v>
      </c>
      <c r="O21" s="22">
        <v>36.016833333333331</v>
      </c>
      <c r="P21" s="22">
        <v>46.217499999999994</v>
      </c>
      <c r="Q21" s="22">
        <v>46.217499999999994</v>
      </c>
      <c r="R21" s="22">
        <v>56.422000000000004</v>
      </c>
      <c r="S21" s="22">
        <v>47.041083333333326</v>
      </c>
      <c r="T21" s="22">
        <v>40.002333333333333</v>
      </c>
      <c r="U21" s="23">
        <v>27.128666666666671</v>
      </c>
      <c r="V21" s="24">
        <f t="shared" si="0"/>
        <v>796.41516666666666</v>
      </c>
      <c r="X21" s="2"/>
      <c r="Y21" s="18"/>
    </row>
    <row r="22" spans="1:30" ht="39.950000000000003" customHeight="1" x14ac:dyDescent="0.25">
      <c r="A22" s="89" t="s">
        <v>16</v>
      </c>
      <c r="B22" s="21">
        <v>37.568000000000005</v>
      </c>
      <c r="C22" s="22">
        <v>57.421333333333337</v>
      </c>
      <c r="D22" s="22">
        <v>43.222666666666669</v>
      </c>
      <c r="E22" s="22">
        <v>43.222666666666669</v>
      </c>
      <c r="F22" s="22">
        <v>29.611166666666673</v>
      </c>
      <c r="G22" s="22">
        <v>29.696416666666664</v>
      </c>
      <c r="H22" s="22">
        <v>54.584666666666671</v>
      </c>
      <c r="I22" s="22">
        <v>41.677</v>
      </c>
      <c r="J22" s="22">
        <v>28.707333333333327</v>
      </c>
      <c r="K22" s="23">
        <v>33.097333333333324</v>
      </c>
      <c r="L22" s="21">
        <v>24.751000000000005</v>
      </c>
      <c r="M22" s="22">
        <v>38.100833333333327</v>
      </c>
      <c r="N22" s="22">
        <v>35.708833333333331</v>
      </c>
      <c r="O22" s="22">
        <v>36.016833333333331</v>
      </c>
      <c r="P22" s="22">
        <v>46.217499999999994</v>
      </c>
      <c r="Q22" s="22">
        <v>46.217499999999994</v>
      </c>
      <c r="R22" s="22">
        <v>56.422000000000004</v>
      </c>
      <c r="S22" s="22">
        <v>47.041083333333326</v>
      </c>
      <c r="T22" s="22">
        <v>40.002333333333333</v>
      </c>
      <c r="U22" s="23">
        <v>27.128666666666671</v>
      </c>
      <c r="V22" s="24">
        <f t="shared" si="0"/>
        <v>796.41516666666666</v>
      </c>
      <c r="X22" s="2"/>
      <c r="Y22" s="18"/>
    </row>
    <row r="23" spans="1:30" ht="39.950000000000003" customHeight="1" x14ac:dyDescent="0.25">
      <c r="A23" s="90" t="s">
        <v>17</v>
      </c>
      <c r="B23" s="21"/>
      <c r="C23" s="22"/>
      <c r="D23" s="22"/>
      <c r="E23" s="22"/>
      <c r="F23" s="22"/>
      <c r="G23" s="22"/>
      <c r="H23" s="22"/>
      <c r="I23" s="22"/>
      <c r="J23" s="22"/>
      <c r="K23" s="23"/>
      <c r="L23" s="21"/>
      <c r="M23" s="22"/>
      <c r="N23" s="22"/>
      <c r="O23" s="22"/>
      <c r="P23" s="22"/>
      <c r="Q23" s="22"/>
      <c r="R23" s="22"/>
      <c r="S23" s="22"/>
      <c r="T23" s="22"/>
      <c r="U23" s="23"/>
      <c r="V23" s="24">
        <f t="shared" si="0"/>
        <v>0</v>
      </c>
      <c r="X23" s="2"/>
      <c r="Y23" s="18"/>
    </row>
    <row r="24" spans="1:30" ht="39.950000000000003" customHeight="1" x14ac:dyDescent="0.25">
      <c r="A24" s="89" t="s">
        <v>18</v>
      </c>
      <c r="B24" s="21">
        <v>37.568000000000005</v>
      </c>
      <c r="C24" s="22">
        <v>57.421333333333337</v>
      </c>
      <c r="D24" s="22">
        <v>43.222666666666669</v>
      </c>
      <c r="E24" s="22">
        <v>43.222666666666669</v>
      </c>
      <c r="F24" s="22">
        <v>29.611166666666673</v>
      </c>
      <c r="G24" s="22">
        <v>29.696416666666664</v>
      </c>
      <c r="H24" s="22">
        <v>54.584666666666671</v>
      </c>
      <c r="I24" s="22">
        <v>41.677</v>
      </c>
      <c r="J24" s="22">
        <v>28.707333333333327</v>
      </c>
      <c r="K24" s="23">
        <v>33.097333333333324</v>
      </c>
      <c r="L24" s="21">
        <v>24.751000000000005</v>
      </c>
      <c r="M24" s="22">
        <v>38.100833333333327</v>
      </c>
      <c r="N24" s="22">
        <v>35.708833333333331</v>
      </c>
      <c r="O24" s="22">
        <v>36.016833333333331</v>
      </c>
      <c r="P24" s="22">
        <v>46.217499999999994</v>
      </c>
      <c r="Q24" s="22">
        <v>46.217499999999994</v>
      </c>
      <c r="R24" s="22">
        <v>56.422000000000004</v>
      </c>
      <c r="S24" s="22">
        <v>47.041083333333326</v>
      </c>
      <c r="T24" s="22">
        <v>40.002333333333333</v>
      </c>
      <c r="U24" s="23">
        <v>27.128666666666671</v>
      </c>
      <c r="V24" s="24">
        <f t="shared" si="0"/>
        <v>796.41516666666666</v>
      </c>
      <c r="X24" s="2"/>
    </row>
    <row r="25" spans="1:30" ht="41.45" customHeight="1" x14ac:dyDescent="0.25">
      <c r="A25" s="90" t="s">
        <v>10</v>
      </c>
      <c r="B25" s="25">
        <f t="shared" ref="B25:C25" si="1">SUM(B18:B24)</f>
        <v>175.81200000000001</v>
      </c>
      <c r="C25" s="26">
        <f t="shared" si="1"/>
        <v>269.44749999999999</v>
      </c>
      <c r="D25" s="26">
        <f>SUM(D18:D24)</f>
        <v>202.048</v>
      </c>
      <c r="E25" s="26">
        <f t="shared" ref="E25:K25" si="2">SUM(E18:E24)</f>
        <v>202.048</v>
      </c>
      <c r="F25" s="26">
        <f t="shared" si="2"/>
        <v>137.85800000000003</v>
      </c>
      <c r="G25" s="26">
        <f t="shared" si="2"/>
        <v>138.15899999999999</v>
      </c>
      <c r="H25" s="26">
        <f t="shared" si="2"/>
        <v>253.17249999999999</v>
      </c>
      <c r="I25" s="26">
        <f t="shared" si="2"/>
        <v>192.31099999999998</v>
      </c>
      <c r="J25" s="26">
        <f t="shared" si="2"/>
        <v>133.74199999999996</v>
      </c>
      <c r="K25" s="27">
        <f t="shared" si="2"/>
        <v>153.83199999999999</v>
      </c>
      <c r="L25" s="25">
        <f>SUM(L18:L24)</f>
        <v>116.57100000000001</v>
      </c>
      <c r="M25" s="26">
        <f t="shared" ref="M25:O25" si="3">SUM(M18:M24)</f>
        <v>178.48949999999999</v>
      </c>
      <c r="N25" s="26">
        <f t="shared" si="3"/>
        <v>167.244</v>
      </c>
      <c r="O25" s="26">
        <f t="shared" si="3"/>
        <v>168.16799999999998</v>
      </c>
      <c r="P25" s="26">
        <f>SUM(P18:P24)</f>
        <v>215.28149999999999</v>
      </c>
      <c r="Q25" s="26">
        <f t="shared" ref="Q25:S25" si="4">SUM(Q18:Q24)</f>
        <v>215.28149999999999</v>
      </c>
      <c r="R25" s="26">
        <f t="shared" si="4"/>
        <v>261.5025</v>
      </c>
      <c r="S25" s="26">
        <f t="shared" si="4"/>
        <v>217.55999999999997</v>
      </c>
      <c r="T25" s="26">
        <f>SUM(T18:T24)</f>
        <v>186.21049999999997</v>
      </c>
      <c r="U25" s="27">
        <f t="shared" ref="U25" si="5">SUM(U18:U24)</f>
        <v>125.70600000000002</v>
      </c>
      <c r="V25" s="24">
        <f t="shared" si="0"/>
        <v>3710.4445000000005</v>
      </c>
    </row>
    <row r="26" spans="1:30" s="2" customFormat="1" ht="36.75" customHeight="1" x14ac:dyDescent="0.25">
      <c r="A26" s="91" t="s">
        <v>19</v>
      </c>
      <c r="B26" s="28">
        <v>45.5</v>
      </c>
      <c r="C26" s="29">
        <v>44.5</v>
      </c>
      <c r="D26" s="29">
        <v>44</v>
      </c>
      <c r="E26" s="29">
        <v>44</v>
      </c>
      <c r="F26" s="29">
        <v>43</v>
      </c>
      <c r="G26" s="29">
        <v>43</v>
      </c>
      <c r="H26" s="29">
        <v>42.5</v>
      </c>
      <c r="I26" s="29">
        <v>41.5</v>
      </c>
      <c r="J26" s="29">
        <v>41</v>
      </c>
      <c r="K26" s="30">
        <v>41</v>
      </c>
      <c r="L26" s="28">
        <v>45.5</v>
      </c>
      <c r="M26" s="29">
        <v>44.5</v>
      </c>
      <c r="N26" s="29">
        <v>44</v>
      </c>
      <c r="O26" s="29">
        <v>44</v>
      </c>
      <c r="P26" s="29">
        <v>43.5</v>
      </c>
      <c r="Q26" s="29">
        <v>43.5</v>
      </c>
      <c r="R26" s="29">
        <v>42.5</v>
      </c>
      <c r="S26" s="29">
        <v>42</v>
      </c>
      <c r="T26" s="29">
        <v>41.5</v>
      </c>
      <c r="U26" s="30">
        <v>41</v>
      </c>
      <c r="V26" s="31">
        <f>+((V25/V27)/7)*1000</f>
        <v>43.091090155271942</v>
      </c>
    </row>
    <row r="27" spans="1:30" s="2" customFormat="1" ht="33" customHeight="1" x14ac:dyDescent="0.25">
      <c r="A27" s="92" t="s">
        <v>20</v>
      </c>
      <c r="B27" s="32">
        <v>552</v>
      </c>
      <c r="C27" s="33">
        <v>865</v>
      </c>
      <c r="D27" s="33">
        <v>656</v>
      </c>
      <c r="E27" s="33">
        <v>656</v>
      </c>
      <c r="F27" s="33">
        <v>458</v>
      </c>
      <c r="G27" s="33">
        <v>459</v>
      </c>
      <c r="H27" s="33">
        <v>851</v>
      </c>
      <c r="I27" s="33">
        <v>662</v>
      </c>
      <c r="J27" s="33">
        <v>466</v>
      </c>
      <c r="K27" s="34">
        <v>536</v>
      </c>
      <c r="L27" s="32">
        <v>366</v>
      </c>
      <c r="M27" s="33">
        <v>573</v>
      </c>
      <c r="N27" s="33">
        <v>543</v>
      </c>
      <c r="O27" s="33">
        <v>546</v>
      </c>
      <c r="P27" s="33">
        <v>707</v>
      </c>
      <c r="Q27" s="33">
        <v>707</v>
      </c>
      <c r="R27" s="33">
        <v>879</v>
      </c>
      <c r="S27" s="33">
        <v>740</v>
      </c>
      <c r="T27" s="33">
        <v>641</v>
      </c>
      <c r="U27" s="34">
        <v>438</v>
      </c>
      <c r="V27" s="35">
        <f>SUM(B27:U27)</f>
        <v>12301</v>
      </c>
      <c r="W27" s="2">
        <f>((V25*1000)/V27)/7</f>
        <v>43.091090155271935</v>
      </c>
    </row>
    <row r="28" spans="1:30" s="2" customFormat="1" ht="33" customHeight="1" x14ac:dyDescent="0.25">
      <c r="A28" s="93" t="s">
        <v>21</v>
      </c>
      <c r="B28" s="36">
        <f>((B27*B26)*7/1000-B18-B19)/3</f>
        <v>37.568000000000005</v>
      </c>
      <c r="C28" s="37">
        <f t="shared" ref="C28:U28" si="6">((C27*C26)*7/1000-C18-C19)/3</f>
        <v>57.421333333333337</v>
      </c>
      <c r="D28" s="37">
        <f t="shared" si="6"/>
        <v>43.222666666666669</v>
      </c>
      <c r="E28" s="37">
        <f t="shared" si="6"/>
        <v>43.222666666666669</v>
      </c>
      <c r="F28" s="37">
        <f t="shared" si="6"/>
        <v>29.611166666666673</v>
      </c>
      <c r="G28" s="37">
        <f t="shared" si="6"/>
        <v>29.696416666666664</v>
      </c>
      <c r="H28" s="37">
        <f t="shared" si="6"/>
        <v>54.584666666666671</v>
      </c>
      <c r="I28" s="37">
        <f t="shared" si="6"/>
        <v>41.677</v>
      </c>
      <c r="J28" s="37">
        <f t="shared" si="6"/>
        <v>28.707333333333327</v>
      </c>
      <c r="K28" s="38">
        <f t="shared" si="6"/>
        <v>33.097333333333324</v>
      </c>
      <c r="L28" s="36">
        <f t="shared" si="6"/>
        <v>24.751000000000005</v>
      </c>
      <c r="M28" s="37">
        <f t="shared" si="6"/>
        <v>38.100833333333327</v>
      </c>
      <c r="N28" s="37">
        <f t="shared" si="6"/>
        <v>35.708833333333331</v>
      </c>
      <c r="O28" s="37">
        <f t="shared" si="6"/>
        <v>36.016833333333331</v>
      </c>
      <c r="P28" s="37">
        <f t="shared" si="6"/>
        <v>46.217499999999994</v>
      </c>
      <c r="Q28" s="37">
        <f t="shared" si="6"/>
        <v>46.217499999999994</v>
      </c>
      <c r="R28" s="37">
        <f t="shared" si="6"/>
        <v>56.422000000000004</v>
      </c>
      <c r="S28" s="37">
        <f t="shared" si="6"/>
        <v>47.041083333333326</v>
      </c>
      <c r="T28" s="37">
        <f t="shared" si="6"/>
        <v>40.002333333333333</v>
      </c>
      <c r="U28" s="38">
        <f t="shared" si="6"/>
        <v>27.128666666666671</v>
      </c>
      <c r="V28" s="39"/>
    </row>
    <row r="29" spans="1:30" ht="33.75" customHeight="1" x14ac:dyDescent="0.25">
      <c r="A29" s="94" t="s">
        <v>22</v>
      </c>
      <c r="B29" s="40">
        <f t="shared" ref="B29:C29" si="7">((B27*B26)*7)/1000</f>
        <v>175.81200000000001</v>
      </c>
      <c r="C29" s="41">
        <f t="shared" si="7"/>
        <v>269.44749999999999</v>
      </c>
      <c r="D29" s="41">
        <f>((D27*D26)*7)/1000</f>
        <v>202.048</v>
      </c>
      <c r="E29" s="41">
        <f>((E27*E26)*7)/1000</f>
        <v>202.048</v>
      </c>
      <c r="F29" s="41">
        <f t="shared" ref="F29:J29" si="8">((F27*F26)*7)/1000</f>
        <v>137.858</v>
      </c>
      <c r="G29" s="41">
        <f t="shared" si="8"/>
        <v>138.15899999999999</v>
      </c>
      <c r="H29" s="41">
        <f t="shared" si="8"/>
        <v>253.17250000000001</v>
      </c>
      <c r="I29" s="41">
        <f t="shared" si="8"/>
        <v>192.31100000000001</v>
      </c>
      <c r="J29" s="41">
        <f t="shared" si="8"/>
        <v>133.74199999999999</v>
      </c>
      <c r="K29" s="85">
        <f>((K27*K26)*7)/1000</f>
        <v>153.83199999999999</v>
      </c>
      <c r="L29" s="40">
        <f>((L27*L26)*7)/1000</f>
        <v>116.571</v>
      </c>
      <c r="M29" s="41">
        <f>((M27*M26)*7)/1000</f>
        <v>178.48949999999999</v>
      </c>
      <c r="N29" s="41">
        <f t="shared" ref="N29:U29" si="9">((N27*N26)*7)/1000</f>
        <v>167.244</v>
      </c>
      <c r="O29" s="41">
        <f t="shared" si="9"/>
        <v>168.16800000000001</v>
      </c>
      <c r="P29" s="42">
        <f t="shared" si="9"/>
        <v>215.28149999999999</v>
      </c>
      <c r="Q29" s="42">
        <f t="shared" si="9"/>
        <v>215.28149999999999</v>
      </c>
      <c r="R29" s="42">
        <f t="shared" si="9"/>
        <v>261.5025</v>
      </c>
      <c r="S29" s="42">
        <f t="shared" si="9"/>
        <v>217.56</v>
      </c>
      <c r="T29" s="42">
        <f t="shared" si="9"/>
        <v>186.2105</v>
      </c>
      <c r="U29" s="43">
        <f t="shared" si="9"/>
        <v>125.706</v>
      </c>
      <c r="V29" s="44"/>
    </row>
    <row r="30" spans="1:30" ht="33.75" customHeight="1" thickBot="1" x14ac:dyDescent="0.3">
      <c r="A30" s="95" t="s">
        <v>23</v>
      </c>
      <c r="B30" s="45">
        <f t="shared" ref="B30:C30" si="10">+(B25/B27)/7*1000</f>
        <v>45.5</v>
      </c>
      <c r="C30" s="46">
        <f t="shared" si="10"/>
        <v>44.5</v>
      </c>
      <c r="D30" s="46">
        <f>+(D25/D27)/7*1000</f>
        <v>44</v>
      </c>
      <c r="E30" s="46">
        <f t="shared" ref="E30:K30" si="11">+(E25/E27)/7*1000</f>
        <v>44</v>
      </c>
      <c r="F30" s="46">
        <f t="shared" si="11"/>
        <v>43</v>
      </c>
      <c r="G30" s="46">
        <f t="shared" si="11"/>
        <v>43</v>
      </c>
      <c r="H30" s="46">
        <f t="shared" si="11"/>
        <v>42.499999999999993</v>
      </c>
      <c r="I30" s="46">
        <f t="shared" si="11"/>
        <v>41.499999999999993</v>
      </c>
      <c r="J30" s="46">
        <f t="shared" si="11"/>
        <v>40.999999999999986</v>
      </c>
      <c r="K30" s="47">
        <f t="shared" si="11"/>
        <v>40.999999999999993</v>
      </c>
      <c r="L30" s="45">
        <f>+(L25/L27)/7*1000</f>
        <v>45.500000000000007</v>
      </c>
      <c r="M30" s="46">
        <f t="shared" ref="M30:U30" si="12">+(M25/M27)/7*1000</f>
        <v>44.5</v>
      </c>
      <c r="N30" s="46">
        <f t="shared" si="12"/>
        <v>44</v>
      </c>
      <c r="O30" s="46">
        <f t="shared" si="12"/>
        <v>43.999999999999993</v>
      </c>
      <c r="P30" s="46">
        <f t="shared" si="12"/>
        <v>43.5</v>
      </c>
      <c r="Q30" s="46">
        <f t="shared" si="12"/>
        <v>43.5</v>
      </c>
      <c r="R30" s="46">
        <f t="shared" si="12"/>
        <v>42.499999999999993</v>
      </c>
      <c r="S30" s="46">
        <f t="shared" si="12"/>
        <v>41.999999999999993</v>
      </c>
      <c r="T30" s="46">
        <f t="shared" si="12"/>
        <v>41.499999999999986</v>
      </c>
      <c r="U30" s="47">
        <f t="shared" si="12"/>
        <v>41</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28"/>
      <c r="I36" s="97"/>
      <c r="J36" s="52" t="s">
        <v>26</v>
      </c>
      <c r="K36" s="105"/>
      <c r="L36" s="334" t="s">
        <v>25</v>
      </c>
      <c r="M36" s="334"/>
      <c r="N36" s="334"/>
      <c r="O36" s="334"/>
      <c r="P36" s="328"/>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17.798624999999998</v>
      </c>
      <c r="C39" s="78">
        <v>23.010625000000001</v>
      </c>
      <c r="D39" s="78">
        <v>27.727374999999999</v>
      </c>
      <c r="E39" s="78">
        <v>27.727374999999999</v>
      </c>
      <c r="F39" s="78">
        <v>42.588500000000003</v>
      </c>
      <c r="G39" s="78">
        <v>41.560624999999995</v>
      </c>
      <c r="H39" s="78">
        <v>21.171374999999998</v>
      </c>
      <c r="I39" s="99">
        <f t="shared" ref="I39:I46" si="13">SUM(B39:H39)</f>
        <v>201.58449999999999</v>
      </c>
      <c r="J39" s="2"/>
      <c r="K39" s="89" t="s">
        <v>12</v>
      </c>
      <c r="L39" s="78">
        <v>12.3</v>
      </c>
      <c r="M39" s="78">
        <v>8</v>
      </c>
      <c r="N39" s="78">
        <v>9.4</v>
      </c>
      <c r="O39" s="78"/>
      <c r="P39" s="78">
        <f>$P$48*R39/1000</f>
        <v>0</v>
      </c>
      <c r="Q39" s="99">
        <f t="shared" ref="Q39:Q46" si="14">SUM(L39:P39)</f>
        <v>29.700000000000003</v>
      </c>
      <c r="R39" s="2"/>
      <c r="S39" s="60"/>
      <c r="T39" s="61"/>
      <c r="U39" s="2"/>
      <c r="V39" s="59"/>
      <c r="W39" s="59"/>
      <c r="X39" s="2"/>
      <c r="Y39" s="2"/>
      <c r="Z39" s="2"/>
      <c r="AA39" s="2"/>
    </row>
    <row r="40" spans="1:30" ht="33.75" customHeight="1" x14ac:dyDescent="0.25">
      <c r="A40" s="90" t="s">
        <v>13</v>
      </c>
      <c r="B40" s="78">
        <v>17.798624999999998</v>
      </c>
      <c r="C40" s="78">
        <v>23.010625000000001</v>
      </c>
      <c r="D40" s="78">
        <v>27.727374999999999</v>
      </c>
      <c r="E40" s="78">
        <v>27.727374999999999</v>
      </c>
      <c r="F40" s="78">
        <v>42.588500000000003</v>
      </c>
      <c r="G40" s="78">
        <v>41.560624999999995</v>
      </c>
      <c r="H40" s="78">
        <v>21.171374999999998</v>
      </c>
      <c r="I40" s="99">
        <f t="shared" si="13"/>
        <v>201.58449999999999</v>
      </c>
      <c r="J40" s="2"/>
      <c r="K40" s="90" t="s">
        <v>13</v>
      </c>
      <c r="L40" s="78">
        <v>12.3</v>
      </c>
      <c r="M40" s="78">
        <v>8</v>
      </c>
      <c r="N40" s="78">
        <v>9.4</v>
      </c>
      <c r="O40" s="78"/>
      <c r="P40" s="78">
        <f>$P$48*R40/1000</f>
        <v>0</v>
      </c>
      <c r="Q40" s="99">
        <f t="shared" si="14"/>
        <v>29.700000000000003</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f>$P$48*R41/1000</f>
        <v>0</v>
      </c>
      <c r="Q41" s="99">
        <f t="shared" si="14"/>
        <v>0</v>
      </c>
      <c r="R41" s="2"/>
      <c r="S41" s="60"/>
      <c r="T41" s="51"/>
      <c r="U41" s="2"/>
      <c r="V41" s="59"/>
      <c r="W41" s="59"/>
      <c r="X41" s="2"/>
      <c r="Y41" s="2"/>
      <c r="Z41" s="2"/>
      <c r="AA41" s="2"/>
    </row>
    <row r="42" spans="1:30" ht="33.75" customHeight="1" x14ac:dyDescent="0.25">
      <c r="A42" s="90" t="s">
        <v>15</v>
      </c>
      <c r="B42" s="78">
        <v>22.437749999999998</v>
      </c>
      <c r="C42" s="22">
        <v>29.134083333333326</v>
      </c>
      <c r="D42" s="22">
        <v>35.934249999999999</v>
      </c>
      <c r="E42" s="22">
        <v>35.934249999999999</v>
      </c>
      <c r="F42" s="22">
        <v>56.508333333333326</v>
      </c>
      <c r="G42" s="22">
        <v>55.633750000000013</v>
      </c>
      <c r="H42" s="22">
        <v>28.768916666666666</v>
      </c>
      <c r="I42" s="99">
        <f t="shared" si="13"/>
        <v>264.35133333333334</v>
      </c>
      <c r="J42" s="2"/>
      <c r="K42" s="90" t="s">
        <v>15</v>
      </c>
      <c r="L42" s="78">
        <v>16.899999999999999</v>
      </c>
      <c r="M42" s="78">
        <v>11</v>
      </c>
      <c r="N42" s="78">
        <v>12.9</v>
      </c>
      <c r="O42" s="78"/>
      <c r="P42" s="78">
        <f>$P$48*R42/1000</f>
        <v>0</v>
      </c>
      <c r="Q42" s="99">
        <f t="shared" si="14"/>
        <v>40.799999999999997</v>
      </c>
      <c r="R42" s="2"/>
      <c r="S42" s="60"/>
      <c r="T42" s="51"/>
      <c r="U42" s="2"/>
      <c r="V42" s="59"/>
      <c r="W42" s="59"/>
      <c r="X42" s="2"/>
      <c r="Y42" s="2"/>
      <c r="Z42" s="2"/>
      <c r="AA42" s="2"/>
    </row>
    <row r="43" spans="1:30" ht="33.75" customHeight="1" x14ac:dyDescent="0.25">
      <c r="A43" s="89" t="s">
        <v>16</v>
      </c>
      <c r="B43" s="78">
        <v>22.437749999999998</v>
      </c>
      <c r="C43" s="22">
        <v>29.134083333333326</v>
      </c>
      <c r="D43" s="22">
        <v>35.934249999999999</v>
      </c>
      <c r="E43" s="22">
        <v>35.934249999999999</v>
      </c>
      <c r="F43" s="22">
        <v>56.508333333333326</v>
      </c>
      <c r="G43" s="22">
        <v>55.633750000000013</v>
      </c>
      <c r="H43" s="22">
        <v>28.768916666666666</v>
      </c>
      <c r="I43" s="99">
        <f t="shared" si="13"/>
        <v>264.35133333333334</v>
      </c>
      <c r="J43" s="2"/>
      <c r="K43" s="89" t="s">
        <v>16</v>
      </c>
      <c r="L43" s="78">
        <v>16.899999999999999</v>
      </c>
      <c r="M43" s="78">
        <v>11</v>
      </c>
      <c r="N43" s="78">
        <v>12.9</v>
      </c>
      <c r="O43" s="78"/>
      <c r="P43" s="78">
        <f>P48*$R$43/1000</f>
        <v>0</v>
      </c>
      <c r="Q43" s="99">
        <f t="shared" si="14"/>
        <v>40.799999999999997</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v>16.899999999999999</v>
      </c>
      <c r="M44" s="78">
        <v>11</v>
      </c>
      <c r="N44" s="78">
        <v>12.9</v>
      </c>
      <c r="O44" s="78"/>
      <c r="P44" s="78">
        <f>P48*$R$44/1000</f>
        <v>0</v>
      </c>
      <c r="Q44" s="99">
        <f t="shared" si="14"/>
        <v>40.799999999999997</v>
      </c>
      <c r="R44" s="2"/>
      <c r="S44" s="60"/>
      <c r="T44" s="51"/>
      <c r="U44" s="2"/>
      <c r="V44" s="59"/>
      <c r="W44" s="59"/>
      <c r="X44" s="2"/>
      <c r="Y44" s="2"/>
      <c r="Z44" s="2"/>
      <c r="AA44" s="2"/>
    </row>
    <row r="45" spans="1:30" ht="33.75" customHeight="1" x14ac:dyDescent="0.25">
      <c r="A45" s="89" t="s">
        <v>18</v>
      </c>
      <c r="B45" s="78">
        <v>22.437749999999998</v>
      </c>
      <c r="C45" s="78">
        <v>29.134083333333326</v>
      </c>
      <c r="D45" s="78">
        <v>35.934249999999999</v>
      </c>
      <c r="E45" s="78">
        <v>35.934249999999999</v>
      </c>
      <c r="F45" s="78">
        <v>56.508333333333326</v>
      </c>
      <c r="G45" s="78">
        <v>55.633750000000013</v>
      </c>
      <c r="H45" s="78">
        <v>28.768916666666666</v>
      </c>
      <c r="I45" s="99">
        <f t="shared" si="13"/>
        <v>264.35133333333334</v>
      </c>
      <c r="J45" s="2"/>
      <c r="K45" s="89" t="s">
        <v>18</v>
      </c>
      <c r="L45" s="78">
        <v>17</v>
      </c>
      <c r="M45" s="78">
        <v>11</v>
      </c>
      <c r="N45" s="78">
        <v>13</v>
      </c>
      <c r="O45" s="78"/>
      <c r="P45" s="78">
        <f>P48*$R$45/1000</f>
        <v>0</v>
      </c>
      <c r="Q45" s="99">
        <f t="shared" si="14"/>
        <v>41</v>
      </c>
      <c r="R45" s="2"/>
      <c r="S45" s="60"/>
      <c r="T45" s="51"/>
      <c r="U45" s="2"/>
      <c r="V45" s="59"/>
      <c r="W45" s="59"/>
      <c r="X45" s="2"/>
      <c r="Y45" s="2"/>
      <c r="Z45" s="2"/>
      <c r="AA45" s="2"/>
    </row>
    <row r="46" spans="1:30" ht="33.75" customHeight="1" x14ac:dyDescent="0.25">
      <c r="A46" s="90" t="s">
        <v>10</v>
      </c>
      <c r="B46" s="79">
        <f t="shared" ref="B46:H46" si="15">SUM(B39:B45)</f>
        <v>102.91049999999998</v>
      </c>
      <c r="C46" s="26">
        <f t="shared" si="15"/>
        <v>133.42349999999999</v>
      </c>
      <c r="D46" s="26">
        <f t="shared" si="15"/>
        <v>163.25749999999999</v>
      </c>
      <c r="E46" s="26">
        <f t="shared" si="15"/>
        <v>163.25749999999999</v>
      </c>
      <c r="F46" s="26">
        <f t="shared" si="15"/>
        <v>254.702</v>
      </c>
      <c r="G46" s="26">
        <f t="shared" si="15"/>
        <v>250.02250000000004</v>
      </c>
      <c r="H46" s="26">
        <f t="shared" si="15"/>
        <v>128.64949999999999</v>
      </c>
      <c r="I46" s="99">
        <f t="shared" si="13"/>
        <v>1196.223</v>
      </c>
      <c r="K46" s="76" t="s">
        <v>10</v>
      </c>
      <c r="L46" s="79">
        <f>SUM(L39:L45)</f>
        <v>92.3</v>
      </c>
      <c r="M46" s="26">
        <f>SUM(M39:M45)</f>
        <v>60</v>
      </c>
      <c r="N46" s="26">
        <f>SUM(N39:N45)</f>
        <v>70.5</v>
      </c>
      <c r="O46" s="26">
        <f>SUM(O39:O45)</f>
        <v>0</v>
      </c>
      <c r="P46" s="26">
        <f>SUM(P39:P45)</f>
        <v>0</v>
      </c>
      <c r="Q46" s="99">
        <f t="shared" si="14"/>
        <v>222.8</v>
      </c>
      <c r="R46" s="60"/>
      <c r="S46" s="60"/>
      <c r="T46" s="2"/>
      <c r="U46" s="2"/>
      <c r="V46" s="2"/>
      <c r="W46" s="2"/>
      <c r="X46" s="2"/>
      <c r="Y46" s="2"/>
      <c r="Z46" s="2"/>
      <c r="AA46" s="2"/>
    </row>
    <row r="47" spans="1:30" ht="33.75" customHeight="1" x14ac:dyDescent="0.25">
      <c r="A47" s="91" t="s">
        <v>19</v>
      </c>
      <c r="B47" s="80">
        <v>49.5</v>
      </c>
      <c r="C47" s="29">
        <v>48.5</v>
      </c>
      <c r="D47" s="29">
        <v>47.5</v>
      </c>
      <c r="E47" s="29">
        <v>47.5</v>
      </c>
      <c r="F47" s="29">
        <v>46</v>
      </c>
      <c r="G47" s="29">
        <v>45.5</v>
      </c>
      <c r="H47" s="29">
        <v>44.5</v>
      </c>
      <c r="I47" s="100">
        <f>+((I46/I48)/7)*1000</f>
        <v>46.678229991805523</v>
      </c>
      <c r="K47" s="108" t="s">
        <v>19</v>
      </c>
      <c r="L47" s="80">
        <v>60</v>
      </c>
      <c r="M47" s="29">
        <v>60</v>
      </c>
      <c r="N47" s="29">
        <v>60</v>
      </c>
      <c r="O47" s="29"/>
      <c r="P47" s="29"/>
      <c r="Q47" s="100">
        <f>+((Q46/Q48)/7)*1000</f>
        <v>59.940812483185368</v>
      </c>
      <c r="R47" s="62"/>
      <c r="S47" s="62"/>
    </row>
    <row r="48" spans="1:30" ht="33.75" customHeight="1" x14ac:dyDescent="0.25">
      <c r="A48" s="92" t="s">
        <v>20</v>
      </c>
      <c r="B48" s="81">
        <v>297</v>
      </c>
      <c r="C48" s="33">
        <v>393</v>
      </c>
      <c r="D48" s="33">
        <v>491</v>
      </c>
      <c r="E48" s="33">
        <v>491</v>
      </c>
      <c r="F48" s="33">
        <v>791</v>
      </c>
      <c r="G48" s="33">
        <v>785</v>
      </c>
      <c r="H48" s="33">
        <v>413</v>
      </c>
      <c r="I48" s="101">
        <f>SUM(B48:H48)</f>
        <v>3661</v>
      </c>
      <c r="J48" s="63"/>
      <c r="K48" s="92" t="s">
        <v>20</v>
      </c>
      <c r="L48" s="104">
        <v>220</v>
      </c>
      <c r="M48" s="64">
        <v>143</v>
      </c>
      <c r="N48" s="64">
        <v>168</v>
      </c>
      <c r="O48" s="64"/>
      <c r="P48" s="64"/>
      <c r="Q48" s="110">
        <f>SUM(L48:P48)</f>
        <v>531</v>
      </c>
      <c r="R48" s="65"/>
      <c r="S48" s="65"/>
    </row>
    <row r="49" spans="1:30" ht="33.75" customHeight="1" x14ac:dyDescent="0.25">
      <c r="A49" s="93" t="s">
        <v>21</v>
      </c>
      <c r="B49" s="82">
        <f t="shared" ref="B49:H49" si="16">((B48*B47)*7/1000-B39-B40)/3</f>
        <v>22.437749999999998</v>
      </c>
      <c r="C49" s="37">
        <f t="shared" si="16"/>
        <v>29.134083333333326</v>
      </c>
      <c r="D49" s="37">
        <f t="shared" si="16"/>
        <v>35.934249999999999</v>
      </c>
      <c r="E49" s="37">
        <f t="shared" si="16"/>
        <v>35.934249999999999</v>
      </c>
      <c r="F49" s="37">
        <f t="shared" si="16"/>
        <v>56.508333333333326</v>
      </c>
      <c r="G49" s="37">
        <f t="shared" si="16"/>
        <v>55.633750000000013</v>
      </c>
      <c r="H49" s="37">
        <f t="shared" si="16"/>
        <v>28.768916666666666</v>
      </c>
      <c r="I49" s="102">
        <f>((I46*1000)/I48)/7</f>
        <v>46.678229991805516</v>
      </c>
      <c r="K49" s="93" t="s">
        <v>21</v>
      </c>
      <c r="L49" s="82">
        <f t="shared" ref="L49:P49" si="17">((L48*L47)*7/1000-L39-L40)/4</f>
        <v>16.950000000000003</v>
      </c>
      <c r="M49" s="37">
        <f t="shared" si="17"/>
        <v>11.015000000000001</v>
      </c>
      <c r="N49" s="37">
        <f t="shared" si="17"/>
        <v>12.940000000000001</v>
      </c>
      <c r="O49" s="37">
        <f t="shared" si="17"/>
        <v>0</v>
      </c>
      <c r="P49" s="37">
        <f t="shared" si="17"/>
        <v>0</v>
      </c>
      <c r="Q49" s="111">
        <f>((Q46*1000)/Q48)/7</f>
        <v>59.940812483185368</v>
      </c>
      <c r="R49" s="65"/>
      <c r="S49" s="65"/>
    </row>
    <row r="50" spans="1:30" ht="33.75" customHeight="1" x14ac:dyDescent="0.25">
      <c r="A50" s="94" t="s">
        <v>22</v>
      </c>
      <c r="B50" s="83">
        <f t="shared" ref="B50:H50" si="18">((B48*B47)*7)/1000</f>
        <v>102.9105</v>
      </c>
      <c r="C50" s="41">
        <f t="shared" si="18"/>
        <v>133.42349999999999</v>
      </c>
      <c r="D50" s="41">
        <f t="shared" si="18"/>
        <v>163.25749999999999</v>
      </c>
      <c r="E50" s="41">
        <f t="shared" si="18"/>
        <v>163.25749999999999</v>
      </c>
      <c r="F50" s="41">
        <f t="shared" si="18"/>
        <v>254.702</v>
      </c>
      <c r="G50" s="41">
        <f t="shared" si="18"/>
        <v>250.02250000000001</v>
      </c>
      <c r="H50" s="41">
        <f t="shared" si="18"/>
        <v>128.64949999999999</v>
      </c>
      <c r="I50" s="85"/>
      <c r="K50" s="94" t="s">
        <v>22</v>
      </c>
      <c r="L50" s="83">
        <f>((L48*L47)*7)/1000</f>
        <v>92.4</v>
      </c>
      <c r="M50" s="41">
        <f>((M48*M47)*7)/1000</f>
        <v>60.06</v>
      </c>
      <c r="N50" s="41">
        <f>((N48*N47)*7)/1000</f>
        <v>70.56</v>
      </c>
      <c r="O50" s="41">
        <f>((O48*O47)*7)/1000</f>
        <v>0</v>
      </c>
      <c r="P50" s="41">
        <f>((P48*P47)*7)/1000</f>
        <v>0</v>
      </c>
      <c r="Q50" s="112"/>
    </row>
    <row r="51" spans="1:30" ht="33.75" customHeight="1" thickBot="1" x14ac:dyDescent="0.3">
      <c r="A51" s="95" t="s">
        <v>23</v>
      </c>
      <c r="B51" s="84">
        <f t="shared" ref="B51:H51" si="19">+(B46/B48)/7*1000</f>
        <v>49.499999999999993</v>
      </c>
      <c r="C51" s="46">
        <f t="shared" si="19"/>
        <v>48.499999999999993</v>
      </c>
      <c r="D51" s="46">
        <f t="shared" si="19"/>
        <v>47.499999999999993</v>
      </c>
      <c r="E51" s="46">
        <f t="shared" si="19"/>
        <v>47.499999999999993</v>
      </c>
      <c r="F51" s="46">
        <f t="shared" si="19"/>
        <v>46</v>
      </c>
      <c r="G51" s="46">
        <f t="shared" si="19"/>
        <v>45.500000000000007</v>
      </c>
      <c r="H51" s="46">
        <f t="shared" si="19"/>
        <v>44.5</v>
      </c>
      <c r="I51" s="103"/>
      <c r="J51" s="49"/>
      <c r="K51" s="95" t="s">
        <v>23</v>
      </c>
      <c r="L51" s="84">
        <f>+(L46/L48)/7*1000</f>
        <v>59.935064935064936</v>
      </c>
      <c r="M51" s="46">
        <f>+(M46/M48)/7*1000</f>
        <v>59.940059940059946</v>
      </c>
      <c r="N51" s="46">
        <f>+(N46/N48)/7*1000</f>
        <v>59.948979591836739</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25.5</v>
      </c>
      <c r="C58" s="78">
        <v>33.299999999999997</v>
      </c>
      <c r="D58" s="78">
        <v>29.4</v>
      </c>
      <c r="E58" s="78">
        <v>28.5</v>
      </c>
      <c r="F58" s="78"/>
      <c r="G58" s="99">
        <f t="shared" ref="G58:G65" si="20">SUM(B58:F58)</f>
        <v>116.69999999999999</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25.5</v>
      </c>
      <c r="C59" s="78">
        <v>33.299999999999997</v>
      </c>
      <c r="D59" s="78">
        <v>29.4</v>
      </c>
      <c r="E59" s="78">
        <v>28.5</v>
      </c>
      <c r="F59" s="78"/>
      <c r="G59" s="99">
        <f t="shared" si="20"/>
        <v>116.69999999999999</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33.200000000000003</v>
      </c>
      <c r="C61" s="78">
        <v>43.4</v>
      </c>
      <c r="D61" s="78">
        <v>38.299999999999997</v>
      </c>
      <c r="E61" s="78">
        <v>37.200000000000003</v>
      </c>
      <c r="F61" s="78"/>
      <c r="G61" s="99">
        <f t="shared" si="20"/>
        <v>152.1</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33.200000000000003</v>
      </c>
      <c r="C62" s="78">
        <v>43.4</v>
      </c>
      <c r="D62" s="78">
        <v>38.299999999999997</v>
      </c>
      <c r="E62" s="78">
        <v>37.200000000000003</v>
      </c>
      <c r="F62" s="78"/>
      <c r="G62" s="99">
        <f t="shared" si="20"/>
        <v>152.1</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v>33.200000000000003</v>
      </c>
      <c r="C63" s="78">
        <v>43.4</v>
      </c>
      <c r="D63" s="78">
        <v>38.299999999999997</v>
      </c>
      <c r="E63" s="78">
        <v>37.200000000000003</v>
      </c>
      <c r="F63" s="78"/>
      <c r="G63" s="99">
        <f t="shared" si="20"/>
        <v>152.1</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33.200000000000003</v>
      </c>
      <c r="C64" s="78">
        <v>43.4</v>
      </c>
      <c r="D64" s="78">
        <v>38.299999999999997</v>
      </c>
      <c r="E64" s="78">
        <v>37.200000000000003</v>
      </c>
      <c r="F64" s="78"/>
      <c r="G64" s="99">
        <f t="shared" si="20"/>
        <v>152.1</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183.8</v>
      </c>
      <c r="C65" s="26">
        <f>SUM(C58:C64)</f>
        <v>240.20000000000002</v>
      </c>
      <c r="D65" s="26">
        <f>SUM(D58:D64)</f>
        <v>212</v>
      </c>
      <c r="E65" s="26">
        <f>SUM(E58:E64)</f>
        <v>205.8</v>
      </c>
      <c r="F65" s="26">
        <f>SUM(F58:F64)</f>
        <v>0</v>
      </c>
      <c r="G65" s="99">
        <f t="shared" si="20"/>
        <v>841.8</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65</v>
      </c>
      <c r="C66" s="29">
        <v>65</v>
      </c>
      <c r="D66" s="29">
        <v>65</v>
      </c>
      <c r="E66" s="29">
        <v>65</v>
      </c>
      <c r="F66" s="29"/>
      <c r="G66" s="100">
        <f>+((G65/G67)/7)*1000</f>
        <v>65.003861003861005</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404</v>
      </c>
      <c r="C67" s="64">
        <v>528</v>
      </c>
      <c r="D67" s="64">
        <v>466</v>
      </c>
      <c r="E67" s="64">
        <v>452</v>
      </c>
      <c r="F67" s="64"/>
      <c r="G67" s="110">
        <f>SUM(B67:F67)</f>
        <v>1850</v>
      </c>
      <c r="I67" s="74"/>
      <c r="M67" s="3"/>
      <c r="N67" s="3"/>
      <c r="O67" s="3"/>
      <c r="P67" s="3"/>
      <c r="Q67" s="3"/>
    </row>
    <row r="68" spans="1:28" ht="33.75" customHeight="1" x14ac:dyDescent="0.25">
      <c r="A68" s="93" t="s">
        <v>21</v>
      </c>
      <c r="B68" s="82">
        <f t="shared" ref="B68:F68" si="21">((B67*B66)*7/1000-B58-B59)/4</f>
        <v>33.204999999999998</v>
      </c>
      <c r="C68" s="37">
        <f t="shared" si="21"/>
        <v>43.41</v>
      </c>
      <c r="D68" s="37">
        <f t="shared" si="21"/>
        <v>38.307499999999997</v>
      </c>
      <c r="E68" s="37">
        <f t="shared" si="21"/>
        <v>37.164999999999999</v>
      </c>
      <c r="F68" s="37">
        <f t="shared" si="21"/>
        <v>0</v>
      </c>
      <c r="G68" s="114">
        <f>((G65*1000)/G67)/7</f>
        <v>65.003861003861005</v>
      </c>
      <c r="M68" s="3"/>
      <c r="N68" s="3"/>
      <c r="O68" s="3"/>
      <c r="P68" s="3"/>
      <c r="Q68" s="3"/>
    </row>
    <row r="69" spans="1:28" ht="33.75" customHeight="1" x14ac:dyDescent="0.25">
      <c r="A69" s="94" t="s">
        <v>22</v>
      </c>
      <c r="B69" s="83">
        <f>((B67*B66)*7)/1000</f>
        <v>183.82</v>
      </c>
      <c r="C69" s="41">
        <f>((C67*C66)*7)/1000</f>
        <v>240.24</v>
      </c>
      <c r="D69" s="41">
        <f>((D67*D66)*7)/1000</f>
        <v>212.03</v>
      </c>
      <c r="E69" s="41">
        <f>((E67*E66)*7)/1000</f>
        <v>205.66</v>
      </c>
      <c r="F69" s="41">
        <f>((F67*F66)*7)/1000</f>
        <v>0</v>
      </c>
      <c r="G69" s="85"/>
      <c r="H69" s="49"/>
      <c r="Q69" s="3"/>
    </row>
    <row r="70" spans="1:28" ht="33.75" customHeight="1" thickBot="1" x14ac:dyDescent="0.3">
      <c r="A70" s="95" t="s">
        <v>23</v>
      </c>
      <c r="B70" s="84">
        <f>+(B65/B67)/7*1000</f>
        <v>64.992927864214991</v>
      </c>
      <c r="C70" s="46">
        <f>+(C65/C67)/7*1000</f>
        <v>64.989177489177493</v>
      </c>
      <c r="D70" s="46">
        <f>+(D65/D67)/7*1000</f>
        <v>64.990803188228071</v>
      </c>
      <c r="E70" s="46">
        <f>+(E65/E67)/7*1000</f>
        <v>65.04424778761063</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0">
    <mergeCell ref="J54:K54"/>
    <mergeCell ref="B55:F55"/>
    <mergeCell ref="A3:C3"/>
    <mergeCell ref="E9:G9"/>
    <mergeCell ref="R9:S9"/>
    <mergeCell ref="K11:L11"/>
    <mergeCell ref="B15:K15"/>
    <mergeCell ref="L15:U15"/>
    <mergeCell ref="B36:H36"/>
    <mergeCell ref="L36:P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39"/>
  <sheetViews>
    <sheetView zoomScale="30" zoomScaleNormal="30" workbookViewId="0">
      <selection activeCell="B24" sqref="B24:I24"/>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52"/>
      <c r="E3" s="152"/>
      <c r="F3" s="152"/>
      <c r="G3" s="152"/>
      <c r="H3" s="152"/>
      <c r="I3" s="152"/>
      <c r="J3" s="152"/>
      <c r="K3" s="152"/>
      <c r="L3" s="152"/>
      <c r="M3" s="152"/>
      <c r="N3" s="152"/>
      <c r="O3" s="152"/>
      <c r="P3" s="152"/>
      <c r="Q3" s="152"/>
      <c r="R3" s="152"/>
      <c r="S3" s="152"/>
      <c r="T3" s="152"/>
      <c r="U3" s="152"/>
      <c r="V3" s="152"/>
      <c r="W3" s="152"/>
      <c r="X3" s="152"/>
      <c r="Y3" s="2"/>
      <c r="Z3" s="2"/>
      <c r="AA3" s="2"/>
      <c r="AB3" s="2"/>
      <c r="AC3" s="2"/>
      <c r="AD3" s="152"/>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52" t="s">
        <v>1</v>
      </c>
      <c r="B9" s="152"/>
      <c r="C9" s="152"/>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52"/>
      <c r="B10" s="152"/>
      <c r="C10" s="152"/>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52" t="s">
        <v>4</v>
      </c>
      <c r="B11" s="152"/>
      <c r="C11" s="152"/>
      <c r="D11" s="1"/>
      <c r="E11" s="150">
        <v>3</v>
      </c>
      <c r="F11" s="1"/>
      <c r="G11" s="1"/>
      <c r="H11" s="1"/>
      <c r="I11" s="1"/>
      <c r="J11" s="1"/>
      <c r="K11" s="327" t="s">
        <v>58</v>
      </c>
      <c r="L11" s="327"/>
      <c r="M11" s="151"/>
      <c r="N11" s="151"/>
      <c r="O11" s="1"/>
      <c r="P11" s="1"/>
      <c r="Q11" s="1" t="s">
        <v>6</v>
      </c>
      <c r="R11" s="8"/>
      <c r="S11" s="8"/>
      <c r="T11" s="8"/>
      <c r="U11" s="8"/>
      <c r="V11" s="8"/>
      <c r="W11" s="8"/>
      <c r="X11" s="8"/>
      <c r="Y11" s="1"/>
      <c r="Z11" s="1"/>
      <c r="AA11" s="1"/>
      <c r="AB11" s="1"/>
      <c r="AC11" s="1"/>
      <c r="AD11" s="1"/>
    </row>
    <row r="12" spans="1:30" s="3" customFormat="1" ht="26.25" x14ac:dyDescent="0.25">
      <c r="A12" s="152"/>
      <c r="B12" s="152"/>
      <c r="C12" s="152"/>
      <c r="D12" s="1"/>
      <c r="E12" s="5"/>
      <c r="F12" s="1"/>
      <c r="G12" s="1"/>
      <c r="H12" s="1"/>
      <c r="I12" s="1"/>
      <c r="J12" s="1"/>
      <c r="K12" s="151"/>
      <c r="L12" s="151"/>
      <c r="M12" s="151"/>
      <c r="N12" s="151"/>
      <c r="O12" s="1"/>
      <c r="P12" s="1"/>
      <c r="Q12" s="1"/>
      <c r="R12" s="1"/>
      <c r="S12" s="8"/>
      <c r="T12" s="8"/>
      <c r="U12" s="8"/>
      <c r="V12" s="8"/>
      <c r="W12" s="8"/>
      <c r="X12" s="8"/>
      <c r="Y12" s="8"/>
      <c r="Z12" s="8"/>
      <c r="AA12" s="8"/>
      <c r="AB12" s="8"/>
      <c r="AC12" s="8"/>
      <c r="AD12" s="1"/>
    </row>
    <row r="13" spans="1:30" s="3" customFormat="1" ht="26.25" x14ac:dyDescent="0.25">
      <c r="A13" s="152"/>
      <c r="B13" s="152"/>
      <c r="C13" s="152"/>
      <c r="D13" s="152"/>
      <c r="E13" s="152"/>
      <c r="F13" s="152"/>
      <c r="G13" s="152"/>
      <c r="H13" s="152"/>
      <c r="I13" s="152"/>
      <c r="J13" s="152"/>
      <c r="K13" s="152"/>
      <c r="L13" s="151"/>
      <c r="M13" s="151"/>
      <c r="N13" s="151"/>
      <c r="O13" s="151"/>
      <c r="P13" s="151"/>
      <c r="Q13" s="151"/>
      <c r="R13" s="151"/>
      <c r="S13" s="151"/>
      <c r="T13" s="151"/>
      <c r="U13" s="151"/>
      <c r="V13" s="151"/>
      <c r="W13" s="1"/>
      <c r="X13" s="1"/>
      <c r="Y13" s="1"/>
    </row>
    <row r="14" spans="1:30" s="3" customFormat="1" ht="27" thickBot="1" x14ac:dyDescent="0.3">
      <c r="A14" s="152"/>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1"/>
      <c r="J15" s="342" t="s">
        <v>53</v>
      </c>
      <c r="K15" s="343"/>
      <c r="L15" s="343"/>
      <c r="M15" s="344"/>
      <c r="N15" s="345" t="s">
        <v>52</v>
      </c>
      <c r="O15" s="345"/>
      <c r="P15" s="345"/>
      <c r="Q15" s="345"/>
      <c r="R15" s="345"/>
      <c r="S15" s="345"/>
      <c r="T15" s="345"/>
      <c r="U15" s="346"/>
      <c r="V15" s="12"/>
    </row>
    <row r="16" spans="1:30" ht="39.950000000000003" customHeight="1" x14ac:dyDescent="0.25">
      <c r="A16" s="154" t="s">
        <v>9</v>
      </c>
      <c r="B16" s="163"/>
      <c r="C16" s="15"/>
      <c r="D16" s="19"/>
      <c r="E16" s="15"/>
      <c r="F16" s="15"/>
      <c r="G16" s="15"/>
      <c r="H16" s="15"/>
      <c r="I16" s="164"/>
      <c r="J16" s="14"/>
      <c r="K16" s="15"/>
      <c r="L16" s="19"/>
      <c r="M16" s="164"/>
      <c r="N16" s="165"/>
      <c r="O16" s="15"/>
      <c r="P16" s="15"/>
      <c r="Q16" s="15"/>
      <c r="R16" s="15"/>
      <c r="S16" s="15"/>
      <c r="T16" s="15"/>
      <c r="U16" s="164"/>
      <c r="V16" s="16" t="s">
        <v>10</v>
      </c>
      <c r="X16" s="18"/>
      <c r="Y16" s="18"/>
    </row>
    <row r="17" spans="1:30" ht="39.950000000000003" customHeight="1" x14ac:dyDescent="0.25">
      <c r="A17" s="155" t="s">
        <v>11</v>
      </c>
      <c r="B17" s="14">
        <v>1</v>
      </c>
      <c r="C17" s="19">
        <v>2</v>
      </c>
      <c r="D17" s="19">
        <v>3</v>
      </c>
      <c r="E17" s="19">
        <v>4</v>
      </c>
      <c r="F17" s="19">
        <v>5</v>
      </c>
      <c r="G17" s="19">
        <v>6</v>
      </c>
      <c r="H17" s="19">
        <v>7</v>
      </c>
      <c r="I17" s="20">
        <v>8</v>
      </c>
      <c r="J17" s="14">
        <v>1</v>
      </c>
      <c r="K17" s="19">
        <v>2</v>
      </c>
      <c r="L17" s="19">
        <v>3</v>
      </c>
      <c r="M17" s="20">
        <v>4</v>
      </c>
      <c r="N17" s="77">
        <v>1</v>
      </c>
      <c r="O17" s="19">
        <v>2</v>
      </c>
      <c r="P17" s="19">
        <v>3</v>
      </c>
      <c r="Q17" s="19">
        <v>4</v>
      </c>
      <c r="R17" s="19">
        <v>5</v>
      </c>
      <c r="S17" s="19">
        <v>6</v>
      </c>
      <c r="T17" s="19">
        <v>7</v>
      </c>
      <c r="U17" s="20">
        <v>8</v>
      </c>
      <c r="V17" s="16"/>
      <c r="X17" s="2"/>
      <c r="Y17" s="18"/>
    </row>
    <row r="18" spans="1:30" ht="39.950000000000003" customHeight="1" x14ac:dyDescent="0.25">
      <c r="A18" s="156" t="s">
        <v>12</v>
      </c>
      <c r="B18" s="21">
        <v>43.222666666666669</v>
      </c>
      <c r="C18" s="22">
        <v>43.222666666666669</v>
      </c>
      <c r="D18" s="22">
        <v>29.611166666666673</v>
      </c>
      <c r="E18" s="22">
        <v>29.696416666666664</v>
      </c>
      <c r="F18" s="22">
        <v>54.584666666666671</v>
      </c>
      <c r="G18" s="22">
        <v>41.677</v>
      </c>
      <c r="H18" s="22">
        <v>28.707333333333327</v>
      </c>
      <c r="I18" s="23">
        <v>33.097333333333324</v>
      </c>
      <c r="J18" s="21">
        <v>37.568000000000005</v>
      </c>
      <c r="K18" s="22">
        <v>57.421333333333337</v>
      </c>
      <c r="L18" s="22">
        <v>24.751000000000005</v>
      </c>
      <c r="M18" s="23">
        <v>38.100833333333327</v>
      </c>
      <c r="N18" s="78">
        <v>35.708833333333331</v>
      </c>
      <c r="O18" s="22">
        <v>36.016833333333331</v>
      </c>
      <c r="P18" s="22">
        <v>46.217499999999994</v>
      </c>
      <c r="Q18" s="22">
        <v>46.217499999999994</v>
      </c>
      <c r="R18" s="22">
        <v>56.422000000000004</v>
      </c>
      <c r="S18" s="22">
        <v>47.041083333333326</v>
      </c>
      <c r="T18" s="22">
        <v>40.002333333333333</v>
      </c>
      <c r="U18" s="23">
        <v>27.128666666666671</v>
      </c>
      <c r="V18" s="24">
        <f t="shared" ref="V18:V25" si="0">SUM(B18:U18)</f>
        <v>796.41516666666655</v>
      </c>
      <c r="X18" s="2"/>
      <c r="Y18" s="18"/>
    </row>
    <row r="19" spans="1:30" ht="39.950000000000003" customHeight="1" x14ac:dyDescent="0.25">
      <c r="A19" s="157" t="s">
        <v>13</v>
      </c>
      <c r="B19" s="21">
        <v>43.222666666666669</v>
      </c>
      <c r="C19" s="22">
        <v>43.222666666666669</v>
      </c>
      <c r="D19" s="22">
        <v>29.611166666666673</v>
      </c>
      <c r="E19" s="22">
        <v>29.696416666666664</v>
      </c>
      <c r="F19" s="22">
        <v>54.584666666666671</v>
      </c>
      <c r="G19" s="22">
        <v>41.677</v>
      </c>
      <c r="H19" s="22">
        <v>28.707333333333327</v>
      </c>
      <c r="I19" s="23">
        <v>33.097333333333324</v>
      </c>
      <c r="J19" s="21">
        <v>37.568000000000005</v>
      </c>
      <c r="K19" s="22">
        <v>57.421333333333337</v>
      </c>
      <c r="L19" s="22">
        <v>24.751000000000005</v>
      </c>
      <c r="M19" s="23">
        <v>38.100833333333327</v>
      </c>
      <c r="N19" s="78">
        <v>35.708833333333331</v>
      </c>
      <c r="O19" s="22">
        <v>36.016833333333331</v>
      </c>
      <c r="P19" s="22">
        <v>46.217499999999994</v>
      </c>
      <c r="Q19" s="22">
        <v>46.217499999999994</v>
      </c>
      <c r="R19" s="22">
        <v>56.422000000000004</v>
      </c>
      <c r="S19" s="22">
        <v>47.041083333333326</v>
      </c>
      <c r="T19" s="22">
        <v>40.002333333333333</v>
      </c>
      <c r="U19" s="23">
        <v>27.128666666666671</v>
      </c>
      <c r="V19" s="24">
        <f t="shared" si="0"/>
        <v>796.41516666666655</v>
      </c>
      <c r="X19" s="2"/>
      <c r="Y19" s="18"/>
    </row>
    <row r="20" spans="1:30" ht="39.75" customHeight="1" x14ac:dyDescent="0.25">
      <c r="A20" s="156" t="s">
        <v>14</v>
      </c>
      <c r="B20" s="21"/>
      <c r="C20" s="22"/>
      <c r="D20" s="22"/>
      <c r="E20" s="22"/>
      <c r="F20" s="22"/>
      <c r="G20" s="22"/>
      <c r="H20" s="22"/>
      <c r="I20" s="23"/>
      <c r="J20" s="21"/>
      <c r="K20" s="22"/>
      <c r="L20" s="22"/>
      <c r="M20" s="23"/>
      <c r="N20" s="78"/>
      <c r="O20" s="22"/>
      <c r="P20" s="22"/>
      <c r="Q20" s="22"/>
      <c r="R20" s="22"/>
      <c r="S20" s="22"/>
      <c r="T20" s="22"/>
      <c r="U20" s="23"/>
      <c r="V20" s="24">
        <f t="shared" si="0"/>
        <v>0</v>
      </c>
      <c r="X20" s="2"/>
      <c r="Y20" s="18"/>
    </row>
    <row r="21" spans="1:30" ht="39.950000000000003" customHeight="1" x14ac:dyDescent="0.25">
      <c r="A21" s="157" t="s">
        <v>15</v>
      </c>
      <c r="B21" s="21">
        <v>40.830222222222226</v>
      </c>
      <c r="C21" s="22">
        <v>40.064888888888881</v>
      </c>
      <c r="D21" s="22">
        <v>27.814888888888884</v>
      </c>
      <c r="E21" s="22">
        <v>27.861888888888888</v>
      </c>
      <c r="F21" s="22">
        <v>50.979555555555557</v>
      </c>
      <c r="G21" s="22">
        <v>38.636000000000003</v>
      </c>
      <c r="H21" s="22">
        <v>27.073444444444448</v>
      </c>
      <c r="I21" s="23">
        <v>31.088444444444452</v>
      </c>
      <c r="J21" s="21">
        <v>35.802166666666658</v>
      </c>
      <c r="K21" s="22">
        <v>55.57161111111111</v>
      </c>
      <c r="L21" s="22">
        <v>24.064333333333327</v>
      </c>
      <c r="M21" s="23">
        <v>36.769944444444455</v>
      </c>
      <c r="N21" s="78">
        <v>33.842611111111118</v>
      </c>
      <c r="O21" s="22">
        <v>33.95577777777779</v>
      </c>
      <c r="P21" s="22">
        <v>43.423333333333339</v>
      </c>
      <c r="Q21" s="22">
        <v>43.318333333333328</v>
      </c>
      <c r="R21" s="22">
        <v>52.629333333333342</v>
      </c>
      <c r="S21" s="22">
        <v>43.749277777777792</v>
      </c>
      <c r="T21" s="22">
        <v>37.64544444444445</v>
      </c>
      <c r="U21" s="23">
        <v>25.34922222222222</v>
      </c>
      <c r="V21" s="24">
        <f t="shared" si="0"/>
        <v>750.47072222222221</v>
      </c>
      <c r="X21" s="2"/>
      <c r="Y21" s="18"/>
    </row>
    <row r="22" spans="1:30" ht="39.950000000000003" customHeight="1" x14ac:dyDescent="0.25">
      <c r="A22" s="156" t="s">
        <v>16</v>
      </c>
      <c r="B22" s="21">
        <v>40.830222222222226</v>
      </c>
      <c r="C22" s="22">
        <v>40.064888888888881</v>
      </c>
      <c r="D22" s="22">
        <v>27.814888888888884</v>
      </c>
      <c r="E22" s="22">
        <v>27.861888888888888</v>
      </c>
      <c r="F22" s="22">
        <v>50.979555555555557</v>
      </c>
      <c r="G22" s="22">
        <v>38.636000000000003</v>
      </c>
      <c r="H22" s="22">
        <v>27.073444444444448</v>
      </c>
      <c r="I22" s="23">
        <v>31.088444444444452</v>
      </c>
      <c r="J22" s="21">
        <v>35.802166666666658</v>
      </c>
      <c r="K22" s="22">
        <v>55.57161111111111</v>
      </c>
      <c r="L22" s="22">
        <v>24.064333333333327</v>
      </c>
      <c r="M22" s="23">
        <v>36.769944444444455</v>
      </c>
      <c r="N22" s="78">
        <v>33.842611111111118</v>
      </c>
      <c r="O22" s="22">
        <v>33.95577777777779</v>
      </c>
      <c r="P22" s="22">
        <v>43.423333333333339</v>
      </c>
      <c r="Q22" s="22">
        <v>43.318333333333328</v>
      </c>
      <c r="R22" s="22">
        <v>52.629333333333342</v>
      </c>
      <c r="S22" s="22">
        <v>43.749277777777792</v>
      </c>
      <c r="T22" s="22">
        <v>37.64544444444445</v>
      </c>
      <c r="U22" s="23">
        <v>25.34922222222222</v>
      </c>
      <c r="V22" s="24">
        <f t="shared" si="0"/>
        <v>750.47072222222221</v>
      </c>
      <c r="X22" s="2"/>
      <c r="Y22" s="18"/>
    </row>
    <row r="23" spans="1:30" ht="39.950000000000003" customHeight="1" x14ac:dyDescent="0.25">
      <c r="A23" s="157" t="s">
        <v>17</v>
      </c>
      <c r="B23" s="21"/>
      <c r="C23" s="22"/>
      <c r="D23" s="22"/>
      <c r="E23" s="22"/>
      <c r="F23" s="22"/>
      <c r="G23" s="22"/>
      <c r="H23" s="22"/>
      <c r="I23" s="23"/>
      <c r="J23" s="21"/>
      <c r="K23" s="22"/>
      <c r="L23" s="22"/>
      <c r="M23" s="23"/>
      <c r="N23" s="78"/>
      <c r="O23" s="22"/>
      <c r="P23" s="22"/>
      <c r="Q23" s="22"/>
      <c r="R23" s="22"/>
      <c r="S23" s="22"/>
      <c r="T23" s="22"/>
      <c r="U23" s="23"/>
      <c r="V23" s="24">
        <f t="shared" si="0"/>
        <v>0</v>
      </c>
      <c r="X23" s="2"/>
      <c r="Y23" s="18"/>
    </row>
    <row r="24" spans="1:30" ht="39.950000000000003" customHeight="1" x14ac:dyDescent="0.25">
      <c r="A24" s="156" t="s">
        <v>18</v>
      </c>
      <c r="B24" s="21">
        <v>40.830222222222226</v>
      </c>
      <c r="C24" s="22">
        <v>40.064888888888881</v>
      </c>
      <c r="D24" s="22">
        <v>27.814888888888884</v>
      </c>
      <c r="E24" s="22">
        <v>27.861888888888888</v>
      </c>
      <c r="F24" s="22">
        <v>50.979555555555557</v>
      </c>
      <c r="G24" s="22">
        <v>38.636000000000003</v>
      </c>
      <c r="H24" s="22">
        <v>27.073444444444448</v>
      </c>
      <c r="I24" s="23">
        <v>31.088444444444452</v>
      </c>
      <c r="J24" s="21">
        <v>35.802166666666658</v>
      </c>
      <c r="K24" s="22">
        <v>55.57161111111111</v>
      </c>
      <c r="L24" s="22">
        <v>24.064333333333327</v>
      </c>
      <c r="M24" s="23">
        <v>36.769944444444455</v>
      </c>
      <c r="N24" s="78">
        <v>33.842611111111118</v>
      </c>
      <c r="O24" s="22">
        <v>33.95577777777779</v>
      </c>
      <c r="P24" s="22">
        <v>43.423333333333339</v>
      </c>
      <c r="Q24" s="22">
        <v>43.318333333333328</v>
      </c>
      <c r="R24" s="22">
        <v>52.629333333333342</v>
      </c>
      <c r="S24" s="22">
        <v>43.749277777777792</v>
      </c>
      <c r="T24" s="22">
        <v>37.64544444444445</v>
      </c>
      <c r="U24" s="23">
        <v>25.34922222222222</v>
      </c>
      <c r="V24" s="24">
        <f t="shared" si="0"/>
        <v>750.47072222222221</v>
      </c>
      <c r="X24" s="2"/>
    </row>
    <row r="25" spans="1:30" ht="41.45" customHeight="1" x14ac:dyDescent="0.25">
      <c r="A25" s="157" t="s">
        <v>10</v>
      </c>
      <c r="B25" s="25">
        <f t="shared" ref="B25:C25" si="1">SUM(B18:B24)</f>
        <v>208.93600000000004</v>
      </c>
      <c r="C25" s="26">
        <f t="shared" si="1"/>
        <v>206.63999999999996</v>
      </c>
      <c r="D25" s="26">
        <f>SUM(D18:D24)</f>
        <v>142.667</v>
      </c>
      <c r="E25" s="26">
        <f t="shared" ref="E25:K25" si="2">SUM(E18:E24)</f>
        <v>142.9785</v>
      </c>
      <c r="F25" s="26">
        <f t="shared" si="2"/>
        <v>262.108</v>
      </c>
      <c r="G25" s="26">
        <f t="shared" si="2"/>
        <v>199.262</v>
      </c>
      <c r="H25" s="26">
        <f t="shared" si="2"/>
        <v>138.63499999999999</v>
      </c>
      <c r="I25" s="27">
        <f t="shared" si="2"/>
        <v>159.46</v>
      </c>
      <c r="J25" s="25">
        <f t="shared" si="2"/>
        <v>182.54249999999999</v>
      </c>
      <c r="K25" s="26">
        <f t="shared" si="2"/>
        <v>281.5575</v>
      </c>
      <c r="L25" s="26">
        <f>SUM(L18:L24)</f>
        <v>121.69499999999998</v>
      </c>
      <c r="M25" s="27">
        <f t="shared" ref="M25:O25" si="3">SUM(M18:M24)</f>
        <v>186.51150000000004</v>
      </c>
      <c r="N25" s="79">
        <f t="shared" si="3"/>
        <v>172.94550000000004</v>
      </c>
      <c r="O25" s="26">
        <f t="shared" si="3"/>
        <v>173.90100000000004</v>
      </c>
      <c r="P25" s="26">
        <f>SUM(P18:P24)</f>
        <v>222.70500000000001</v>
      </c>
      <c r="Q25" s="26">
        <f t="shared" ref="Q25:S25" si="4">SUM(Q18:Q24)</f>
        <v>222.39</v>
      </c>
      <c r="R25" s="26">
        <f t="shared" si="4"/>
        <v>270.73200000000003</v>
      </c>
      <c r="S25" s="26">
        <f t="shared" si="4"/>
        <v>225.33000000000004</v>
      </c>
      <c r="T25" s="26">
        <f>SUM(T18:T24)</f>
        <v>192.941</v>
      </c>
      <c r="U25" s="27">
        <f t="shared" ref="U25" si="5">SUM(U18:U24)</f>
        <v>130.30500000000001</v>
      </c>
      <c r="V25" s="24">
        <f t="shared" si="0"/>
        <v>3844.2424999999994</v>
      </c>
    </row>
    <row r="26" spans="1:30" s="2" customFormat="1" ht="36.75" customHeight="1" x14ac:dyDescent="0.25">
      <c r="A26" s="158" t="s">
        <v>19</v>
      </c>
      <c r="B26" s="28">
        <v>45.5</v>
      </c>
      <c r="C26" s="29">
        <v>45</v>
      </c>
      <c r="D26" s="29">
        <v>44.5</v>
      </c>
      <c r="E26" s="29">
        <v>44.5</v>
      </c>
      <c r="F26" s="29">
        <v>44</v>
      </c>
      <c r="G26" s="29">
        <v>43</v>
      </c>
      <c r="H26" s="29">
        <v>42.5</v>
      </c>
      <c r="I26" s="30">
        <v>42.5</v>
      </c>
      <c r="J26" s="28">
        <v>47.5</v>
      </c>
      <c r="K26" s="29">
        <v>46.5</v>
      </c>
      <c r="L26" s="29">
        <v>47.5</v>
      </c>
      <c r="M26" s="30">
        <v>46.5</v>
      </c>
      <c r="N26" s="80">
        <v>45.5</v>
      </c>
      <c r="O26" s="29">
        <v>45.5</v>
      </c>
      <c r="P26" s="29">
        <v>45</v>
      </c>
      <c r="Q26" s="29">
        <v>45</v>
      </c>
      <c r="R26" s="29">
        <v>44</v>
      </c>
      <c r="S26" s="29">
        <v>43.5</v>
      </c>
      <c r="T26" s="29">
        <v>43</v>
      </c>
      <c r="U26" s="30">
        <v>42.5</v>
      </c>
      <c r="V26" s="31">
        <f>+((V25/V27)/7)*1000</f>
        <v>44.659469789379514</v>
      </c>
    </row>
    <row r="27" spans="1:30" s="2" customFormat="1" ht="33" customHeight="1" x14ac:dyDescent="0.25">
      <c r="A27" s="159" t="s">
        <v>20</v>
      </c>
      <c r="B27" s="32">
        <v>656</v>
      </c>
      <c r="C27" s="33">
        <v>656</v>
      </c>
      <c r="D27" s="33">
        <v>458</v>
      </c>
      <c r="E27" s="33">
        <v>459</v>
      </c>
      <c r="F27" s="33">
        <v>851</v>
      </c>
      <c r="G27" s="33">
        <v>662</v>
      </c>
      <c r="H27" s="33">
        <v>466</v>
      </c>
      <c r="I27" s="34">
        <v>536</v>
      </c>
      <c r="J27" s="32">
        <v>549</v>
      </c>
      <c r="K27" s="33">
        <v>865</v>
      </c>
      <c r="L27" s="33">
        <v>366</v>
      </c>
      <c r="M27" s="34">
        <v>573</v>
      </c>
      <c r="N27" s="81">
        <v>543</v>
      </c>
      <c r="O27" s="33">
        <v>546</v>
      </c>
      <c r="P27" s="33">
        <v>707</v>
      </c>
      <c r="Q27" s="33">
        <v>706</v>
      </c>
      <c r="R27" s="33">
        <v>879</v>
      </c>
      <c r="S27" s="33">
        <v>740</v>
      </c>
      <c r="T27" s="33">
        <v>641</v>
      </c>
      <c r="U27" s="34">
        <v>438</v>
      </c>
      <c r="V27" s="35">
        <f>SUM(B27:U27)</f>
        <v>12297</v>
      </c>
      <c r="W27" s="2">
        <f>((V25*1000)/V27)/7</f>
        <v>44.659469789379514</v>
      </c>
    </row>
    <row r="28" spans="1:30" s="2" customFormat="1" ht="33" customHeight="1" x14ac:dyDescent="0.25">
      <c r="A28" s="160" t="s">
        <v>21</v>
      </c>
      <c r="B28" s="36">
        <f>((B27*B26)*7/1000-B18-B19)/3</f>
        <v>40.830222222222226</v>
      </c>
      <c r="C28" s="37">
        <f t="shared" ref="C28:U28" si="6">((C27*C26)*7/1000-C18-C19)/3</f>
        <v>40.064888888888881</v>
      </c>
      <c r="D28" s="37">
        <f t="shared" si="6"/>
        <v>27.814888888888884</v>
      </c>
      <c r="E28" s="37">
        <f t="shared" si="6"/>
        <v>27.861888888888888</v>
      </c>
      <c r="F28" s="37">
        <f t="shared" si="6"/>
        <v>50.979555555555557</v>
      </c>
      <c r="G28" s="37">
        <f t="shared" si="6"/>
        <v>38.636000000000003</v>
      </c>
      <c r="H28" s="37">
        <f t="shared" si="6"/>
        <v>27.073444444444448</v>
      </c>
      <c r="I28" s="38">
        <f t="shared" si="6"/>
        <v>31.088444444444452</v>
      </c>
      <c r="J28" s="36">
        <f t="shared" si="6"/>
        <v>35.802166666666658</v>
      </c>
      <c r="K28" s="37">
        <f t="shared" si="6"/>
        <v>55.57161111111111</v>
      </c>
      <c r="L28" s="37">
        <f t="shared" si="6"/>
        <v>24.064333333333327</v>
      </c>
      <c r="M28" s="38">
        <f t="shared" si="6"/>
        <v>36.769944444444455</v>
      </c>
      <c r="N28" s="82">
        <f t="shared" si="6"/>
        <v>33.842611111111118</v>
      </c>
      <c r="O28" s="37">
        <f t="shared" si="6"/>
        <v>33.95577777777779</v>
      </c>
      <c r="P28" s="37">
        <f t="shared" si="6"/>
        <v>43.423333333333339</v>
      </c>
      <c r="Q28" s="37">
        <f t="shared" si="6"/>
        <v>43.318333333333328</v>
      </c>
      <c r="R28" s="37">
        <f t="shared" si="6"/>
        <v>52.629333333333342</v>
      </c>
      <c r="S28" s="37">
        <f t="shared" si="6"/>
        <v>43.749277777777792</v>
      </c>
      <c r="T28" s="37">
        <f t="shared" si="6"/>
        <v>37.64544444444445</v>
      </c>
      <c r="U28" s="38">
        <f t="shared" si="6"/>
        <v>25.34922222222222</v>
      </c>
      <c r="V28" s="39"/>
    </row>
    <row r="29" spans="1:30" ht="33.75" customHeight="1" x14ac:dyDescent="0.25">
      <c r="A29" s="161" t="s">
        <v>22</v>
      </c>
      <c r="B29" s="40">
        <f t="shared" ref="B29:C29" si="7">((B27*B26)*7)/1000</f>
        <v>208.93600000000001</v>
      </c>
      <c r="C29" s="41">
        <f t="shared" si="7"/>
        <v>206.64</v>
      </c>
      <c r="D29" s="41">
        <f>((D27*D26)*7)/1000</f>
        <v>142.667</v>
      </c>
      <c r="E29" s="41">
        <f>((E27*E26)*7)/1000</f>
        <v>142.9785</v>
      </c>
      <c r="F29" s="41">
        <f t="shared" ref="F29:J29" si="8">((F27*F26)*7)/1000</f>
        <v>262.108</v>
      </c>
      <c r="G29" s="41">
        <f t="shared" si="8"/>
        <v>199.262</v>
      </c>
      <c r="H29" s="41">
        <f t="shared" si="8"/>
        <v>138.63499999999999</v>
      </c>
      <c r="I29" s="85">
        <f t="shared" si="8"/>
        <v>159.46</v>
      </c>
      <c r="J29" s="40">
        <f t="shared" si="8"/>
        <v>182.54249999999999</v>
      </c>
      <c r="K29" s="41">
        <f>((K27*K26)*7)/1000</f>
        <v>281.5575</v>
      </c>
      <c r="L29" s="41">
        <f>((L27*L26)*7)/1000</f>
        <v>121.69499999999999</v>
      </c>
      <c r="M29" s="85">
        <f>((M27*M26)*7)/1000</f>
        <v>186.51150000000001</v>
      </c>
      <c r="N29" s="83">
        <f t="shared" ref="N29:U29" si="9">((N27*N26)*7)/1000</f>
        <v>172.94550000000001</v>
      </c>
      <c r="O29" s="41">
        <f t="shared" si="9"/>
        <v>173.90100000000001</v>
      </c>
      <c r="P29" s="42">
        <f t="shared" si="9"/>
        <v>222.70500000000001</v>
      </c>
      <c r="Q29" s="42">
        <f t="shared" si="9"/>
        <v>222.39</v>
      </c>
      <c r="R29" s="42">
        <f t="shared" si="9"/>
        <v>270.73200000000003</v>
      </c>
      <c r="S29" s="42">
        <f t="shared" si="9"/>
        <v>225.33</v>
      </c>
      <c r="T29" s="42">
        <f t="shared" si="9"/>
        <v>192.941</v>
      </c>
      <c r="U29" s="43">
        <f t="shared" si="9"/>
        <v>130.30500000000001</v>
      </c>
      <c r="V29" s="44"/>
    </row>
    <row r="30" spans="1:30" ht="33.75" customHeight="1" thickBot="1" x14ac:dyDescent="0.3">
      <c r="A30" s="162" t="s">
        <v>23</v>
      </c>
      <c r="B30" s="45">
        <f t="shared" ref="B30:C30" si="10">+(B25/B27)/7*1000</f>
        <v>45.500000000000007</v>
      </c>
      <c r="C30" s="46">
        <f t="shared" si="10"/>
        <v>44.999999999999993</v>
      </c>
      <c r="D30" s="46">
        <f>+(D25/D27)/7*1000</f>
        <v>44.5</v>
      </c>
      <c r="E30" s="46">
        <f t="shared" ref="E30:K30" si="11">+(E25/E27)/7*1000</f>
        <v>44.5</v>
      </c>
      <c r="F30" s="46">
        <f t="shared" si="11"/>
        <v>44</v>
      </c>
      <c r="G30" s="46">
        <f t="shared" si="11"/>
        <v>43</v>
      </c>
      <c r="H30" s="46">
        <f t="shared" si="11"/>
        <v>42.499999999999993</v>
      </c>
      <c r="I30" s="47">
        <f t="shared" si="11"/>
        <v>42.5</v>
      </c>
      <c r="J30" s="45">
        <f t="shared" si="11"/>
        <v>47.499999999999993</v>
      </c>
      <c r="K30" s="46">
        <f t="shared" si="11"/>
        <v>46.5</v>
      </c>
      <c r="L30" s="46">
        <f>+(L25/L27)/7*1000</f>
        <v>47.499999999999993</v>
      </c>
      <c r="M30" s="47">
        <f t="shared" ref="M30:U30" si="12">+(M25/M27)/7*1000</f>
        <v>46.500000000000007</v>
      </c>
      <c r="N30" s="84">
        <f t="shared" si="12"/>
        <v>45.500000000000007</v>
      </c>
      <c r="O30" s="46">
        <f t="shared" si="12"/>
        <v>45.500000000000007</v>
      </c>
      <c r="P30" s="46">
        <f t="shared" si="12"/>
        <v>45</v>
      </c>
      <c r="Q30" s="46">
        <f t="shared" si="12"/>
        <v>45</v>
      </c>
      <c r="R30" s="46">
        <f t="shared" si="12"/>
        <v>44.000000000000007</v>
      </c>
      <c r="S30" s="46">
        <f t="shared" si="12"/>
        <v>43.500000000000007</v>
      </c>
      <c r="T30" s="46">
        <f t="shared" si="12"/>
        <v>43</v>
      </c>
      <c r="U30" s="47">
        <f t="shared" si="12"/>
        <v>42.5</v>
      </c>
      <c r="V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28"/>
      <c r="I36" s="97"/>
      <c r="J36" s="52" t="s">
        <v>26</v>
      </c>
      <c r="K36" s="105"/>
      <c r="L36" s="334" t="s">
        <v>25</v>
      </c>
      <c r="M36" s="334"/>
      <c r="N36" s="334"/>
      <c r="O36" s="334"/>
      <c r="P36" s="328"/>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22.437749999999998</v>
      </c>
      <c r="C39" s="78">
        <v>29.134083333333326</v>
      </c>
      <c r="D39" s="78">
        <v>35.934249999999999</v>
      </c>
      <c r="E39" s="78">
        <v>35.934249999999999</v>
      </c>
      <c r="F39" s="78">
        <v>56.508333333333326</v>
      </c>
      <c r="G39" s="78">
        <v>55.633750000000013</v>
      </c>
      <c r="H39" s="78">
        <v>28.768916666666666</v>
      </c>
      <c r="I39" s="99">
        <f t="shared" ref="I39:I46" si="13">SUM(B39:H39)</f>
        <v>264.35133333333334</v>
      </c>
      <c r="J39" s="2"/>
      <c r="K39" s="89" t="s">
        <v>12</v>
      </c>
      <c r="L39" s="78">
        <v>17</v>
      </c>
      <c r="M39" s="78">
        <v>11</v>
      </c>
      <c r="N39" s="78">
        <v>13</v>
      </c>
      <c r="O39" s="78"/>
      <c r="P39" s="78"/>
      <c r="Q39" s="99">
        <f t="shared" ref="Q39:Q46" si="14">SUM(L39:P39)</f>
        <v>41</v>
      </c>
      <c r="R39" s="2"/>
      <c r="S39" s="60"/>
      <c r="T39" s="61"/>
      <c r="U39" s="2"/>
      <c r="V39" s="59"/>
      <c r="W39" s="59"/>
      <c r="X39" s="2"/>
      <c r="Y39" s="2"/>
      <c r="Z39" s="2"/>
      <c r="AA39" s="2"/>
    </row>
    <row r="40" spans="1:30" ht="33.75" customHeight="1" x14ac:dyDescent="0.25">
      <c r="A40" s="90" t="s">
        <v>13</v>
      </c>
      <c r="B40" s="78">
        <v>22.437749999999998</v>
      </c>
      <c r="C40" s="78">
        <v>29.134083333333326</v>
      </c>
      <c r="D40" s="78">
        <v>35.934249999999999</v>
      </c>
      <c r="E40" s="78">
        <v>35.934249999999999</v>
      </c>
      <c r="F40" s="78">
        <v>56.508333333333326</v>
      </c>
      <c r="G40" s="78">
        <v>55.633750000000013</v>
      </c>
      <c r="H40" s="78">
        <v>28.768916666666666</v>
      </c>
      <c r="I40" s="99">
        <f t="shared" si="13"/>
        <v>264.35133333333334</v>
      </c>
      <c r="J40" s="2"/>
      <c r="K40" s="90" t="s">
        <v>13</v>
      </c>
      <c r="L40" s="78">
        <v>17</v>
      </c>
      <c r="M40" s="78">
        <v>11</v>
      </c>
      <c r="N40" s="78">
        <v>13</v>
      </c>
      <c r="O40" s="78"/>
      <c r="P40" s="78"/>
      <c r="Q40" s="99">
        <f t="shared" si="14"/>
        <v>41</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25">
      <c r="A42" s="90" t="s">
        <v>15</v>
      </c>
      <c r="B42" s="78">
        <v>21.770500000000002</v>
      </c>
      <c r="C42" s="22">
        <v>27.682611111111118</v>
      </c>
      <c r="D42" s="22">
        <v>33.900000000000006</v>
      </c>
      <c r="E42" s="22">
        <v>33.782166666666676</v>
      </c>
      <c r="F42" s="22">
        <v>52.651111111111128</v>
      </c>
      <c r="G42" s="22">
        <v>51.746666666666648</v>
      </c>
      <c r="H42" s="22">
        <v>27.076722222222219</v>
      </c>
      <c r="I42" s="99">
        <f t="shared" si="13"/>
        <v>248.60977777777782</v>
      </c>
      <c r="J42" s="2"/>
      <c r="K42" s="90" t="s">
        <v>15</v>
      </c>
      <c r="L42" s="78">
        <v>20</v>
      </c>
      <c r="M42" s="78">
        <v>13</v>
      </c>
      <c r="N42" s="78">
        <v>15.2</v>
      </c>
      <c r="O42" s="78"/>
      <c r="P42" s="78"/>
      <c r="Q42" s="99">
        <f t="shared" si="14"/>
        <v>48.2</v>
      </c>
      <c r="R42" s="2"/>
      <c r="S42" s="60"/>
      <c r="T42" s="51"/>
      <c r="U42" s="2"/>
      <c r="V42" s="59"/>
      <c r="W42" s="59"/>
      <c r="X42" s="2"/>
      <c r="Y42" s="2"/>
      <c r="Z42" s="2"/>
      <c r="AA42" s="2"/>
    </row>
    <row r="43" spans="1:30" ht="33.75" customHeight="1" x14ac:dyDescent="0.25">
      <c r="A43" s="89" t="s">
        <v>16</v>
      </c>
      <c r="B43" s="78">
        <v>21.770500000000002</v>
      </c>
      <c r="C43" s="22">
        <v>27.682611111111118</v>
      </c>
      <c r="D43" s="22">
        <v>33.900000000000006</v>
      </c>
      <c r="E43" s="22">
        <v>33.782166666666676</v>
      </c>
      <c r="F43" s="22">
        <v>52.651111111111128</v>
      </c>
      <c r="G43" s="22">
        <v>51.746666666666648</v>
      </c>
      <c r="H43" s="22">
        <v>27.076722222222219</v>
      </c>
      <c r="I43" s="99">
        <f t="shared" si="13"/>
        <v>248.60977777777782</v>
      </c>
      <c r="J43" s="2"/>
      <c r="K43" s="89" t="s">
        <v>16</v>
      </c>
      <c r="L43" s="78">
        <v>20</v>
      </c>
      <c r="M43" s="78">
        <v>13</v>
      </c>
      <c r="N43" s="78">
        <v>15.2</v>
      </c>
      <c r="O43" s="78"/>
      <c r="P43" s="78"/>
      <c r="Q43" s="99">
        <f t="shared" si="14"/>
        <v>48.2</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25">
      <c r="A45" s="89" t="s">
        <v>18</v>
      </c>
      <c r="B45" s="78">
        <v>21.770500000000002</v>
      </c>
      <c r="C45" s="78">
        <v>27.682611111111118</v>
      </c>
      <c r="D45" s="78">
        <v>33.900000000000006</v>
      </c>
      <c r="E45" s="78">
        <v>33.782166666666676</v>
      </c>
      <c r="F45" s="78">
        <v>52.651111111111128</v>
      </c>
      <c r="G45" s="78">
        <v>51.746666666666648</v>
      </c>
      <c r="H45" s="78">
        <v>27.076722222222219</v>
      </c>
      <c r="I45" s="99">
        <f t="shared" si="13"/>
        <v>248.60977777777782</v>
      </c>
      <c r="J45" s="2"/>
      <c r="K45" s="89" t="s">
        <v>18</v>
      </c>
      <c r="L45" s="78">
        <v>20</v>
      </c>
      <c r="M45" s="78">
        <v>13.1</v>
      </c>
      <c r="N45" s="78">
        <v>15.3</v>
      </c>
      <c r="O45" s="78"/>
      <c r="P45" s="78"/>
      <c r="Q45" s="99">
        <f t="shared" si="14"/>
        <v>48.400000000000006</v>
      </c>
      <c r="R45" s="2"/>
      <c r="S45" s="60"/>
      <c r="T45" s="51"/>
      <c r="U45" s="2"/>
      <c r="V45" s="59"/>
      <c r="W45" s="59"/>
      <c r="X45" s="2"/>
      <c r="Y45" s="2"/>
      <c r="Z45" s="2"/>
      <c r="AA45" s="2"/>
    </row>
    <row r="46" spans="1:30" ht="33.75" customHeight="1" x14ac:dyDescent="0.25">
      <c r="A46" s="90" t="s">
        <v>10</v>
      </c>
      <c r="B46" s="79">
        <f t="shared" ref="B46:H46" si="15">SUM(B39:B45)</f>
        <v>110.187</v>
      </c>
      <c r="C46" s="26">
        <f t="shared" si="15"/>
        <v>141.316</v>
      </c>
      <c r="D46" s="26">
        <f t="shared" si="15"/>
        <v>173.5685</v>
      </c>
      <c r="E46" s="26">
        <f t="shared" si="15"/>
        <v>173.21500000000003</v>
      </c>
      <c r="F46" s="26">
        <f t="shared" si="15"/>
        <v>270.97000000000003</v>
      </c>
      <c r="G46" s="26">
        <f t="shared" si="15"/>
        <v>266.50749999999999</v>
      </c>
      <c r="H46" s="26">
        <f t="shared" si="15"/>
        <v>138.768</v>
      </c>
      <c r="I46" s="99">
        <f t="shared" si="13"/>
        <v>1274.5320000000002</v>
      </c>
      <c r="K46" s="76" t="s">
        <v>10</v>
      </c>
      <c r="L46" s="79">
        <f>SUM(L39:L45)</f>
        <v>94</v>
      </c>
      <c r="M46" s="26">
        <f>SUM(M39:M45)</f>
        <v>61.1</v>
      </c>
      <c r="N46" s="26">
        <f>SUM(N39:N45)</f>
        <v>71.7</v>
      </c>
      <c r="O46" s="26">
        <f>SUM(O39:O45)</f>
        <v>0</v>
      </c>
      <c r="P46" s="26">
        <f>SUM(P39:P45)</f>
        <v>0</v>
      </c>
      <c r="Q46" s="99">
        <f t="shared" si="14"/>
        <v>226.8</v>
      </c>
      <c r="R46" s="60"/>
      <c r="S46" s="60"/>
      <c r="T46" s="2"/>
      <c r="U46" s="2"/>
      <c r="V46" s="2"/>
      <c r="W46" s="2"/>
      <c r="X46" s="2"/>
      <c r="Y46" s="2"/>
      <c r="Z46" s="2"/>
      <c r="AA46" s="2"/>
    </row>
    <row r="47" spans="1:30" ht="33.75" customHeight="1" x14ac:dyDescent="0.25">
      <c r="A47" s="91" t="s">
        <v>19</v>
      </c>
      <c r="B47" s="80">
        <v>53</v>
      </c>
      <c r="C47" s="29">
        <v>51.5</v>
      </c>
      <c r="D47" s="29">
        <v>50.5</v>
      </c>
      <c r="E47" s="29">
        <v>50.5</v>
      </c>
      <c r="F47" s="29">
        <v>49</v>
      </c>
      <c r="G47" s="29">
        <v>48.5</v>
      </c>
      <c r="H47" s="29">
        <v>48</v>
      </c>
      <c r="I47" s="100">
        <f>+((I46/I48)/7)*1000</f>
        <v>49.774740295243305</v>
      </c>
      <c r="K47" s="108" t="s">
        <v>19</v>
      </c>
      <c r="L47" s="80">
        <v>61</v>
      </c>
      <c r="M47" s="29">
        <v>61</v>
      </c>
      <c r="N47" s="29">
        <v>61</v>
      </c>
      <c r="O47" s="29"/>
      <c r="P47" s="29"/>
      <c r="Q47" s="100">
        <f>+((Q46/Q48)/7)*1000</f>
        <v>61.016949152542374</v>
      </c>
      <c r="R47" s="62"/>
      <c r="S47" s="62"/>
    </row>
    <row r="48" spans="1:30" ht="33.75" customHeight="1" x14ac:dyDescent="0.25">
      <c r="A48" s="92" t="s">
        <v>20</v>
      </c>
      <c r="B48" s="81">
        <v>297</v>
      </c>
      <c r="C48" s="33">
        <v>392</v>
      </c>
      <c r="D48" s="33">
        <v>491</v>
      </c>
      <c r="E48" s="33">
        <v>490</v>
      </c>
      <c r="F48" s="33">
        <v>790</v>
      </c>
      <c r="G48" s="33">
        <v>785</v>
      </c>
      <c r="H48" s="33">
        <v>413</v>
      </c>
      <c r="I48" s="101">
        <f>SUM(B48:H48)</f>
        <v>3658</v>
      </c>
      <c r="J48" s="63"/>
      <c r="K48" s="92" t="s">
        <v>20</v>
      </c>
      <c r="L48" s="104">
        <v>220</v>
      </c>
      <c r="M48" s="64">
        <v>143</v>
      </c>
      <c r="N48" s="64">
        <v>168</v>
      </c>
      <c r="O48" s="64"/>
      <c r="P48" s="64"/>
      <c r="Q48" s="110">
        <f>SUM(L48:P48)</f>
        <v>531</v>
      </c>
      <c r="R48" s="65"/>
      <c r="S48" s="65"/>
    </row>
    <row r="49" spans="1:30" ht="33.75" customHeight="1" x14ac:dyDescent="0.25">
      <c r="A49" s="93" t="s">
        <v>21</v>
      </c>
      <c r="B49" s="82">
        <f t="shared" ref="B49:H49" si="16">((B48*B47)*7/1000-B39-B40)/3</f>
        <v>21.770500000000002</v>
      </c>
      <c r="C49" s="37">
        <f t="shared" si="16"/>
        <v>27.682611111111118</v>
      </c>
      <c r="D49" s="37">
        <f t="shared" si="16"/>
        <v>33.900000000000006</v>
      </c>
      <c r="E49" s="37">
        <f t="shared" si="16"/>
        <v>33.782166666666676</v>
      </c>
      <c r="F49" s="37">
        <f t="shared" si="16"/>
        <v>52.651111111111128</v>
      </c>
      <c r="G49" s="37">
        <f t="shared" si="16"/>
        <v>51.746666666666648</v>
      </c>
      <c r="H49" s="37">
        <f t="shared" si="16"/>
        <v>27.076722222222219</v>
      </c>
      <c r="I49" s="102">
        <f>((I46*1000)/I48)/7</f>
        <v>49.774740295243312</v>
      </c>
      <c r="K49" s="93" t="s">
        <v>21</v>
      </c>
      <c r="L49" s="82">
        <f t="shared" ref="L49:P49" si="17">((L48*L47)*7/1000-L39-L40)/3</f>
        <v>19.98</v>
      </c>
      <c r="M49" s="37">
        <f t="shared" si="17"/>
        <v>13.020333333333333</v>
      </c>
      <c r="N49" s="37">
        <f t="shared" si="17"/>
        <v>15.245333333333335</v>
      </c>
      <c r="O49" s="37">
        <f t="shared" si="17"/>
        <v>0</v>
      </c>
      <c r="P49" s="37">
        <f t="shared" si="17"/>
        <v>0</v>
      </c>
      <c r="Q49" s="111">
        <f>((Q46*1000)/Q48)/7</f>
        <v>61.016949152542374</v>
      </c>
      <c r="R49" s="65"/>
      <c r="S49" s="65"/>
    </row>
    <row r="50" spans="1:30" ht="33.75" customHeight="1" x14ac:dyDescent="0.25">
      <c r="A50" s="94" t="s">
        <v>22</v>
      </c>
      <c r="B50" s="83">
        <f t="shared" ref="B50:H50" si="18">((B48*B47)*7)/1000</f>
        <v>110.187</v>
      </c>
      <c r="C50" s="41">
        <f t="shared" si="18"/>
        <v>141.316</v>
      </c>
      <c r="D50" s="41">
        <f t="shared" si="18"/>
        <v>173.5685</v>
      </c>
      <c r="E50" s="41">
        <f t="shared" si="18"/>
        <v>173.215</v>
      </c>
      <c r="F50" s="41">
        <f t="shared" si="18"/>
        <v>270.97000000000003</v>
      </c>
      <c r="G50" s="41">
        <f t="shared" si="18"/>
        <v>266.50749999999999</v>
      </c>
      <c r="H50" s="41">
        <f t="shared" si="18"/>
        <v>138.768</v>
      </c>
      <c r="I50" s="85"/>
      <c r="K50" s="94" t="s">
        <v>22</v>
      </c>
      <c r="L50" s="83">
        <f>((L48*L47)*7)/1000</f>
        <v>93.94</v>
      </c>
      <c r="M50" s="41">
        <f>((M48*M47)*7)/1000</f>
        <v>61.061</v>
      </c>
      <c r="N50" s="41">
        <f>((N48*N47)*7)/1000</f>
        <v>71.736000000000004</v>
      </c>
      <c r="O50" s="41">
        <f>((O48*O47)*7)/1000</f>
        <v>0</v>
      </c>
      <c r="P50" s="41">
        <f>((P48*P47)*7)/1000</f>
        <v>0</v>
      </c>
      <c r="Q50" s="112"/>
    </row>
    <row r="51" spans="1:30" ht="33.75" customHeight="1" thickBot="1" x14ac:dyDescent="0.3">
      <c r="A51" s="95" t="s">
        <v>23</v>
      </c>
      <c r="B51" s="84">
        <f t="shared" ref="B51:H51" si="19">+(B46/B48)/7*1000</f>
        <v>53</v>
      </c>
      <c r="C51" s="46">
        <f t="shared" si="19"/>
        <v>51.5</v>
      </c>
      <c r="D51" s="46">
        <f t="shared" si="19"/>
        <v>50.499999999999993</v>
      </c>
      <c r="E51" s="46">
        <f t="shared" si="19"/>
        <v>50.500000000000007</v>
      </c>
      <c r="F51" s="46">
        <f t="shared" si="19"/>
        <v>49</v>
      </c>
      <c r="G51" s="46">
        <f t="shared" si="19"/>
        <v>48.499999999999993</v>
      </c>
      <c r="H51" s="46">
        <f t="shared" si="19"/>
        <v>48</v>
      </c>
      <c r="I51" s="103"/>
      <c r="J51" s="49"/>
      <c r="K51" s="95" t="s">
        <v>23</v>
      </c>
      <c r="L51" s="84">
        <f>+(L46/L48)/7*1000</f>
        <v>61.038961038961041</v>
      </c>
      <c r="M51" s="46">
        <f>+(M46/M48)/7*1000</f>
        <v>61.038961038961048</v>
      </c>
      <c r="N51" s="46">
        <f>+(N46/N48)/7*1000</f>
        <v>60.969387755102041</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33.200000000000003</v>
      </c>
      <c r="C58" s="78">
        <v>43.4</v>
      </c>
      <c r="D58" s="78">
        <v>38.299999999999997</v>
      </c>
      <c r="E58" s="78">
        <v>37.200000000000003</v>
      </c>
      <c r="F58" s="78"/>
      <c r="G58" s="99">
        <f t="shared" ref="G58:G65" si="20">SUM(B58:F58)</f>
        <v>152.1</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33.200000000000003</v>
      </c>
      <c r="C59" s="78">
        <v>43.4</v>
      </c>
      <c r="D59" s="78">
        <v>38.299999999999997</v>
      </c>
      <c r="E59" s="78">
        <v>37.200000000000003</v>
      </c>
      <c r="F59" s="78"/>
      <c r="G59" s="99">
        <f t="shared" si="20"/>
        <v>152.1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40.1</v>
      </c>
      <c r="C61" s="78">
        <v>52.4</v>
      </c>
      <c r="D61" s="78">
        <v>46.2</v>
      </c>
      <c r="E61" s="78">
        <v>44.8</v>
      </c>
      <c r="F61" s="78"/>
      <c r="G61" s="99">
        <f t="shared" si="20"/>
        <v>183.5</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40.1</v>
      </c>
      <c r="C62" s="78">
        <v>52.4</v>
      </c>
      <c r="D62" s="78">
        <v>46.2</v>
      </c>
      <c r="E62" s="78">
        <v>44.8</v>
      </c>
      <c r="F62" s="78"/>
      <c r="G62" s="99">
        <f t="shared" si="20"/>
        <v>183.5</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40.1</v>
      </c>
      <c r="C64" s="78">
        <v>52.4</v>
      </c>
      <c r="D64" s="78">
        <v>46.2</v>
      </c>
      <c r="E64" s="78">
        <v>44.8</v>
      </c>
      <c r="F64" s="78"/>
      <c r="G64" s="99">
        <f t="shared" si="20"/>
        <v>183.5</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186.7</v>
      </c>
      <c r="C65" s="26">
        <f>SUM(C58:C64)</f>
        <v>244</v>
      </c>
      <c r="D65" s="26">
        <f>SUM(D58:D64)</f>
        <v>215.2</v>
      </c>
      <c r="E65" s="26">
        <f>SUM(E58:E64)</f>
        <v>208.8</v>
      </c>
      <c r="F65" s="26">
        <f>SUM(F58:F64)</f>
        <v>0</v>
      </c>
      <c r="G65" s="99">
        <f t="shared" si="20"/>
        <v>854.7</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66</v>
      </c>
      <c r="C66" s="29">
        <v>66</v>
      </c>
      <c r="D66" s="29">
        <v>66</v>
      </c>
      <c r="E66" s="29">
        <v>66</v>
      </c>
      <c r="F66" s="29"/>
      <c r="G66" s="100">
        <f>+((G65/G67)/7)*1000</f>
        <v>66</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404</v>
      </c>
      <c r="C67" s="64">
        <v>528</v>
      </c>
      <c r="D67" s="64">
        <v>466</v>
      </c>
      <c r="E67" s="64">
        <v>452</v>
      </c>
      <c r="F67" s="64"/>
      <c r="G67" s="110">
        <f>SUM(B67:F67)</f>
        <v>1850</v>
      </c>
      <c r="I67" s="74"/>
      <c r="M67" s="3"/>
      <c r="N67" s="3"/>
      <c r="O67" s="3"/>
      <c r="P67" s="3"/>
      <c r="Q67" s="3"/>
    </row>
    <row r="68" spans="1:28" ht="33.75" customHeight="1" x14ac:dyDescent="0.25">
      <c r="A68" s="93" t="s">
        <v>21</v>
      </c>
      <c r="B68" s="82">
        <f t="shared" ref="B68:F68" si="21">((B67*B66)*7/1000-B58-B59)/3</f>
        <v>40.082666666666661</v>
      </c>
      <c r="C68" s="37">
        <f t="shared" si="21"/>
        <v>52.378666666666668</v>
      </c>
      <c r="D68" s="37">
        <f t="shared" si="21"/>
        <v>46.230666666666671</v>
      </c>
      <c r="E68" s="37">
        <f t="shared" si="21"/>
        <v>44.808000000000014</v>
      </c>
      <c r="F68" s="37">
        <f t="shared" si="21"/>
        <v>0</v>
      </c>
      <c r="G68" s="114">
        <f>((G65*1000)/G67)/7</f>
        <v>66</v>
      </c>
      <c r="M68" s="3"/>
      <c r="N68" s="3"/>
      <c r="O68" s="3"/>
      <c r="P68" s="3"/>
      <c r="Q68" s="3"/>
    </row>
    <row r="69" spans="1:28" ht="33.75" customHeight="1" x14ac:dyDescent="0.25">
      <c r="A69" s="94" t="s">
        <v>22</v>
      </c>
      <c r="B69" s="83">
        <f>((B67*B66)*7)/1000</f>
        <v>186.648</v>
      </c>
      <c r="C69" s="41">
        <f>((C67*C66)*7)/1000</f>
        <v>243.93600000000001</v>
      </c>
      <c r="D69" s="41">
        <f>((D67*D66)*7)/1000</f>
        <v>215.292</v>
      </c>
      <c r="E69" s="41">
        <f>((E67*E66)*7)/1000</f>
        <v>208.82400000000001</v>
      </c>
      <c r="F69" s="41">
        <f>((F67*F66)*7)/1000</f>
        <v>0</v>
      </c>
      <c r="G69" s="85"/>
      <c r="H69" s="49"/>
      <c r="Q69" s="3"/>
    </row>
    <row r="70" spans="1:28" ht="33.75" customHeight="1" thickBot="1" x14ac:dyDescent="0.3">
      <c r="A70" s="95" t="s">
        <v>23</v>
      </c>
      <c r="B70" s="84">
        <f>+(B65/B67)/7*1000</f>
        <v>66.018387553041009</v>
      </c>
      <c r="C70" s="46">
        <f>+(C65/C67)/7*1000</f>
        <v>66.01731601731602</v>
      </c>
      <c r="D70" s="46">
        <f>+(D65/D67)/7*1000</f>
        <v>65.97179644389945</v>
      </c>
      <c r="E70" s="46">
        <f>+(E65/E67)/7*1000</f>
        <v>65.992414664981041</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A3:C3"/>
    <mergeCell ref="E9:G9"/>
    <mergeCell ref="R9:S9"/>
    <mergeCell ref="K11:L11"/>
    <mergeCell ref="B36:H36"/>
    <mergeCell ref="L36:P36"/>
    <mergeCell ref="J54:K54"/>
    <mergeCell ref="B55:F55"/>
    <mergeCell ref="B15:I15"/>
    <mergeCell ref="J15:M15"/>
    <mergeCell ref="N15:U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39"/>
  <sheetViews>
    <sheetView topLeftCell="A2" zoomScale="30" zoomScaleNormal="30" workbookViewId="0">
      <selection activeCell="B18" sqref="B18:J24"/>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1.42578125" style="17"/>
    <col min="33" max="33" width="14.85546875" style="17" bestFit="1" customWidth="1"/>
    <col min="34" max="258" width="11.4257812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1.42578125" style="17"/>
    <col min="289" max="289" width="14.85546875" style="17" bestFit="1" customWidth="1"/>
    <col min="290" max="514" width="11.4257812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1.42578125" style="17"/>
    <col min="545" max="545" width="14.85546875" style="17" bestFit="1" customWidth="1"/>
    <col min="546" max="770" width="11.4257812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1.42578125" style="17"/>
    <col min="801" max="801" width="14.85546875" style="17" bestFit="1" customWidth="1"/>
    <col min="802" max="1026" width="11.4257812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1.42578125" style="17"/>
    <col min="1057" max="1057" width="14.85546875" style="17" bestFit="1" customWidth="1"/>
    <col min="1058" max="1282" width="11.4257812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1.42578125" style="17"/>
    <col min="1313" max="1313" width="14.85546875" style="17" bestFit="1" customWidth="1"/>
    <col min="1314" max="1538" width="11.4257812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1.42578125" style="17"/>
    <col min="1569" max="1569" width="14.85546875" style="17" bestFit="1" customWidth="1"/>
    <col min="1570" max="1794" width="11.4257812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1.42578125" style="17"/>
    <col min="1825" max="1825" width="14.85546875" style="17" bestFit="1" customWidth="1"/>
    <col min="1826" max="2050" width="11.4257812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1.42578125" style="17"/>
    <col min="2081" max="2081" width="14.85546875" style="17" bestFit="1" customWidth="1"/>
    <col min="2082" max="2306" width="11.4257812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1.42578125" style="17"/>
    <col min="2337" max="2337" width="14.85546875" style="17" bestFit="1" customWidth="1"/>
    <col min="2338" max="2562" width="11.4257812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1.42578125" style="17"/>
    <col min="2593" max="2593" width="14.85546875" style="17" bestFit="1" customWidth="1"/>
    <col min="2594" max="2818" width="11.4257812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1.42578125" style="17"/>
    <col min="2849" max="2849" width="14.85546875" style="17" bestFit="1" customWidth="1"/>
    <col min="2850" max="3074" width="11.4257812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1.42578125" style="17"/>
    <col min="3105" max="3105" width="14.85546875" style="17" bestFit="1" customWidth="1"/>
    <col min="3106" max="3330" width="11.4257812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1.42578125" style="17"/>
    <col min="3361" max="3361" width="14.85546875" style="17" bestFit="1" customWidth="1"/>
    <col min="3362" max="3586" width="11.4257812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1.42578125" style="17"/>
    <col min="3617" max="3617" width="14.85546875" style="17" bestFit="1" customWidth="1"/>
    <col min="3618" max="3842" width="11.4257812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1.42578125" style="17"/>
    <col min="3873" max="3873" width="14.85546875" style="17" bestFit="1" customWidth="1"/>
    <col min="3874" max="4098" width="11.4257812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1.42578125" style="17"/>
    <col min="4129" max="4129" width="14.85546875" style="17" bestFit="1" customWidth="1"/>
    <col min="4130" max="4354" width="11.4257812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1.42578125" style="17"/>
    <col min="4385" max="4385" width="14.85546875" style="17" bestFit="1" customWidth="1"/>
    <col min="4386" max="4610" width="11.4257812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1.42578125" style="17"/>
    <col min="4641" max="4641" width="14.85546875" style="17" bestFit="1" customWidth="1"/>
    <col min="4642" max="4866" width="11.4257812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1.42578125" style="17"/>
    <col min="4897" max="4897" width="14.85546875" style="17" bestFit="1" customWidth="1"/>
    <col min="4898" max="5122" width="11.4257812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1.42578125" style="17"/>
    <col min="5153" max="5153" width="14.85546875" style="17" bestFit="1" customWidth="1"/>
    <col min="5154" max="5378" width="11.4257812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1.42578125" style="17"/>
    <col min="5409" max="5409" width="14.85546875" style="17" bestFit="1" customWidth="1"/>
    <col min="5410" max="5634" width="11.4257812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1.42578125" style="17"/>
    <col min="5665" max="5665" width="14.85546875" style="17" bestFit="1" customWidth="1"/>
    <col min="5666" max="5890" width="11.4257812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1.42578125" style="17"/>
    <col min="5921" max="5921" width="14.85546875" style="17" bestFit="1" customWidth="1"/>
    <col min="5922" max="6146" width="11.4257812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1.42578125" style="17"/>
    <col min="6177" max="6177" width="14.85546875" style="17" bestFit="1" customWidth="1"/>
    <col min="6178" max="6402" width="11.4257812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1.42578125" style="17"/>
    <col min="6433" max="6433" width="14.85546875" style="17" bestFit="1" customWidth="1"/>
    <col min="6434" max="6658" width="11.4257812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1.42578125" style="17"/>
    <col min="6689" max="6689" width="14.85546875" style="17" bestFit="1" customWidth="1"/>
    <col min="6690" max="6914" width="11.4257812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1.42578125" style="17"/>
    <col min="6945" max="6945" width="14.85546875" style="17" bestFit="1" customWidth="1"/>
    <col min="6946" max="7170" width="11.4257812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1.42578125" style="17"/>
    <col min="7201" max="7201" width="14.85546875" style="17" bestFit="1" customWidth="1"/>
    <col min="7202" max="7426" width="11.4257812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1.42578125" style="17"/>
    <col min="7457" max="7457" width="14.85546875" style="17" bestFit="1" customWidth="1"/>
    <col min="7458" max="7682" width="11.4257812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1.42578125" style="17"/>
    <col min="7713" max="7713" width="14.85546875" style="17" bestFit="1" customWidth="1"/>
    <col min="7714" max="7938" width="11.4257812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1.42578125" style="17"/>
    <col min="7969" max="7969" width="14.85546875" style="17" bestFit="1" customWidth="1"/>
    <col min="7970" max="8194" width="11.4257812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1.42578125" style="17"/>
    <col min="8225" max="8225" width="14.85546875" style="17" bestFit="1" customWidth="1"/>
    <col min="8226" max="8450" width="11.4257812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1.42578125" style="17"/>
    <col min="8481" max="8481" width="14.85546875" style="17" bestFit="1" customWidth="1"/>
    <col min="8482" max="8706" width="11.4257812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1.42578125" style="17"/>
    <col min="8737" max="8737" width="14.85546875" style="17" bestFit="1" customWidth="1"/>
    <col min="8738" max="8962" width="11.4257812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1.42578125" style="17"/>
    <col min="8993" max="8993" width="14.85546875" style="17" bestFit="1" customWidth="1"/>
    <col min="8994" max="9218" width="11.4257812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1.42578125" style="17"/>
    <col min="9249" max="9249" width="14.85546875" style="17" bestFit="1" customWidth="1"/>
    <col min="9250" max="9474" width="11.4257812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1.42578125" style="17"/>
    <col min="9505" max="9505" width="14.85546875" style="17" bestFit="1" customWidth="1"/>
    <col min="9506" max="9730" width="11.4257812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1.42578125" style="17"/>
    <col min="9761" max="9761" width="14.85546875" style="17" bestFit="1" customWidth="1"/>
    <col min="9762" max="9986" width="11.4257812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1.42578125" style="17"/>
    <col min="10017" max="10017" width="14.85546875" style="17" bestFit="1" customWidth="1"/>
    <col min="10018" max="10242" width="11.4257812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1.42578125" style="17"/>
    <col min="10273" max="10273" width="14.85546875" style="17" bestFit="1" customWidth="1"/>
    <col min="10274" max="10498" width="11.4257812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1.42578125" style="17"/>
    <col min="10529" max="10529" width="14.85546875" style="17" bestFit="1" customWidth="1"/>
    <col min="10530" max="10754" width="11.4257812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1.42578125" style="17"/>
    <col min="10785" max="10785" width="14.85546875" style="17" bestFit="1" customWidth="1"/>
    <col min="10786" max="11010" width="11.4257812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1.42578125" style="17"/>
    <col min="11041" max="11041" width="14.85546875" style="17" bestFit="1" customWidth="1"/>
    <col min="11042" max="11266" width="11.4257812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1.42578125" style="17"/>
    <col min="11297" max="11297" width="14.85546875" style="17" bestFit="1" customWidth="1"/>
    <col min="11298" max="11522" width="11.4257812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1.42578125" style="17"/>
    <col min="11553" max="11553" width="14.85546875" style="17" bestFit="1" customWidth="1"/>
    <col min="11554" max="11778" width="11.4257812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1.42578125" style="17"/>
    <col min="11809" max="11809" width="14.85546875" style="17" bestFit="1" customWidth="1"/>
    <col min="11810" max="12034" width="11.4257812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1.42578125" style="17"/>
    <col min="12065" max="12065" width="14.85546875" style="17" bestFit="1" customWidth="1"/>
    <col min="12066" max="12290" width="11.4257812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1.42578125" style="17"/>
    <col min="12321" max="12321" width="14.85546875" style="17" bestFit="1" customWidth="1"/>
    <col min="12322" max="12546" width="11.4257812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1.42578125" style="17"/>
    <col min="12577" max="12577" width="14.85546875" style="17" bestFit="1" customWidth="1"/>
    <col min="12578" max="12802" width="11.4257812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1.42578125" style="17"/>
    <col min="12833" max="12833" width="14.85546875" style="17" bestFit="1" customWidth="1"/>
    <col min="12834" max="13058" width="11.4257812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1.42578125" style="17"/>
    <col min="13089" max="13089" width="14.85546875" style="17" bestFit="1" customWidth="1"/>
    <col min="13090" max="13314" width="11.4257812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1.42578125" style="17"/>
    <col min="13345" max="13345" width="14.85546875" style="17" bestFit="1" customWidth="1"/>
    <col min="13346" max="13570" width="11.4257812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1.42578125" style="17"/>
    <col min="13601" max="13601" width="14.85546875" style="17" bestFit="1" customWidth="1"/>
    <col min="13602" max="13826" width="11.4257812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1.42578125" style="17"/>
    <col min="13857" max="13857" width="14.85546875" style="17" bestFit="1" customWidth="1"/>
    <col min="13858" max="14082" width="11.4257812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1.42578125" style="17"/>
    <col min="14113" max="14113" width="14.85546875" style="17" bestFit="1" customWidth="1"/>
    <col min="14114" max="14338" width="11.4257812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1.42578125" style="17"/>
    <col min="14369" max="14369" width="14.85546875" style="17" bestFit="1" customWidth="1"/>
    <col min="14370" max="14594" width="11.4257812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1.42578125" style="17"/>
    <col min="14625" max="14625" width="14.85546875" style="17" bestFit="1" customWidth="1"/>
    <col min="14626" max="14850" width="11.4257812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1.42578125" style="17"/>
    <col min="14881" max="14881" width="14.85546875" style="17" bestFit="1" customWidth="1"/>
    <col min="14882" max="15106" width="11.4257812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1.42578125" style="17"/>
    <col min="15137" max="15137" width="14.85546875" style="17" bestFit="1" customWidth="1"/>
    <col min="15138" max="15362" width="11.4257812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1.42578125" style="17"/>
    <col min="15393" max="15393" width="14.85546875" style="17" bestFit="1" customWidth="1"/>
    <col min="15394" max="15618" width="11.4257812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1.42578125" style="17"/>
    <col min="15649" max="15649" width="14.85546875" style="17" bestFit="1" customWidth="1"/>
    <col min="15650" max="15874" width="11.4257812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1.42578125" style="17"/>
    <col min="15905" max="15905" width="14.85546875" style="17" bestFit="1" customWidth="1"/>
    <col min="15906" max="16130" width="11.4257812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1.42578125" style="17"/>
    <col min="16161" max="16161" width="14.85546875" style="17" bestFit="1" customWidth="1"/>
    <col min="16162" max="16384" width="11.4257812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66"/>
      <c r="E3" s="166"/>
      <c r="F3" s="166"/>
      <c r="G3" s="166"/>
      <c r="H3" s="166"/>
      <c r="I3" s="166"/>
      <c r="J3" s="166"/>
      <c r="K3" s="166"/>
      <c r="L3" s="166"/>
      <c r="M3" s="166"/>
      <c r="N3" s="166"/>
      <c r="O3" s="166"/>
      <c r="P3" s="166"/>
      <c r="Q3" s="166"/>
      <c r="R3" s="166"/>
      <c r="S3" s="166"/>
      <c r="T3" s="166"/>
      <c r="U3" s="166"/>
      <c r="V3" s="166"/>
      <c r="W3" s="166"/>
      <c r="X3" s="166"/>
      <c r="Y3" s="2"/>
      <c r="Z3" s="2"/>
      <c r="AA3" s="2"/>
      <c r="AB3" s="2"/>
      <c r="AC3" s="2"/>
      <c r="AD3" s="166"/>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66" t="s">
        <v>1</v>
      </c>
      <c r="B9" s="166"/>
      <c r="C9" s="166"/>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66"/>
      <c r="B10" s="166"/>
      <c r="C10" s="166"/>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66" t="s">
        <v>4</v>
      </c>
      <c r="B11" s="166"/>
      <c r="C11" s="166"/>
      <c r="D11" s="1"/>
      <c r="E11" s="167">
        <v>3</v>
      </c>
      <c r="F11" s="1"/>
      <c r="G11" s="1"/>
      <c r="H11" s="1"/>
      <c r="I11" s="1"/>
      <c r="J11" s="1"/>
      <c r="K11" s="327" t="s">
        <v>59</v>
      </c>
      <c r="L11" s="327"/>
      <c r="M11" s="168"/>
      <c r="N11" s="168"/>
      <c r="O11" s="1"/>
      <c r="P11" s="1"/>
      <c r="Q11" s="1" t="s">
        <v>6</v>
      </c>
      <c r="R11" s="8"/>
      <c r="S11" s="8"/>
      <c r="T11" s="8"/>
      <c r="U11" s="8"/>
      <c r="V11" s="8"/>
      <c r="W11" s="8"/>
      <c r="X11" s="8"/>
      <c r="Y11" s="1"/>
      <c r="Z11" s="1"/>
      <c r="AA11" s="1"/>
      <c r="AB11" s="1"/>
      <c r="AC11" s="1"/>
      <c r="AD11" s="1"/>
    </row>
    <row r="12" spans="1:30" s="3" customFormat="1" ht="26.25" x14ac:dyDescent="0.25">
      <c r="A12" s="166"/>
      <c r="B12" s="166"/>
      <c r="C12" s="166"/>
      <c r="D12" s="1"/>
      <c r="E12" s="5"/>
      <c r="F12" s="1"/>
      <c r="G12" s="1"/>
      <c r="H12" s="1"/>
      <c r="I12" s="1"/>
      <c r="J12" s="1"/>
      <c r="K12" s="168"/>
      <c r="L12" s="168"/>
      <c r="M12" s="168"/>
      <c r="N12" s="168"/>
      <c r="O12" s="1"/>
      <c r="P12" s="1"/>
      <c r="Q12" s="1"/>
      <c r="R12" s="1"/>
      <c r="S12" s="8"/>
      <c r="T12" s="8"/>
      <c r="U12" s="8"/>
      <c r="V12" s="8"/>
      <c r="W12" s="8"/>
      <c r="X12" s="8"/>
      <c r="Y12" s="8"/>
      <c r="Z12" s="8"/>
      <c r="AA12" s="8"/>
      <c r="AB12" s="8"/>
      <c r="AC12" s="8"/>
      <c r="AD12" s="1"/>
    </row>
    <row r="13" spans="1:30" s="3" customFormat="1" ht="26.25" x14ac:dyDescent="0.25">
      <c r="A13" s="166"/>
      <c r="B13" s="166"/>
      <c r="C13" s="166"/>
      <c r="D13" s="166"/>
      <c r="E13" s="166"/>
      <c r="F13" s="166"/>
      <c r="G13" s="166"/>
      <c r="H13" s="166"/>
      <c r="I13" s="166"/>
      <c r="J13" s="166"/>
      <c r="K13" s="166"/>
      <c r="L13" s="168"/>
      <c r="M13" s="168"/>
      <c r="N13" s="168"/>
      <c r="O13" s="168"/>
      <c r="P13" s="168"/>
      <c r="Q13" s="168"/>
      <c r="R13" s="168"/>
      <c r="S13" s="168"/>
      <c r="T13" s="168"/>
      <c r="U13" s="168"/>
      <c r="V13" s="168"/>
      <c r="W13" s="1"/>
      <c r="X13" s="1"/>
      <c r="Y13" s="1"/>
    </row>
    <row r="14" spans="1:30" s="3" customFormat="1" ht="27" thickBot="1" x14ac:dyDescent="0.3">
      <c r="A14" s="166"/>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0"/>
      <c r="J15" s="341"/>
      <c r="K15" s="342" t="s">
        <v>53</v>
      </c>
      <c r="L15" s="343"/>
      <c r="M15" s="343"/>
      <c r="N15" s="344"/>
      <c r="O15" s="347" t="s">
        <v>52</v>
      </c>
      <c r="P15" s="345"/>
      <c r="Q15" s="345"/>
      <c r="R15" s="345"/>
      <c r="S15" s="345"/>
      <c r="T15" s="345"/>
      <c r="U15" s="345"/>
      <c r="V15" s="345"/>
      <c r="W15" s="346"/>
      <c r="X15" s="12"/>
    </row>
    <row r="16" spans="1:30" ht="39.950000000000003" customHeight="1" x14ac:dyDescent="0.25">
      <c r="A16" s="154" t="s">
        <v>9</v>
      </c>
      <c r="B16" s="163"/>
      <c r="C16" s="165"/>
      <c r="D16" s="15"/>
      <c r="E16" s="19"/>
      <c r="F16" s="15"/>
      <c r="G16" s="15"/>
      <c r="H16" s="15"/>
      <c r="I16" s="15"/>
      <c r="J16" s="164"/>
      <c r="K16" s="14"/>
      <c r="L16" s="15"/>
      <c r="M16" s="19"/>
      <c r="N16" s="164"/>
      <c r="O16" s="165"/>
      <c r="P16" s="16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39.950000000000003" customHeight="1" x14ac:dyDescent="0.25">
      <c r="A18" s="156" t="s">
        <v>12</v>
      </c>
      <c r="B18" s="21">
        <v>40.830222222222226</v>
      </c>
      <c r="C18" s="78">
        <v>40.064888888888881</v>
      </c>
      <c r="D18" s="22">
        <v>27.814888888888884</v>
      </c>
      <c r="E18" s="22">
        <v>27.861888888888888</v>
      </c>
      <c r="F18" s="22">
        <v>50.979555555555557</v>
      </c>
      <c r="G18" s="22">
        <v>38.636000000000003</v>
      </c>
      <c r="H18" s="22">
        <v>27.073444444444448</v>
      </c>
      <c r="I18" s="22">
        <v>31.088444444444452</v>
      </c>
      <c r="J18" s="23"/>
      <c r="K18" s="21">
        <v>17.8</v>
      </c>
      <c r="L18" s="22">
        <v>34.4</v>
      </c>
      <c r="M18" s="22">
        <v>50.1</v>
      </c>
      <c r="N18" s="23">
        <v>49.9</v>
      </c>
      <c r="O18" s="78">
        <v>33.842611111111118</v>
      </c>
      <c r="P18" s="78"/>
      <c r="Q18" s="22">
        <v>33.95577777777779</v>
      </c>
      <c r="R18" s="22">
        <v>43.423333333333339</v>
      </c>
      <c r="S18" s="22">
        <v>43.318333333333328</v>
      </c>
      <c r="T18" s="22">
        <v>52.629333333333342</v>
      </c>
      <c r="U18" s="22">
        <v>43.749277777777792</v>
      </c>
      <c r="V18" s="22">
        <v>37.64544444444445</v>
      </c>
      <c r="W18" s="23">
        <v>25.34922222222222</v>
      </c>
      <c r="X18" s="24">
        <f t="shared" ref="X18:X25" si="0">SUM(B18:W18)</f>
        <v>750.46266666666668</v>
      </c>
      <c r="Z18" s="2"/>
      <c r="AA18" s="18"/>
    </row>
    <row r="19" spans="1:30" ht="39.950000000000003" customHeight="1" x14ac:dyDescent="0.25">
      <c r="A19" s="157" t="s">
        <v>13</v>
      </c>
      <c r="B19" s="21">
        <v>40.830222222222226</v>
      </c>
      <c r="C19" s="78">
        <v>40.064888888888881</v>
      </c>
      <c r="D19" s="22">
        <v>27.814888888888884</v>
      </c>
      <c r="E19" s="22">
        <v>27.861888888888888</v>
      </c>
      <c r="F19" s="22">
        <v>50.979555555555557</v>
      </c>
      <c r="G19" s="22">
        <v>38.636000000000003</v>
      </c>
      <c r="H19" s="22">
        <v>27.073444444444448</v>
      </c>
      <c r="I19" s="22">
        <v>31.088444444444452</v>
      </c>
      <c r="J19" s="23"/>
      <c r="K19" s="21">
        <v>17.8</v>
      </c>
      <c r="L19" s="22">
        <v>34.4</v>
      </c>
      <c r="M19" s="22">
        <v>50.1</v>
      </c>
      <c r="N19" s="23">
        <v>49.9</v>
      </c>
      <c r="O19" s="78">
        <v>33.842611111111118</v>
      </c>
      <c r="P19" s="78"/>
      <c r="Q19" s="22">
        <v>33.95577777777779</v>
      </c>
      <c r="R19" s="22">
        <v>43.423333333333339</v>
      </c>
      <c r="S19" s="22">
        <v>43.318333333333328</v>
      </c>
      <c r="T19" s="22">
        <v>52.629333333333342</v>
      </c>
      <c r="U19" s="22">
        <v>43.749277777777792</v>
      </c>
      <c r="V19" s="22">
        <v>37.64544444444445</v>
      </c>
      <c r="W19" s="23">
        <v>25.34922222222222</v>
      </c>
      <c r="X19" s="24">
        <f t="shared" si="0"/>
        <v>750.46266666666668</v>
      </c>
      <c r="Z19" s="2"/>
      <c r="AA19" s="18"/>
    </row>
    <row r="20" spans="1:30" ht="39.75" customHeight="1" x14ac:dyDescent="0.25">
      <c r="A20" s="15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39.950000000000003" customHeight="1" x14ac:dyDescent="0.25">
      <c r="A21" s="157" t="s">
        <v>15</v>
      </c>
      <c r="B21" s="21">
        <v>15.1</v>
      </c>
      <c r="C21" s="78">
        <v>32.5</v>
      </c>
      <c r="D21" s="22">
        <v>32.4</v>
      </c>
      <c r="E21" s="22">
        <v>41.5</v>
      </c>
      <c r="F21" s="22">
        <v>44.9</v>
      </c>
      <c r="G21" s="22">
        <v>45.1</v>
      </c>
      <c r="H21" s="22">
        <v>37.4</v>
      </c>
      <c r="I21" s="22">
        <v>38.200000000000003</v>
      </c>
      <c r="J21" s="23">
        <v>30.4</v>
      </c>
      <c r="K21" s="21">
        <v>19.2</v>
      </c>
      <c r="L21" s="22">
        <v>37.5</v>
      </c>
      <c r="M21" s="22">
        <v>54.7</v>
      </c>
      <c r="N21" s="23">
        <v>54.5</v>
      </c>
      <c r="O21" s="78">
        <v>37.620759259259252</v>
      </c>
      <c r="P21" s="78"/>
      <c r="Q21" s="22">
        <v>37.877814814814798</v>
      </c>
      <c r="R21" s="22">
        <v>47.760611111111103</v>
      </c>
      <c r="S21" s="22">
        <v>47.722111111111111</v>
      </c>
      <c r="T21" s="22">
        <v>59.259777777777778</v>
      </c>
      <c r="U21" s="22">
        <v>49.39714814814814</v>
      </c>
      <c r="V21" s="22">
        <v>42.20803703703703</v>
      </c>
      <c r="W21" s="23">
        <v>28.579518518518523</v>
      </c>
      <c r="X21" s="24">
        <f t="shared" si="0"/>
        <v>833.8257777777776</v>
      </c>
      <c r="Z21" s="2"/>
      <c r="AA21" s="18"/>
    </row>
    <row r="22" spans="1:30" ht="39.950000000000003" customHeight="1" x14ac:dyDescent="0.25">
      <c r="A22" s="156" t="s">
        <v>16</v>
      </c>
      <c r="B22" s="21"/>
      <c r="C22" s="78"/>
      <c r="D22" s="22"/>
      <c r="E22" s="22"/>
      <c r="F22" s="22"/>
      <c r="G22" s="22"/>
      <c r="H22" s="22"/>
      <c r="I22" s="22"/>
      <c r="J22" s="23"/>
      <c r="K22" s="21">
        <v>20.070500000000003</v>
      </c>
      <c r="L22" s="22">
        <v>38.845749999999995</v>
      </c>
      <c r="M22" s="22">
        <v>53.766749999999995</v>
      </c>
      <c r="N22" s="23">
        <v>52.210000000000008</v>
      </c>
      <c r="O22" s="78">
        <v>37.620759259259252</v>
      </c>
      <c r="P22" s="78"/>
      <c r="Q22" s="22">
        <v>37.877814814814798</v>
      </c>
      <c r="R22" s="22">
        <v>47.760611111111103</v>
      </c>
      <c r="S22" s="22">
        <v>47.722111111111111</v>
      </c>
      <c r="T22" s="22">
        <v>59.259777777777778</v>
      </c>
      <c r="U22" s="22">
        <v>49.39714814814814</v>
      </c>
      <c r="V22" s="22">
        <v>42.20803703703703</v>
      </c>
      <c r="W22" s="23">
        <v>28.579518518518523</v>
      </c>
      <c r="X22" s="24">
        <f t="shared" si="0"/>
        <v>515.31877777777777</v>
      </c>
      <c r="Z22" s="2"/>
      <c r="AA22" s="18"/>
    </row>
    <row r="23" spans="1:30" ht="39.950000000000003" customHeight="1" x14ac:dyDescent="0.25">
      <c r="A23" s="157" t="s">
        <v>17</v>
      </c>
      <c r="B23" s="21">
        <v>15.1</v>
      </c>
      <c r="C23" s="78">
        <v>32.5</v>
      </c>
      <c r="D23" s="22">
        <v>32.4</v>
      </c>
      <c r="E23" s="22">
        <v>41.5</v>
      </c>
      <c r="F23" s="22">
        <v>44.9</v>
      </c>
      <c r="G23" s="22">
        <v>45.1</v>
      </c>
      <c r="H23" s="22">
        <v>37.4</v>
      </c>
      <c r="I23" s="22">
        <v>38.200000000000003</v>
      </c>
      <c r="J23" s="23">
        <v>30.4</v>
      </c>
      <c r="K23" s="21"/>
      <c r="L23" s="22"/>
      <c r="M23" s="22"/>
      <c r="N23" s="23"/>
      <c r="O23" s="78"/>
      <c r="P23" s="78"/>
      <c r="Q23" s="22"/>
      <c r="R23" s="22"/>
      <c r="S23" s="22"/>
      <c r="T23" s="22"/>
      <c r="U23" s="22"/>
      <c r="V23" s="22"/>
      <c r="W23" s="23"/>
      <c r="X23" s="24">
        <f t="shared" si="0"/>
        <v>317.5</v>
      </c>
      <c r="Z23" s="2"/>
      <c r="AA23" s="18"/>
    </row>
    <row r="24" spans="1:30" ht="39.950000000000003" customHeight="1" x14ac:dyDescent="0.25">
      <c r="A24" s="156" t="s">
        <v>18</v>
      </c>
      <c r="B24" s="21">
        <v>15.1</v>
      </c>
      <c r="C24" s="78">
        <v>32.5</v>
      </c>
      <c r="D24" s="22">
        <v>32.4</v>
      </c>
      <c r="E24" s="22">
        <v>41.5</v>
      </c>
      <c r="F24" s="22">
        <v>44.9</v>
      </c>
      <c r="G24" s="22">
        <v>45.1</v>
      </c>
      <c r="H24" s="22">
        <v>37.4</v>
      </c>
      <c r="I24" s="22">
        <v>38.200000000000003</v>
      </c>
      <c r="J24" s="23">
        <v>30.4</v>
      </c>
      <c r="K24" s="21">
        <v>20.070500000000003</v>
      </c>
      <c r="L24" s="22">
        <v>38.845749999999995</v>
      </c>
      <c r="M24" s="22">
        <v>53.766749999999995</v>
      </c>
      <c r="N24" s="23">
        <v>52.210000000000008</v>
      </c>
      <c r="O24" s="78">
        <v>23.5</v>
      </c>
      <c r="P24" s="78">
        <v>34.200000000000003</v>
      </c>
      <c r="Q24" s="22">
        <v>59.7</v>
      </c>
      <c r="R24" s="22">
        <v>38.200000000000003</v>
      </c>
      <c r="S24" s="22">
        <v>38.200000000000003</v>
      </c>
      <c r="T24" s="22">
        <v>46.6</v>
      </c>
      <c r="U24" s="22">
        <v>38.9</v>
      </c>
      <c r="V24" s="22">
        <v>47.4</v>
      </c>
      <c r="W24" s="23">
        <v>23.7</v>
      </c>
      <c r="X24" s="24">
        <f t="shared" si="0"/>
        <v>832.79300000000023</v>
      </c>
      <c r="Z24" s="2"/>
    </row>
    <row r="25" spans="1:30" ht="41.45" customHeight="1" x14ac:dyDescent="0.25">
      <c r="A25" s="157" t="s">
        <v>10</v>
      </c>
      <c r="B25" s="25">
        <f t="shared" ref="B25:D25" si="1">SUM(B18:B24)</f>
        <v>126.96044444444443</v>
      </c>
      <c r="C25" s="26">
        <f t="shared" si="1"/>
        <v>177.62977777777775</v>
      </c>
      <c r="D25" s="26">
        <f t="shared" si="1"/>
        <v>152.82977777777776</v>
      </c>
      <c r="E25" s="26">
        <f>SUM(E18:E24)</f>
        <v>180.22377777777777</v>
      </c>
      <c r="F25" s="26">
        <f t="shared" ref="F25:L25" si="2">SUM(F18:F24)</f>
        <v>236.65911111111112</v>
      </c>
      <c r="G25" s="26">
        <f t="shared" si="2"/>
        <v>212.572</v>
      </c>
      <c r="H25" s="26">
        <f t="shared" si="2"/>
        <v>166.34688888888891</v>
      </c>
      <c r="I25" s="26">
        <f t="shared" si="2"/>
        <v>176.77688888888889</v>
      </c>
      <c r="J25" s="27">
        <f t="shared" si="2"/>
        <v>91.199999999999989</v>
      </c>
      <c r="K25" s="25">
        <f t="shared" si="2"/>
        <v>94.941000000000003</v>
      </c>
      <c r="L25" s="26">
        <f t="shared" si="2"/>
        <v>183.99149999999997</v>
      </c>
      <c r="M25" s="26">
        <f>SUM(M18:M24)</f>
        <v>262.43349999999998</v>
      </c>
      <c r="N25" s="27">
        <f t="shared" ref="N25:Q25" si="3">SUM(N18:N24)</f>
        <v>258.72000000000003</v>
      </c>
      <c r="O25" s="79">
        <f t="shared" si="3"/>
        <v>166.42674074074074</v>
      </c>
      <c r="P25" s="26">
        <f t="shared" si="3"/>
        <v>34.200000000000003</v>
      </c>
      <c r="Q25" s="26">
        <f t="shared" si="3"/>
        <v>203.36718518518518</v>
      </c>
      <c r="R25" s="26">
        <f>SUM(R18:R24)</f>
        <v>220.56788888888889</v>
      </c>
      <c r="S25" s="26">
        <f t="shared" ref="S25:U25" si="4">SUM(S18:S24)</f>
        <v>220.28088888888885</v>
      </c>
      <c r="T25" s="26">
        <f t="shared" si="4"/>
        <v>270.37822222222223</v>
      </c>
      <c r="U25" s="26">
        <f t="shared" si="4"/>
        <v>225.19285185185188</v>
      </c>
      <c r="V25" s="26">
        <f>SUM(V18:V24)</f>
        <v>207.10696296296297</v>
      </c>
      <c r="W25" s="27">
        <f t="shared" ref="W25" si="5">SUM(W18:W24)</f>
        <v>131.55748148148149</v>
      </c>
      <c r="X25" s="24">
        <f t="shared" si="0"/>
        <v>4000.3628888888879</v>
      </c>
    </row>
    <row r="26" spans="1:30" s="2" customFormat="1" ht="36.75" customHeight="1" x14ac:dyDescent="0.25">
      <c r="A26" s="158" t="s">
        <v>19</v>
      </c>
      <c r="B26" s="28">
        <v>47.5</v>
      </c>
      <c r="C26" s="80">
        <v>46.5</v>
      </c>
      <c r="D26" s="29">
        <v>46.5</v>
      </c>
      <c r="E26" s="29">
        <v>46</v>
      </c>
      <c r="F26" s="29">
        <v>46</v>
      </c>
      <c r="G26" s="29">
        <v>46</v>
      </c>
      <c r="H26" s="29">
        <v>45</v>
      </c>
      <c r="I26" s="29">
        <v>44.5</v>
      </c>
      <c r="J26" s="30">
        <v>44.5</v>
      </c>
      <c r="K26" s="28">
        <v>49.5</v>
      </c>
      <c r="L26" s="29">
        <v>49.5</v>
      </c>
      <c r="M26" s="29">
        <v>48.5</v>
      </c>
      <c r="N26" s="30">
        <v>48</v>
      </c>
      <c r="O26" s="80">
        <v>47.5</v>
      </c>
      <c r="P26" s="29">
        <v>47.5</v>
      </c>
      <c r="Q26" s="29">
        <v>47.5</v>
      </c>
      <c r="R26" s="29">
        <v>46.5</v>
      </c>
      <c r="S26" s="29">
        <v>46.5</v>
      </c>
      <c r="T26" s="29">
        <v>46</v>
      </c>
      <c r="U26" s="29">
        <v>45.5</v>
      </c>
      <c r="V26" s="29">
        <v>45</v>
      </c>
      <c r="W26" s="30">
        <v>44.5</v>
      </c>
      <c r="X26" s="31">
        <f>+((X25/X27)/7)*1000</f>
        <v>46.526126573183468</v>
      </c>
    </row>
    <row r="27" spans="1:30" s="2" customFormat="1" ht="33" customHeight="1" x14ac:dyDescent="0.25">
      <c r="A27" s="159" t="s">
        <v>20</v>
      </c>
      <c r="B27" s="32">
        <v>226</v>
      </c>
      <c r="C27" s="81">
        <v>485</v>
      </c>
      <c r="D27" s="33">
        <v>485</v>
      </c>
      <c r="E27" s="33">
        <v>620</v>
      </c>
      <c r="F27" s="33">
        <v>670</v>
      </c>
      <c r="G27" s="33">
        <v>674</v>
      </c>
      <c r="H27" s="33">
        <v>558</v>
      </c>
      <c r="I27" s="33">
        <v>570</v>
      </c>
      <c r="J27" s="34">
        <v>454</v>
      </c>
      <c r="K27" s="32">
        <v>273</v>
      </c>
      <c r="L27" s="33">
        <v>530</v>
      </c>
      <c r="M27" s="33">
        <v>771</v>
      </c>
      <c r="N27" s="34">
        <v>769</v>
      </c>
      <c r="O27" s="81">
        <v>347</v>
      </c>
      <c r="P27" s="33">
        <v>508</v>
      </c>
      <c r="Q27" s="33">
        <v>886</v>
      </c>
      <c r="R27" s="33">
        <v>567</v>
      </c>
      <c r="S27" s="33">
        <v>567</v>
      </c>
      <c r="T27" s="33">
        <v>691</v>
      </c>
      <c r="U27" s="33">
        <v>578</v>
      </c>
      <c r="V27" s="33">
        <v>703</v>
      </c>
      <c r="W27" s="34">
        <v>351</v>
      </c>
      <c r="X27" s="35">
        <f>SUM(B27:W27)</f>
        <v>12283</v>
      </c>
      <c r="Y27" s="2">
        <f>((X25*1000)/X27)/7</f>
        <v>46.526126573183475</v>
      </c>
    </row>
    <row r="28" spans="1:30" s="2" customFormat="1" ht="33" customHeight="1" x14ac:dyDescent="0.25">
      <c r="A28" s="160" t="s">
        <v>21</v>
      </c>
      <c r="B28" s="36">
        <f>((B27*B26)*7/1000-B18-B19)/3</f>
        <v>-2.1718148148148182</v>
      </c>
      <c r="C28" s="37">
        <f t="shared" ref="C28" si="6">((C27*C26)*7/1000-C18-C19)/3</f>
        <v>25.912574074074087</v>
      </c>
      <c r="D28" s="37">
        <f t="shared" ref="D28:W28" si="7">((D27*D26)*7/1000-D18-D19)/3</f>
        <v>34.079240740740751</v>
      </c>
      <c r="E28" s="37">
        <f t="shared" si="7"/>
        <v>47.972074074074065</v>
      </c>
      <c r="F28" s="37">
        <f t="shared" si="7"/>
        <v>37.926962962962968</v>
      </c>
      <c r="G28" s="37">
        <f t="shared" si="7"/>
        <v>46.585333333333331</v>
      </c>
      <c r="H28" s="37">
        <f t="shared" si="7"/>
        <v>40.541037037037036</v>
      </c>
      <c r="I28" s="37">
        <f t="shared" si="7"/>
        <v>38.459370370370365</v>
      </c>
      <c r="J28" s="38">
        <f t="shared" si="7"/>
        <v>47.140333333333331</v>
      </c>
      <c r="K28" s="36">
        <f t="shared" ref="K28:N28" si="8">((K27*K26)*7/1000-K18-K19-K21)/2</f>
        <v>19.89725</v>
      </c>
      <c r="L28" s="37">
        <f t="shared" si="8"/>
        <v>38.672499999999999</v>
      </c>
      <c r="M28" s="37">
        <f t="shared" si="8"/>
        <v>53.427250000000008</v>
      </c>
      <c r="N28" s="38">
        <f t="shared" si="8"/>
        <v>52.042000000000002</v>
      </c>
      <c r="O28" s="82">
        <f t="shared" si="7"/>
        <v>15.897425925925917</v>
      </c>
      <c r="P28" s="37">
        <f t="shared" ref="P28" si="9">((P27*P26)*7/1000-P18-P19)/3</f>
        <v>56.303333333333335</v>
      </c>
      <c r="Q28" s="37">
        <f t="shared" si="7"/>
        <v>75.561148148148149</v>
      </c>
      <c r="R28" s="37">
        <f t="shared" si="7"/>
        <v>32.570611111111106</v>
      </c>
      <c r="S28" s="37">
        <f t="shared" si="7"/>
        <v>32.64061111111112</v>
      </c>
      <c r="T28" s="37">
        <f t="shared" si="7"/>
        <v>39.081111111111113</v>
      </c>
      <c r="U28" s="37">
        <f t="shared" si="7"/>
        <v>32.198148148148135</v>
      </c>
      <c r="V28" s="37">
        <f t="shared" si="7"/>
        <v>48.718037037037028</v>
      </c>
      <c r="W28" s="38">
        <f t="shared" si="7"/>
        <v>19.546018518518519</v>
      </c>
      <c r="X28" s="39"/>
    </row>
    <row r="29" spans="1:30" ht="33.75" customHeight="1" x14ac:dyDescent="0.25">
      <c r="A29" s="161" t="s">
        <v>22</v>
      </c>
      <c r="B29" s="40">
        <f t="shared" ref="B29:D29" si="10">((B27*B26)*7)/1000</f>
        <v>75.144999999999996</v>
      </c>
      <c r="C29" s="41">
        <f t="shared" ref="C29" si="11">((C27*C26)*7)/1000</f>
        <v>157.86750000000001</v>
      </c>
      <c r="D29" s="41">
        <f t="shared" si="10"/>
        <v>157.86750000000001</v>
      </c>
      <c r="E29" s="41">
        <f>((E27*E26)*7)/1000</f>
        <v>199.64</v>
      </c>
      <c r="F29" s="41">
        <f>((F27*F26)*7)/1000</f>
        <v>215.74</v>
      </c>
      <c r="G29" s="41">
        <f t="shared" ref="G29:K29" si="12">((G27*G26)*7)/1000</f>
        <v>217.02799999999999</v>
      </c>
      <c r="H29" s="41">
        <f t="shared" si="12"/>
        <v>175.77</v>
      </c>
      <c r="I29" s="41">
        <f t="shared" si="12"/>
        <v>177.55500000000001</v>
      </c>
      <c r="J29" s="85">
        <f t="shared" si="12"/>
        <v>141.42099999999999</v>
      </c>
      <c r="K29" s="40">
        <f t="shared" si="12"/>
        <v>94.594499999999996</v>
      </c>
      <c r="L29" s="41">
        <f>((L27*L26)*7)/1000</f>
        <v>183.64500000000001</v>
      </c>
      <c r="M29" s="41">
        <f>((M27*M26)*7)/1000</f>
        <v>261.75450000000001</v>
      </c>
      <c r="N29" s="85">
        <f>((N27*N26)*7)/1000</f>
        <v>258.38400000000001</v>
      </c>
      <c r="O29" s="83">
        <f t="shared" ref="O29:W29" si="13">((O27*O26)*7)/1000</f>
        <v>115.3775</v>
      </c>
      <c r="P29" s="41">
        <f t="shared" ref="P29" si="14">((P27*P26)*7)/1000</f>
        <v>168.91</v>
      </c>
      <c r="Q29" s="41">
        <f t="shared" si="13"/>
        <v>294.59500000000003</v>
      </c>
      <c r="R29" s="42">
        <f t="shared" si="13"/>
        <v>184.55850000000001</v>
      </c>
      <c r="S29" s="42">
        <f t="shared" si="13"/>
        <v>184.55850000000001</v>
      </c>
      <c r="T29" s="42">
        <f t="shared" si="13"/>
        <v>222.50200000000001</v>
      </c>
      <c r="U29" s="42">
        <f t="shared" si="13"/>
        <v>184.09299999999999</v>
      </c>
      <c r="V29" s="42">
        <f t="shared" si="13"/>
        <v>221.44499999999999</v>
      </c>
      <c r="W29" s="43">
        <f t="shared" si="13"/>
        <v>109.3365</v>
      </c>
      <c r="X29" s="44"/>
    </row>
    <row r="30" spans="1:30" ht="33.75" customHeight="1" thickBot="1" x14ac:dyDescent="0.3">
      <c r="A30" s="162" t="s">
        <v>23</v>
      </c>
      <c r="B30" s="45">
        <f t="shared" ref="B30:D30" si="15">+(B25/B27)/7*1000</f>
        <v>80.253125438966137</v>
      </c>
      <c r="C30" s="46">
        <f t="shared" ref="C30" si="16">+(C25/C27)/7*1000</f>
        <v>52.320994927180486</v>
      </c>
      <c r="D30" s="46">
        <f t="shared" si="15"/>
        <v>45.016134838815248</v>
      </c>
      <c r="E30" s="46">
        <f>+(E25/E27)/7*1000</f>
        <v>41.526216077828977</v>
      </c>
      <c r="F30" s="46">
        <f t="shared" ref="F30:L30" si="17">+(F25/F27)/7*1000</f>
        <v>50.460364842454396</v>
      </c>
      <c r="G30" s="46">
        <f t="shared" si="17"/>
        <v>45.055532005086896</v>
      </c>
      <c r="H30" s="46">
        <f t="shared" si="17"/>
        <v>42.587529157421635</v>
      </c>
      <c r="I30" s="46">
        <f t="shared" si="17"/>
        <v>44.304984683932055</v>
      </c>
      <c r="J30" s="47">
        <f t="shared" si="17"/>
        <v>28.697293895531775</v>
      </c>
      <c r="K30" s="45">
        <f t="shared" si="17"/>
        <v>49.681318681318686</v>
      </c>
      <c r="L30" s="46">
        <f t="shared" si="17"/>
        <v>49.593396226415088</v>
      </c>
      <c r="M30" s="46">
        <f>+(M25/M27)/7*1000</f>
        <v>48.625810635538258</v>
      </c>
      <c r="N30" s="47">
        <f t="shared" ref="N30:W30" si="18">+(N25/N27)/7*1000</f>
        <v>48.06241872561769</v>
      </c>
      <c r="O30" s="84">
        <f t="shared" si="18"/>
        <v>68.516566793223845</v>
      </c>
      <c r="P30" s="46">
        <f t="shared" ref="P30" si="19">+(P25/P27)/7*1000</f>
        <v>9.6175478065241844</v>
      </c>
      <c r="Q30" s="46">
        <f t="shared" si="18"/>
        <v>32.790581293967293</v>
      </c>
      <c r="R30" s="46">
        <f t="shared" si="18"/>
        <v>55.572660339856107</v>
      </c>
      <c r="S30" s="46">
        <f t="shared" si="18"/>
        <v>55.500349934212366</v>
      </c>
      <c r="T30" s="46">
        <f t="shared" si="18"/>
        <v>55.897916523097429</v>
      </c>
      <c r="U30" s="46">
        <f t="shared" si="18"/>
        <v>55.65814430347303</v>
      </c>
      <c r="V30" s="46">
        <f t="shared" si="18"/>
        <v>42.086357033725449</v>
      </c>
      <c r="W30" s="47">
        <f t="shared" si="18"/>
        <v>53.54394850691147</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28"/>
      <c r="I36" s="97"/>
      <c r="J36" s="52" t="s">
        <v>26</v>
      </c>
      <c r="K36" s="105"/>
      <c r="L36" s="334" t="s">
        <v>25</v>
      </c>
      <c r="M36" s="334"/>
      <c r="N36" s="334"/>
      <c r="O36" s="334"/>
      <c r="P36" s="328"/>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19</v>
      </c>
      <c r="C39" s="78">
        <v>36.6</v>
      </c>
      <c r="D39" s="78">
        <v>44.2</v>
      </c>
      <c r="E39" s="78">
        <v>53.6</v>
      </c>
      <c r="F39" s="78">
        <v>42.3</v>
      </c>
      <c r="G39" s="78">
        <v>32.200000000000003</v>
      </c>
      <c r="H39" s="78">
        <v>20.7</v>
      </c>
      <c r="I39" s="99">
        <f t="shared" ref="I39:I46" si="20">SUM(B39:H39)</f>
        <v>248.59999999999997</v>
      </c>
      <c r="J39" s="2"/>
      <c r="K39" s="89" t="s">
        <v>12</v>
      </c>
      <c r="L39" s="78">
        <v>20</v>
      </c>
      <c r="M39" s="78">
        <v>13.1</v>
      </c>
      <c r="N39" s="78">
        <v>15.3</v>
      </c>
      <c r="O39" s="78"/>
      <c r="P39" s="78"/>
      <c r="Q39" s="99">
        <f t="shared" ref="Q39:Q46" si="21">SUM(L39:P39)</f>
        <v>48.400000000000006</v>
      </c>
      <c r="R39" s="2"/>
      <c r="S39" s="60"/>
      <c r="T39" s="61"/>
      <c r="U39" s="2"/>
      <c r="V39" s="59"/>
      <c r="W39" s="59"/>
      <c r="X39" s="2"/>
      <c r="Y39" s="2"/>
      <c r="Z39" s="2"/>
      <c r="AA39" s="2"/>
    </row>
    <row r="40" spans="1:30" ht="33.75" customHeight="1" x14ac:dyDescent="0.25">
      <c r="A40" s="90" t="s">
        <v>13</v>
      </c>
      <c r="B40" s="78">
        <v>19</v>
      </c>
      <c r="C40" s="78">
        <v>36.6</v>
      </c>
      <c r="D40" s="78">
        <v>44.2</v>
      </c>
      <c r="E40" s="78">
        <v>53.6</v>
      </c>
      <c r="F40" s="78">
        <v>42.3</v>
      </c>
      <c r="G40" s="78">
        <v>32.200000000000003</v>
      </c>
      <c r="H40" s="78">
        <v>20.7</v>
      </c>
      <c r="I40" s="99">
        <f t="shared" si="20"/>
        <v>248.59999999999997</v>
      </c>
      <c r="J40" s="2"/>
      <c r="K40" s="90" t="s">
        <v>13</v>
      </c>
      <c r="L40" s="78">
        <v>20</v>
      </c>
      <c r="M40" s="78">
        <v>13.1</v>
      </c>
      <c r="N40" s="78">
        <v>15.3</v>
      </c>
      <c r="O40" s="78"/>
      <c r="P40" s="78"/>
      <c r="Q40" s="99">
        <f t="shared" si="21"/>
        <v>48.400000000000006</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20"/>
        <v>0</v>
      </c>
      <c r="J41" s="2"/>
      <c r="K41" s="89" t="s">
        <v>14</v>
      </c>
      <c r="L41" s="78"/>
      <c r="M41" s="78"/>
      <c r="N41" s="78"/>
      <c r="O41" s="78"/>
      <c r="P41" s="78"/>
      <c r="Q41" s="99">
        <f t="shared" si="21"/>
        <v>0</v>
      </c>
      <c r="R41" s="2"/>
      <c r="S41" s="60"/>
      <c r="T41" s="51"/>
      <c r="U41" s="2"/>
      <c r="V41" s="59"/>
      <c r="W41" s="59"/>
      <c r="X41" s="2"/>
      <c r="Y41" s="2"/>
      <c r="Z41" s="2"/>
      <c r="AA41" s="2"/>
    </row>
    <row r="42" spans="1:30" ht="33.75" customHeight="1" x14ac:dyDescent="0.25">
      <c r="A42" s="90" t="s">
        <v>15</v>
      </c>
      <c r="B42" s="78">
        <v>22</v>
      </c>
      <c r="C42" s="22">
        <v>41.9</v>
      </c>
      <c r="D42" s="22">
        <v>50.5</v>
      </c>
      <c r="E42" s="22">
        <v>61.3</v>
      </c>
      <c r="F42" s="22">
        <v>48.4</v>
      </c>
      <c r="G42" s="22">
        <v>36.799999999999997</v>
      </c>
      <c r="H42" s="22">
        <v>23.7</v>
      </c>
      <c r="I42" s="99">
        <f t="shared" si="20"/>
        <v>284.59999999999997</v>
      </c>
      <c r="J42" s="2"/>
      <c r="K42" s="90" t="s">
        <v>15</v>
      </c>
      <c r="L42" s="78">
        <v>18.5</v>
      </c>
      <c r="M42" s="78">
        <v>11.9</v>
      </c>
      <c r="N42" s="78">
        <v>14.1</v>
      </c>
      <c r="O42" s="78"/>
      <c r="P42" s="78"/>
      <c r="Q42" s="99">
        <f t="shared" si="21"/>
        <v>44.5</v>
      </c>
      <c r="R42" s="2"/>
      <c r="S42" s="60"/>
      <c r="T42" s="51"/>
      <c r="U42" s="2"/>
      <c r="V42" s="59"/>
      <c r="W42" s="59"/>
      <c r="X42" s="2"/>
      <c r="Y42" s="2"/>
      <c r="Z42" s="2"/>
      <c r="AA42" s="2"/>
    </row>
    <row r="43" spans="1:30" ht="33.75" customHeight="1" x14ac:dyDescent="0.25">
      <c r="A43" s="89" t="s">
        <v>16</v>
      </c>
      <c r="B43" s="78">
        <v>25.076000000000001</v>
      </c>
      <c r="C43" s="22">
        <v>44.882750000000001</v>
      </c>
      <c r="D43" s="22">
        <v>52.075250000000011</v>
      </c>
      <c r="E43" s="22">
        <v>63.115749999999998</v>
      </c>
      <c r="F43" s="22">
        <v>46.522000000000006</v>
      </c>
      <c r="G43" s="22">
        <v>34.65825000000001</v>
      </c>
      <c r="H43" s="22">
        <v>21.713999999999999</v>
      </c>
      <c r="I43" s="99">
        <f t="shared" si="20"/>
        <v>288.04400000000004</v>
      </c>
      <c r="J43" s="2"/>
      <c r="K43" s="89" t="s">
        <v>16</v>
      </c>
      <c r="L43" s="78"/>
      <c r="M43" s="78"/>
      <c r="N43" s="78"/>
      <c r="O43" s="78"/>
      <c r="P43" s="78"/>
      <c r="Q43" s="99">
        <f t="shared" si="21"/>
        <v>0</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20"/>
        <v>0</v>
      </c>
      <c r="J44" s="2"/>
      <c r="K44" s="90" t="s">
        <v>17</v>
      </c>
      <c r="L44" s="78">
        <v>12.5</v>
      </c>
      <c r="M44" s="78">
        <v>11.9</v>
      </c>
      <c r="N44" s="78">
        <v>14.2</v>
      </c>
      <c r="O44" s="78">
        <v>6</v>
      </c>
      <c r="P44" s="78"/>
      <c r="Q44" s="99">
        <f t="shared" si="21"/>
        <v>44.599999999999994</v>
      </c>
      <c r="R44" s="2"/>
      <c r="S44" s="60"/>
      <c r="T44" s="51"/>
      <c r="U44" s="2"/>
      <c r="V44" s="59"/>
      <c r="W44" s="59"/>
      <c r="X44" s="2"/>
      <c r="Y44" s="2"/>
      <c r="Z44" s="2"/>
      <c r="AA44" s="2"/>
    </row>
    <row r="45" spans="1:30" ht="33.75" customHeight="1" x14ac:dyDescent="0.25">
      <c r="A45" s="89" t="s">
        <v>18</v>
      </c>
      <c r="B45" s="78">
        <v>25.076000000000001</v>
      </c>
      <c r="C45" s="78">
        <v>44.882750000000001</v>
      </c>
      <c r="D45" s="78">
        <v>52.075250000000011</v>
      </c>
      <c r="E45" s="78">
        <v>63.115749999999998</v>
      </c>
      <c r="F45" s="78">
        <v>46.522000000000006</v>
      </c>
      <c r="G45" s="78">
        <v>34.65825000000001</v>
      </c>
      <c r="H45" s="78">
        <v>21.713999999999999</v>
      </c>
      <c r="I45" s="99">
        <f t="shared" si="20"/>
        <v>288.04400000000004</v>
      </c>
      <c r="J45" s="2"/>
      <c r="K45" s="89" t="s">
        <v>18</v>
      </c>
      <c r="L45" s="78">
        <v>12.5</v>
      </c>
      <c r="M45" s="78">
        <v>11.9</v>
      </c>
      <c r="N45" s="78">
        <v>14.2</v>
      </c>
      <c r="O45" s="78">
        <v>6</v>
      </c>
      <c r="P45" s="78"/>
      <c r="Q45" s="99">
        <f t="shared" si="21"/>
        <v>44.599999999999994</v>
      </c>
      <c r="R45" s="2"/>
      <c r="S45" s="60"/>
      <c r="T45" s="51"/>
      <c r="U45" s="2"/>
      <c r="V45" s="59"/>
      <c r="W45" s="59"/>
      <c r="X45" s="2"/>
      <c r="Y45" s="2"/>
      <c r="Z45" s="2"/>
      <c r="AA45" s="2"/>
    </row>
    <row r="46" spans="1:30" ht="33.75" customHeight="1" x14ac:dyDescent="0.25">
      <c r="A46" s="90" t="s">
        <v>10</v>
      </c>
      <c r="B46" s="79">
        <f t="shared" ref="B46:H46" si="22">SUM(B39:B45)</f>
        <v>110.15199999999999</v>
      </c>
      <c r="C46" s="26">
        <f t="shared" si="22"/>
        <v>204.8655</v>
      </c>
      <c r="D46" s="26">
        <f t="shared" si="22"/>
        <v>243.05050000000003</v>
      </c>
      <c r="E46" s="26">
        <f t="shared" si="22"/>
        <v>294.73149999999998</v>
      </c>
      <c r="F46" s="26">
        <f t="shared" si="22"/>
        <v>226.04399999999998</v>
      </c>
      <c r="G46" s="26">
        <f t="shared" si="22"/>
        <v>170.51650000000001</v>
      </c>
      <c r="H46" s="26">
        <f t="shared" si="22"/>
        <v>108.52799999999999</v>
      </c>
      <c r="I46" s="99">
        <f t="shared" si="20"/>
        <v>1357.8879999999999</v>
      </c>
      <c r="K46" s="76" t="s">
        <v>10</v>
      </c>
      <c r="L46" s="79">
        <f>SUM(L39:L45)</f>
        <v>83.5</v>
      </c>
      <c r="M46" s="26">
        <f>SUM(M39:M45)</f>
        <v>61.9</v>
      </c>
      <c r="N46" s="26">
        <f>SUM(N39:N45)</f>
        <v>73.100000000000009</v>
      </c>
      <c r="O46" s="26">
        <f>SUM(O39:O45)</f>
        <v>12</v>
      </c>
      <c r="P46" s="26">
        <f>SUM(P39:P45)</f>
        <v>0</v>
      </c>
      <c r="Q46" s="99">
        <f t="shared" si="21"/>
        <v>230.5</v>
      </c>
      <c r="R46" s="60"/>
      <c r="S46" s="60"/>
      <c r="T46" s="2"/>
      <c r="U46" s="2"/>
      <c r="V46" s="2"/>
      <c r="W46" s="2"/>
      <c r="X46" s="2"/>
      <c r="Y46" s="2"/>
      <c r="Z46" s="2"/>
      <c r="AA46" s="2"/>
    </row>
    <row r="47" spans="1:30" ht="33.75" customHeight="1" x14ac:dyDescent="0.25">
      <c r="A47" s="91" t="s">
        <v>19</v>
      </c>
      <c r="B47" s="80">
        <v>56</v>
      </c>
      <c r="C47" s="29">
        <v>54.5</v>
      </c>
      <c r="D47" s="29">
        <v>53.5</v>
      </c>
      <c r="E47" s="29">
        <v>53.5</v>
      </c>
      <c r="F47" s="29">
        <v>52</v>
      </c>
      <c r="G47" s="29">
        <v>51.5</v>
      </c>
      <c r="H47" s="29">
        <v>51</v>
      </c>
      <c r="I47" s="100">
        <f>+((I46/I48)/7)*1000</f>
        <v>53.117196056955095</v>
      </c>
      <c r="K47" s="108" t="s">
        <v>19</v>
      </c>
      <c r="L47" s="80"/>
      <c r="M47" s="29"/>
      <c r="N47" s="29"/>
      <c r="O47" s="29"/>
      <c r="P47" s="29"/>
      <c r="Q47" s="100">
        <f>+((Q46/Q48)/7)*1000</f>
        <v>62.012375571697604</v>
      </c>
      <c r="R47" s="62"/>
      <c r="S47" s="62"/>
    </row>
    <row r="48" spans="1:30" ht="33.75" customHeight="1" x14ac:dyDescent="0.25">
      <c r="A48" s="92" t="s">
        <v>20</v>
      </c>
      <c r="B48" s="81">
        <v>281</v>
      </c>
      <c r="C48" s="33">
        <v>537</v>
      </c>
      <c r="D48" s="33">
        <v>649</v>
      </c>
      <c r="E48" s="33">
        <v>787</v>
      </c>
      <c r="F48" s="33">
        <v>621</v>
      </c>
      <c r="G48" s="33">
        <v>473</v>
      </c>
      <c r="H48" s="33">
        <v>304</v>
      </c>
      <c r="I48" s="101">
        <f>SUM(B48:H48)</f>
        <v>3652</v>
      </c>
      <c r="J48" s="63"/>
      <c r="K48" s="92" t="s">
        <v>20</v>
      </c>
      <c r="L48" s="104">
        <v>148</v>
      </c>
      <c r="M48" s="64">
        <v>142</v>
      </c>
      <c r="N48" s="64">
        <v>169</v>
      </c>
      <c r="O48" s="64">
        <v>72</v>
      </c>
      <c r="P48" s="64"/>
      <c r="Q48" s="110">
        <f>SUM(L48:P48)</f>
        <v>531</v>
      </c>
      <c r="R48" s="65"/>
      <c r="S48" s="65"/>
    </row>
    <row r="49" spans="1:30" ht="33.75" customHeight="1" x14ac:dyDescent="0.25">
      <c r="A49" s="93" t="s">
        <v>21</v>
      </c>
      <c r="B49" s="82">
        <f>((B48*B47)*7/1000-B39-B40-B42)/2</f>
        <v>25.076000000000001</v>
      </c>
      <c r="C49" s="37">
        <f t="shared" ref="C49:H49" si="23">((C48*C47)*7/1000-C39-C40-C42)/2</f>
        <v>44.882750000000001</v>
      </c>
      <c r="D49" s="37">
        <f t="shared" si="23"/>
        <v>52.075250000000011</v>
      </c>
      <c r="E49" s="37">
        <f t="shared" si="23"/>
        <v>63.115749999999998</v>
      </c>
      <c r="F49" s="37">
        <f t="shared" si="23"/>
        <v>46.522000000000006</v>
      </c>
      <c r="G49" s="37">
        <f t="shared" si="23"/>
        <v>34.65825000000001</v>
      </c>
      <c r="H49" s="37">
        <f t="shared" si="23"/>
        <v>21.713999999999999</v>
      </c>
      <c r="I49" s="102">
        <f>((I46*1000)/I48)/7</f>
        <v>53.117196056955095</v>
      </c>
      <c r="K49" s="93" t="s">
        <v>21</v>
      </c>
      <c r="L49" s="82">
        <f t="shared" ref="L49:P49" si="24">((L48*L47)*7/1000-L39-L40)/3</f>
        <v>-13.333333333333334</v>
      </c>
      <c r="M49" s="37">
        <f t="shared" si="24"/>
        <v>-8.7333333333333325</v>
      </c>
      <c r="N49" s="37">
        <f t="shared" si="24"/>
        <v>-10.200000000000001</v>
      </c>
      <c r="O49" s="37">
        <f t="shared" si="24"/>
        <v>0</v>
      </c>
      <c r="P49" s="37">
        <f t="shared" si="24"/>
        <v>0</v>
      </c>
      <c r="Q49" s="111">
        <f>((Q46*1000)/Q48)/7</f>
        <v>62.012375571697604</v>
      </c>
      <c r="R49" s="65"/>
      <c r="S49" s="65"/>
    </row>
    <row r="50" spans="1:30" ht="33.75" customHeight="1" x14ac:dyDescent="0.25">
      <c r="A50" s="94" t="s">
        <v>22</v>
      </c>
      <c r="B50" s="83">
        <f t="shared" ref="B50:H50" si="25">((B48*B47)*7)/1000</f>
        <v>110.152</v>
      </c>
      <c r="C50" s="41">
        <f t="shared" si="25"/>
        <v>204.8655</v>
      </c>
      <c r="D50" s="41">
        <f t="shared" si="25"/>
        <v>243.0505</v>
      </c>
      <c r="E50" s="41">
        <f t="shared" si="25"/>
        <v>294.73149999999998</v>
      </c>
      <c r="F50" s="41">
        <f t="shared" si="25"/>
        <v>226.04400000000001</v>
      </c>
      <c r="G50" s="41">
        <f t="shared" si="25"/>
        <v>170.51650000000001</v>
      </c>
      <c r="H50" s="41">
        <f t="shared" si="25"/>
        <v>108.52800000000001</v>
      </c>
      <c r="I50" s="85"/>
      <c r="K50" s="94" t="s">
        <v>22</v>
      </c>
      <c r="L50" s="83">
        <f>((L48*L47)*7)/1000</f>
        <v>0</v>
      </c>
      <c r="M50" s="41">
        <f>((M48*M47)*7)/1000</f>
        <v>0</v>
      </c>
      <c r="N50" s="41">
        <f>((N48*N47)*7)/1000</f>
        <v>0</v>
      </c>
      <c r="O50" s="41">
        <f>((O48*O47)*7)/1000</f>
        <v>0</v>
      </c>
      <c r="P50" s="41">
        <f>((P48*P47)*7)/1000</f>
        <v>0</v>
      </c>
      <c r="Q50" s="112"/>
    </row>
    <row r="51" spans="1:30" ht="33.75" customHeight="1" thickBot="1" x14ac:dyDescent="0.3">
      <c r="A51" s="95" t="s">
        <v>23</v>
      </c>
      <c r="B51" s="84">
        <f t="shared" ref="B51:H51" si="26">+(B46/B48)/7*1000</f>
        <v>55.999999999999993</v>
      </c>
      <c r="C51" s="46">
        <f t="shared" si="26"/>
        <v>54.5</v>
      </c>
      <c r="D51" s="46">
        <f t="shared" si="26"/>
        <v>53.500000000000007</v>
      </c>
      <c r="E51" s="46">
        <f t="shared" si="26"/>
        <v>53.5</v>
      </c>
      <c r="F51" s="46">
        <f t="shared" si="26"/>
        <v>52</v>
      </c>
      <c r="G51" s="46">
        <f t="shared" si="26"/>
        <v>51.500000000000007</v>
      </c>
      <c r="H51" s="46">
        <f t="shared" si="26"/>
        <v>51</v>
      </c>
      <c r="I51" s="103"/>
      <c r="J51" s="49"/>
      <c r="K51" s="95" t="s">
        <v>23</v>
      </c>
      <c r="L51" s="84">
        <f>+(L46/L48)/7*1000</f>
        <v>80.598455598455587</v>
      </c>
      <c r="M51" s="46">
        <f>+(M46/M48)/7*1000</f>
        <v>62.273641851106632</v>
      </c>
      <c r="N51" s="46">
        <f>+(N46/N48)/7*1000</f>
        <v>61.792054099746416</v>
      </c>
      <c r="O51" s="46">
        <f>+(O46/O48)/7*1000</f>
        <v>23.809523809523807</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40.1</v>
      </c>
      <c r="C58" s="78">
        <v>52.4</v>
      </c>
      <c r="D58" s="78">
        <v>46.2</v>
      </c>
      <c r="E58" s="78">
        <v>44.8</v>
      </c>
      <c r="F58" s="78"/>
      <c r="G58" s="99">
        <f t="shared" ref="G58:G65" si="27">SUM(B58:F58)</f>
        <v>183.5</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40.1</v>
      </c>
      <c r="C59" s="78">
        <v>52.4</v>
      </c>
      <c r="D59" s="78">
        <v>46.2</v>
      </c>
      <c r="E59" s="78">
        <v>44.8</v>
      </c>
      <c r="F59" s="78"/>
      <c r="G59" s="99">
        <f t="shared" si="27"/>
        <v>183.5</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7"/>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36.4</v>
      </c>
      <c r="C61" s="78">
        <v>47.6</v>
      </c>
      <c r="D61" s="78">
        <v>42.1</v>
      </c>
      <c r="E61" s="78">
        <v>40.6</v>
      </c>
      <c r="F61" s="78"/>
      <c r="G61" s="99">
        <f t="shared" si="27"/>
        <v>166.7</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v>36.4</v>
      </c>
      <c r="C62" s="78">
        <v>47.6</v>
      </c>
      <c r="D62" s="78">
        <v>42.1</v>
      </c>
      <c r="E62" s="78">
        <v>40.6</v>
      </c>
      <c r="F62" s="78"/>
      <c r="G62" s="99">
        <f t="shared" si="27"/>
        <v>166.7</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c r="C63" s="78"/>
      <c r="D63" s="78"/>
      <c r="E63" s="78"/>
      <c r="F63" s="78"/>
      <c r="G63" s="99">
        <f t="shared" si="27"/>
        <v>0</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36.4</v>
      </c>
      <c r="C64" s="78">
        <v>47.6</v>
      </c>
      <c r="D64" s="78">
        <v>42.1</v>
      </c>
      <c r="E64" s="78">
        <v>40.6</v>
      </c>
      <c r="F64" s="78"/>
      <c r="G64" s="99">
        <f t="shared" si="27"/>
        <v>166.7</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189.4</v>
      </c>
      <c r="C65" s="26">
        <f>SUM(C58:C64)</f>
        <v>247.6</v>
      </c>
      <c r="D65" s="26">
        <f>SUM(D58:D64)</f>
        <v>218.7</v>
      </c>
      <c r="E65" s="26">
        <f>SUM(E58:E64)</f>
        <v>211.39999999999998</v>
      </c>
      <c r="F65" s="26">
        <f>SUM(F58:F64)</f>
        <v>0</v>
      </c>
      <c r="G65" s="99">
        <f t="shared" si="27"/>
        <v>867.1</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v>67</v>
      </c>
      <c r="C66" s="29">
        <v>67</v>
      </c>
      <c r="D66" s="29">
        <v>67</v>
      </c>
      <c r="E66" s="29">
        <v>67</v>
      </c>
      <c r="F66" s="29"/>
      <c r="G66" s="100">
        <f>+((G65/G67)/7)*1000</f>
        <v>66.993741790929462</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404</v>
      </c>
      <c r="C67" s="64">
        <v>528</v>
      </c>
      <c r="D67" s="64">
        <v>466</v>
      </c>
      <c r="E67" s="64">
        <v>451</v>
      </c>
      <c r="F67" s="64"/>
      <c r="G67" s="110">
        <f>SUM(B67:F67)</f>
        <v>1849</v>
      </c>
      <c r="I67" s="74"/>
      <c r="M67" s="3"/>
      <c r="N67" s="3"/>
      <c r="O67" s="3"/>
      <c r="P67" s="3"/>
      <c r="Q67" s="3"/>
    </row>
    <row r="68" spans="1:28" ht="33.75" customHeight="1" x14ac:dyDescent="0.25">
      <c r="A68" s="93" t="s">
        <v>21</v>
      </c>
      <c r="B68" s="82">
        <f t="shared" ref="B68:F68" si="28">((B67*B66)*7/1000-B58-B59)/3</f>
        <v>36.425333333333334</v>
      </c>
      <c r="C68" s="37">
        <f t="shared" si="28"/>
        <v>47.610666666666667</v>
      </c>
      <c r="D68" s="37">
        <f t="shared" si="28"/>
        <v>42.051333333333325</v>
      </c>
      <c r="E68" s="37">
        <f t="shared" si="28"/>
        <v>40.639666666666663</v>
      </c>
      <c r="F68" s="37">
        <f t="shared" si="28"/>
        <v>0</v>
      </c>
      <c r="G68" s="114">
        <f>((G65*1000)/G67)/7</f>
        <v>66.993741790929462</v>
      </c>
      <c r="M68" s="3"/>
      <c r="N68" s="3"/>
      <c r="O68" s="3"/>
      <c r="P68" s="3"/>
      <c r="Q68" s="3"/>
    </row>
    <row r="69" spans="1:28" ht="33.75" customHeight="1" x14ac:dyDescent="0.25">
      <c r="A69" s="94" t="s">
        <v>22</v>
      </c>
      <c r="B69" s="83">
        <f>((B67*B66)*7)/1000</f>
        <v>189.476</v>
      </c>
      <c r="C69" s="41">
        <f>((C67*C66)*7)/1000</f>
        <v>247.63200000000001</v>
      </c>
      <c r="D69" s="41">
        <f>((D67*D66)*7)/1000</f>
        <v>218.554</v>
      </c>
      <c r="E69" s="41">
        <f>((E67*E66)*7)/1000</f>
        <v>211.51900000000001</v>
      </c>
      <c r="F69" s="41">
        <f>((F67*F66)*7)/1000</f>
        <v>0</v>
      </c>
      <c r="G69" s="85"/>
      <c r="H69" s="49"/>
      <c r="Q69" s="3"/>
    </row>
    <row r="70" spans="1:28" ht="33.75" customHeight="1" thickBot="1" x14ac:dyDescent="0.3">
      <c r="A70" s="95" t="s">
        <v>23</v>
      </c>
      <c r="B70" s="84">
        <f>+(B65/B67)/7*1000</f>
        <v>66.97312588401698</v>
      </c>
      <c r="C70" s="46">
        <f>+(C65/C67)/7*1000</f>
        <v>66.991341991341997</v>
      </c>
      <c r="D70" s="46">
        <f>+(D65/D67)/7*1000</f>
        <v>67.044757817289991</v>
      </c>
      <c r="E70" s="46">
        <f>+(E65/E67)/7*1000</f>
        <v>66.962305986696222</v>
      </c>
      <c r="F70" s="46" t="e">
        <f>+(F65/F67)/7*1000</f>
        <v>#DIV/0!</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R9:S9"/>
    <mergeCell ref="K11:L11"/>
    <mergeCell ref="K15:N15"/>
    <mergeCell ref="O15:W15"/>
    <mergeCell ref="B36:H36"/>
    <mergeCell ref="L36:P36"/>
    <mergeCell ref="J54:K54"/>
    <mergeCell ref="B55:F55"/>
    <mergeCell ref="A3:C3"/>
    <mergeCell ref="E9:G9"/>
    <mergeCell ref="B15:J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39"/>
  <sheetViews>
    <sheetView topLeftCell="A40" zoomScale="30" zoomScaleNormal="30" workbookViewId="0">
      <selection activeCell="F64" sqref="F64"/>
    </sheetView>
  </sheetViews>
  <sheetFormatPr baseColWidth="10" defaultRowHeight="15" x14ac:dyDescent="0.25"/>
  <cols>
    <col min="1" max="1" width="52.42578125" style="17" bestFit="1" customWidth="1"/>
    <col min="2" max="3" width="22.7109375" style="17" bestFit="1" customWidth="1"/>
    <col min="4" max="7" width="21.28515625" style="17" bestFit="1" customWidth="1"/>
    <col min="8" max="8" width="20.140625" style="17" bestFit="1" customWidth="1"/>
    <col min="9" max="9" width="28.28515625" style="17" bestFit="1" customWidth="1"/>
    <col min="10" max="11" width="33.42578125" style="17" bestFit="1" customWidth="1"/>
    <col min="12" max="12" width="26.28515625" style="17" bestFit="1" customWidth="1"/>
    <col min="13" max="14" width="21.28515625" style="17" customWidth="1"/>
    <col min="15" max="15" width="23" style="17" bestFit="1" customWidth="1"/>
    <col min="16" max="16" width="21.28515625" style="17" customWidth="1"/>
    <col min="17" max="17" width="27.85546875" style="17" customWidth="1"/>
    <col min="18" max="18" width="23.42578125" style="17" customWidth="1"/>
    <col min="19" max="19" width="21.42578125" style="17" customWidth="1"/>
    <col min="20" max="22" width="20.7109375" style="17" customWidth="1"/>
    <col min="23" max="23" width="32.28515625" style="17" bestFit="1" customWidth="1"/>
    <col min="24" max="24" width="20.7109375" style="17" customWidth="1"/>
    <col min="25" max="25" width="22" style="17" customWidth="1"/>
    <col min="26" max="29" width="21.28515625" style="17" customWidth="1"/>
    <col min="30" max="30" width="22.28515625" style="17" customWidth="1"/>
    <col min="31" max="32" width="10.85546875" style="17"/>
    <col min="33" max="33" width="14.85546875" style="17" bestFit="1" customWidth="1"/>
    <col min="34" max="258" width="10.85546875" style="17"/>
    <col min="259" max="259" width="34.42578125" style="17" customWidth="1"/>
    <col min="260" max="261" width="19.42578125" style="17" bestFit="1" customWidth="1"/>
    <col min="262" max="262" width="19.7109375" style="17" customWidth="1"/>
    <col min="263" max="264" width="20.42578125" style="17" customWidth="1"/>
    <col min="265" max="266" width="19.7109375" style="17" customWidth="1"/>
    <col min="267" max="267" width="25.28515625" style="17" customWidth="1"/>
    <col min="268" max="268" width="26" style="17" customWidth="1"/>
    <col min="269" max="269" width="22.28515625" style="17" customWidth="1"/>
    <col min="270" max="270" width="24.85546875" style="17" customWidth="1"/>
    <col min="271" max="271" width="21.140625" style="17" customWidth="1"/>
    <col min="272" max="272" width="21.42578125" style="17" customWidth="1"/>
    <col min="273" max="273" width="27.85546875" style="17" customWidth="1"/>
    <col min="274" max="274" width="23.42578125" style="17" customWidth="1"/>
    <col min="275" max="275" width="21.42578125" style="17" customWidth="1"/>
    <col min="276" max="278" width="20.7109375" style="17" customWidth="1"/>
    <col min="279" max="279" width="32.28515625" style="17" bestFit="1" customWidth="1"/>
    <col min="280" max="280" width="20.7109375" style="17" customWidth="1"/>
    <col min="281" max="281" width="22" style="17" customWidth="1"/>
    <col min="282" max="285" width="21.28515625" style="17" customWidth="1"/>
    <col min="286" max="286" width="22.28515625" style="17" customWidth="1"/>
    <col min="287" max="288" width="10.85546875" style="17"/>
    <col min="289" max="289" width="14.85546875" style="17" bestFit="1" customWidth="1"/>
    <col min="290" max="514" width="10.85546875" style="17"/>
    <col min="515" max="515" width="34.42578125" style="17" customWidth="1"/>
    <col min="516" max="517" width="19.42578125" style="17" bestFit="1" customWidth="1"/>
    <col min="518" max="518" width="19.7109375" style="17" customWidth="1"/>
    <col min="519" max="520" width="20.42578125" style="17" customWidth="1"/>
    <col min="521" max="522" width="19.7109375" style="17" customWidth="1"/>
    <col min="523" max="523" width="25.28515625" style="17" customWidth="1"/>
    <col min="524" max="524" width="26" style="17" customWidth="1"/>
    <col min="525" max="525" width="22.28515625" style="17" customWidth="1"/>
    <col min="526" max="526" width="24.85546875" style="17" customWidth="1"/>
    <col min="527" max="527" width="21.140625" style="17" customWidth="1"/>
    <col min="528" max="528" width="21.42578125" style="17" customWidth="1"/>
    <col min="529" max="529" width="27.85546875" style="17" customWidth="1"/>
    <col min="530" max="530" width="23.42578125" style="17" customWidth="1"/>
    <col min="531" max="531" width="21.42578125" style="17" customWidth="1"/>
    <col min="532" max="534" width="20.7109375" style="17" customWidth="1"/>
    <col min="535" max="535" width="32.28515625" style="17" bestFit="1" customWidth="1"/>
    <col min="536" max="536" width="20.7109375" style="17" customWidth="1"/>
    <col min="537" max="537" width="22" style="17" customWidth="1"/>
    <col min="538" max="541" width="21.28515625" style="17" customWidth="1"/>
    <col min="542" max="542" width="22.28515625" style="17" customWidth="1"/>
    <col min="543" max="544" width="10.85546875" style="17"/>
    <col min="545" max="545" width="14.85546875" style="17" bestFit="1" customWidth="1"/>
    <col min="546" max="770" width="10.85546875" style="17"/>
    <col min="771" max="771" width="34.42578125" style="17" customWidth="1"/>
    <col min="772" max="773" width="19.42578125" style="17" bestFit="1" customWidth="1"/>
    <col min="774" max="774" width="19.7109375" style="17" customWidth="1"/>
    <col min="775" max="776" width="20.42578125" style="17" customWidth="1"/>
    <col min="777" max="778" width="19.7109375" style="17" customWidth="1"/>
    <col min="779" max="779" width="25.28515625" style="17" customWidth="1"/>
    <col min="780" max="780" width="26" style="17" customWidth="1"/>
    <col min="781" max="781" width="22.28515625" style="17" customWidth="1"/>
    <col min="782" max="782" width="24.85546875" style="17" customWidth="1"/>
    <col min="783" max="783" width="21.140625" style="17" customWidth="1"/>
    <col min="784" max="784" width="21.42578125" style="17" customWidth="1"/>
    <col min="785" max="785" width="27.85546875" style="17" customWidth="1"/>
    <col min="786" max="786" width="23.42578125" style="17" customWidth="1"/>
    <col min="787" max="787" width="21.42578125" style="17" customWidth="1"/>
    <col min="788" max="790" width="20.7109375" style="17" customWidth="1"/>
    <col min="791" max="791" width="32.28515625" style="17" bestFit="1" customWidth="1"/>
    <col min="792" max="792" width="20.7109375" style="17" customWidth="1"/>
    <col min="793" max="793" width="22" style="17" customWidth="1"/>
    <col min="794" max="797" width="21.28515625" style="17" customWidth="1"/>
    <col min="798" max="798" width="22.28515625" style="17" customWidth="1"/>
    <col min="799" max="800" width="10.85546875" style="17"/>
    <col min="801" max="801" width="14.85546875" style="17" bestFit="1" customWidth="1"/>
    <col min="802" max="1026" width="10.85546875" style="17"/>
    <col min="1027" max="1027" width="34.42578125" style="17" customWidth="1"/>
    <col min="1028" max="1029" width="19.42578125" style="17" bestFit="1" customWidth="1"/>
    <col min="1030" max="1030" width="19.7109375" style="17" customWidth="1"/>
    <col min="1031" max="1032" width="20.42578125" style="17" customWidth="1"/>
    <col min="1033" max="1034" width="19.7109375" style="17" customWidth="1"/>
    <col min="1035" max="1035" width="25.28515625" style="17" customWidth="1"/>
    <col min="1036" max="1036" width="26" style="17" customWidth="1"/>
    <col min="1037" max="1037" width="22.28515625" style="17" customWidth="1"/>
    <col min="1038" max="1038" width="24.85546875" style="17" customWidth="1"/>
    <col min="1039" max="1039" width="21.140625" style="17" customWidth="1"/>
    <col min="1040" max="1040" width="21.42578125" style="17" customWidth="1"/>
    <col min="1041" max="1041" width="27.85546875" style="17" customWidth="1"/>
    <col min="1042" max="1042" width="23.42578125" style="17" customWidth="1"/>
    <col min="1043" max="1043" width="21.42578125" style="17" customWidth="1"/>
    <col min="1044" max="1046" width="20.7109375" style="17" customWidth="1"/>
    <col min="1047" max="1047" width="32.28515625" style="17" bestFit="1" customWidth="1"/>
    <col min="1048" max="1048" width="20.7109375" style="17" customWidth="1"/>
    <col min="1049" max="1049" width="22" style="17" customWidth="1"/>
    <col min="1050" max="1053" width="21.28515625" style="17" customWidth="1"/>
    <col min="1054" max="1054" width="22.28515625" style="17" customWidth="1"/>
    <col min="1055" max="1056" width="10.85546875" style="17"/>
    <col min="1057" max="1057" width="14.85546875" style="17" bestFit="1" customWidth="1"/>
    <col min="1058" max="1282" width="10.85546875" style="17"/>
    <col min="1283" max="1283" width="34.42578125" style="17" customWidth="1"/>
    <col min="1284" max="1285" width="19.42578125" style="17" bestFit="1" customWidth="1"/>
    <col min="1286" max="1286" width="19.7109375" style="17" customWidth="1"/>
    <col min="1287" max="1288" width="20.42578125" style="17" customWidth="1"/>
    <col min="1289" max="1290" width="19.7109375" style="17" customWidth="1"/>
    <col min="1291" max="1291" width="25.28515625" style="17" customWidth="1"/>
    <col min="1292" max="1292" width="26" style="17" customWidth="1"/>
    <col min="1293" max="1293" width="22.28515625" style="17" customWidth="1"/>
    <col min="1294" max="1294" width="24.85546875" style="17" customWidth="1"/>
    <col min="1295" max="1295" width="21.140625" style="17" customWidth="1"/>
    <col min="1296" max="1296" width="21.42578125" style="17" customWidth="1"/>
    <col min="1297" max="1297" width="27.85546875" style="17" customWidth="1"/>
    <col min="1298" max="1298" width="23.42578125" style="17" customWidth="1"/>
    <col min="1299" max="1299" width="21.42578125" style="17" customWidth="1"/>
    <col min="1300" max="1302" width="20.7109375" style="17" customWidth="1"/>
    <col min="1303" max="1303" width="32.28515625" style="17" bestFit="1" customWidth="1"/>
    <col min="1304" max="1304" width="20.7109375" style="17" customWidth="1"/>
    <col min="1305" max="1305" width="22" style="17" customWidth="1"/>
    <col min="1306" max="1309" width="21.28515625" style="17" customWidth="1"/>
    <col min="1310" max="1310" width="22.28515625" style="17" customWidth="1"/>
    <col min="1311" max="1312" width="10.85546875" style="17"/>
    <col min="1313" max="1313" width="14.85546875" style="17" bestFit="1" customWidth="1"/>
    <col min="1314" max="1538" width="10.85546875" style="17"/>
    <col min="1539" max="1539" width="34.42578125" style="17" customWidth="1"/>
    <col min="1540" max="1541" width="19.42578125" style="17" bestFit="1" customWidth="1"/>
    <col min="1542" max="1542" width="19.7109375" style="17" customWidth="1"/>
    <col min="1543" max="1544" width="20.42578125" style="17" customWidth="1"/>
    <col min="1545" max="1546" width="19.7109375" style="17" customWidth="1"/>
    <col min="1547" max="1547" width="25.28515625" style="17" customWidth="1"/>
    <col min="1548" max="1548" width="26" style="17" customWidth="1"/>
    <col min="1549" max="1549" width="22.28515625" style="17" customWidth="1"/>
    <col min="1550" max="1550" width="24.85546875" style="17" customWidth="1"/>
    <col min="1551" max="1551" width="21.140625" style="17" customWidth="1"/>
    <col min="1552" max="1552" width="21.42578125" style="17" customWidth="1"/>
    <col min="1553" max="1553" width="27.85546875" style="17" customWidth="1"/>
    <col min="1554" max="1554" width="23.42578125" style="17" customWidth="1"/>
    <col min="1555" max="1555" width="21.42578125" style="17" customWidth="1"/>
    <col min="1556" max="1558" width="20.7109375" style="17" customWidth="1"/>
    <col min="1559" max="1559" width="32.28515625" style="17" bestFit="1" customWidth="1"/>
    <col min="1560" max="1560" width="20.7109375" style="17" customWidth="1"/>
    <col min="1561" max="1561" width="22" style="17" customWidth="1"/>
    <col min="1562" max="1565" width="21.28515625" style="17" customWidth="1"/>
    <col min="1566" max="1566" width="22.28515625" style="17" customWidth="1"/>
    <col min="1567" max="1568" width="10.85546875" style="17"/>
    <col min="1569" max="1569" width="14.85546875" style="17" bestFit="1" customWidth="1"/>
    <col min="1570" max="1794" width="10.85546875" style="17"/>
    <col min="1795" max="1795" width="34.42578125" style="17" customWidth="1"/>
    <col min="1796" max="1797" width="19.42578125" style="17" bestFit="1" customWidth="1"/>
    <col min="1798" max="1798" width="19.7109375" style="17" customWidth="1"/>
    <col min="1799" max="1800" width="20.42578125" style="17" customWidth="1"/>
    <col min="1801" max="1802" width="19.7109375" style="17" customWidth="1"/>
    <col min="1803" max="1803" width="25.28515625" style="17" customWidth="1"/>
    <col min="1804" max="1804" width="26" style="17" customWidth="1"/>
    <col min="1805" max="1805" width="22.28515625" style="17" customWidth="1"/>
    <col min="1806" max="1806" width="24.85546875" style="17" customWidth="1"/>
    <col min="1807" max="1807" width="21.140625" style="17" customWidth="1"/>
    <col min="1808" max="1808" width="21.42578125" style="17" customWidth="1"/>
    <col min="1809" max="1809" width="27.85546875" style="17" customWidth="1"/>
    <col min="1810" max="1810" width="23.42578125" style="17" customWidth="1"/>
    <col min="1811" max="1811" width="21.42578125" style="17" customWidth="1"/>
    <col min="1812" max="1814" width="20.7109375" style="17" customWidth="1"/>
    <col min="1815" max="1815" width="32.28515625" style="17" bestFit="1" customWidth="1"/>
    <col min="1816" max="1816" width="20.7109375" style="17" customWidth="1"/>
    <col min="1817" max="1817" width="22" style="17" customWidth="1"/>
    <col min="1818" max="1821" width="21.28515625" style="17" customWidth="1"/>
    <col min="1822" max="1822" width="22.28515625" style="17" customWidth="1"/>
    <col min="1823" max="1824" width="10.85546875" style="17"/>
    <col min="1825" max="1825" width="14.85546875" style="17" bestFit="1" customWidth="1"/>
    <col min="1826" max="2050" width="10.85546875" style="17"/>
    <col min="2051" max="2051" width="34.42578125" style="17" customWidth="1"/>
    <col min="2052" max="2053" width="19.42578125" style="17" bestFit="1" customWidth="1"/>
    <col min="2054" max="2054" width="19.7109375" style="17" customWidth="1"/>
    <col min="2055" max="2056" width="20.42578125" style="17" customWidth="1"/>
    <col min="2057" max="2058" width="19.7109375" style="17" customWidth="1"/>
    <col min="2059" max="2059" width="25.28515625" style="17" customWidth="1"/>
    <col min="2060" max="2060" width="26" style="17" customWidth="1"/>
    <col min="2061" max="2061" width="22.28515625" style="17" customWidth="1"/>
    <col min="2062" max="2062" width="24.85546875" style="17" customWidth="1"/>
    <col min="2063" max="2063" width="21.140625" style="17" customWidth="1"/>
    <col min="2064" max="2064" width="21.42578125" style="17" customWidth="1"/>
    <col min="2065" max="2065" width="27.85546875" style="17" customWidth="1"/>
    <col min="2066" max="2066" width="23.42578125" style="17" customWidth="1"/>
    <col min="2067" max="2067" width="21.42578125" style="17" customWidth="1"/>
    <col min="2068" max="2070" width="20.7109375" style="17" customWidth="1"/>
    <col min="2071" max="2071" width="32.28515625" style="17" bestFit="1" customWidth="1"/>
    <col min="2072" max="2072" width="20.7109375" style="17" customWidth="1"/>
    <col min="2073" max="2073" width="22" style="17" customWidth="1"/>
    <col min="2074" max="2077" width="21.28515625" style="17" customWidth="1"/>
    <col min="2078" max="2078" width="22.28515625" style="17" customWidth="1"/>
    <col min="2079" max="2080" width="10.85546875" style="17"/>
    <col min="2081" max="2081" width="14.85546875" style="17" bestFit="1" customWidth="1"/>
    <col min="2082" max="2306" width="10.85546875" style="17"/>
    <col min="2307" max="2307" width="34.42578125" style="17" customWidth="1"/>
    <col min="2308" max="2309" width="19.42578125" style="17" bestFit="1" customWidth="1"/>
    <col min="2310" max="2310" width="19.7109375" style="17" customWidth="1"/>
    <col min="2311" max="2312" width="20.42578125" style="17" customWidth="1"/>
    <col min="2313" max="2314" width="19.7109375" style="17" customWidth="1"/>
    <col min="2315" max="2315" width="25.28515625" style="17" customWidth="1"/>
    <col min="2316" max="2316" width="26" style="17" customWidth="1"/>
    <col min="2317" max="2317" width="22.28515625" style="17" customWidth="1"/>
    <col min="2318" max="2318" width="24.85546875" style="17" customWidth="1"/>
    <col min="2319" max="2319" width="21.140625" style="17" customWidth="1"/>
    <col min="2320" max="2320" width="21.42578125" style="17" customWidth="1"/>
    <col min="2321" max="2321" width="27.85546875" style="17" customWidth="1"/>
    <col min="2322" max="2322" width="23.42578125" style="17" customWidth="1"/>
    <col min="2323" max="2323" width="21.42578125" style="17" customWidth="1"/>
    <col min="2324" max="2326" width="20.7109375" style="17" customWidth="1"/>
    <col min="2327" max="2327" width="32.28515625" style="17" bestFit="1" customWidth="1"/>
    <col min="2328" max="2328" width="20.7109375" style="17" customWidth="1"/>
    <col min="2329" max="2329" width="22" style="17" customWidth="1"/>
    <col min="2330" max="2333" width="21.28515625" style="17" customWidth="1"/>
    <col min="2334" max="2334" width="22.28515625" style="17" customWidth="1"/>
    <col min="2335" max="2336" width="10.85546875" style="17"/>
    <col min="2337" max="2337" width="14.85546875" style="17" bestFit="1" customWidth="1"/>
    <col min="2338" max="2562" width="10.85546875" style="17"/>
    <col min="2563" max="2563" width="34.42578125" style="17" customWidth="1"/>
    <col min="2564" max="2565" width="19.42578125" style="17" bestFit="1" customWidth="1"/>
    <col min="2566" max="2566" width="19.7109375" style="17" customWidth="1"/>
    <col min="2567" max="2568" width="20.42578125" style="17" customWidth="1"/>
    <col min="2569" max="2570" width="19.7109375" style="17" customWidth="1"/>
    <col min="2571" max="2571" width="25.28515625" style="17" customWidth="1"/>
    <col min="2572" max="2572" width="26" style="17" customWidth="1"/>
    <col min="2573" max="2573" width="22.28515625" style="17" customWidth="1"/>
    <col min="2574" max="2574" width="24.85546875" style="17" customWidth="1"/>
    <col min="2575" max="2575" width="21.140625" style="17" customWidth="1"/>
    <col min="2576" max="2576" width="21.42578125" style="17" customWidth="1"/>
    <col min="2577" max="2577" width="27.85546875" style="17" customWidth="1"/>
    <col min="2578" max="2578" width="23.42578125" style="17" customWidth="1"/>
    <col min="2579" max="2579" width="21.42578125" style="17" customWidth="1"/>
    <col min="2580" max="2582" width="20.7109375" style="17" customWidth="1"/>
    <col min="2583" max="2583" width="32.28515625" style="17" bestFit="1" customWidth="1"/>
    <col min="2584" max="2584" width="20.7109375" style="17" customWidth="1"/>
    <col min="2585" max="2585" width="22" style="17" customWidth="1"/>
    <col min="2586" max="2589" width="21.28515625" style="17" customWidth="1"/>
    <col min="2590" max="2590" width="22.28515625" style="17" customWidth="1"/>
    <col min="2591" max="2592" width="10.85546875" style="17"/>
    <col min="2593" max="2593" width="14.85546875" style="17" bestFit="1" customWidth="1"/>
    <col min="2594" max="2818" width="10.85546875" style="17"/>
    <col min="2819" max="2819" width="34.42578125" style="17" customWidth="1"/>
    <col min="2820" max="2821" width="19.42578125" style="17" bestFit="1" customWidth="1"/>
    <col min="2822" max="2822" width="19.7109375" style="17" customWidth="1"/>
    <col min="2823" max="2824" width="20.42578125" style="17" customWidth="1"/>
    <col min="2825" max="2826" width="19.7109375" style="17" customWidth="1"/>
    <col min="2827" max="2827" width="25.28515625" style="17" customWidth="1"/>
    <col min="2828" max="2828" width="26" style="17" customWidth="1"/>
    <col min="2829" max="2829" width="22.28515625" style="17" customWidth="1"/>
    <col min="2830" max="2830" width="24.85546875" style="17" customWidth="1"/>
    <col min="2831" max="2831" width="21.140625" style="17" customWidth="1"/>
    <col min="2832" max="2832" width="21.42578125" style="17" customWidth="1"/>
    <col min="2833" max="2833" width="27.85546875" style="17" customWidth="1"/>
    <col min="2834" max="2834" width="23.42578125" style="17" customWidth="1"/>
    <col min="2835" max="2835" width="21.42578125" style="17" customWidth="1"/>
    <col min="2836" max="2838" width="20.7109375" style="17" customWidth="1"/>
    <col min="2839" max="2839" width="32.28515625" style="17" bestFit="1" customWidth="1"/>
    <col min="2840" max="2840" width="20.7109375" style="17" customWidth="1"/>
    <col min="2841" max="2841" width="22" style="17" customWidth="1"/>
    <col min="2842" max="2845" width="21.28515625" style="17" customWidth="1"/>
    <col min="2846" max="2846" width="22.28515625" style="17" customWidth="1"/>
    <col min="2847" max="2848" width="10.85546875" style="17"/>
    <col min="2849" max="2849" width="14.85546875" style="17" bestFit="1" customWidth="1"/>
    <col min="2850" max="3074" width="10.85546875" style="17"/>
    <col min="3075" max="3075" width="34.42578125" style="17" customWidth="1"/>
    <col min="3076" max="3077" width="19.42578125" style="17" bestFit="1" customWidth="1"/>
    <col min="3078" max="3078" width="19.7109375" style="17" customWidth="1"/>
    <col min="3079" max="3080" width="20.42578125" style="17" customWidth="1"/>
    <col min="3081" max="3082" width="19.7109375" style="17" customWidth="1"/>
    <col min="3083" max="3083" width="25.28515625" style="17" customWidth="1"/>
    <col min="3084" max="3084" width="26" style="17" customWidth="1"/>
    <col min="3085" max="3085" width="22.28515625" style="17" customWidth="1"/>
    <col min="3086" max="3086" width="24.85546875" style="17" customWidth="1"/>
    <col min="3087" max="3087" width="21.140625" style="17" customWidth="1"/>
    <col min="3088" max="3088" width="21.42578125" style="17" customWidth="1"/>
    <col min="3089" max="3089" width="27.85546875" style="17" customWidth="1"/>
    <col min="3090" max="3090" width="23.42578125" style="17" customWidth="1"/>
    <col min="3091" max="3091" width="21.42578125" style="17" customWidth="1"/>
    <col min="3092" max="3094" width="20.7109375" style="17" customWidth="1"/>
    <col min="3095" max="3095" width="32.28515625" style="17" bestFit="1" customWidth="1"/>
    <col min="3096" max="3096" width="20.7109375" style="17" customWidth="1"/>
    <col min="3097" max="3097" width="22" style="17" customWidth="1"/>
    <col min="3098" max="3101" width="21.28515625" style="17" customWidth="1"/>
    <col min="3102" max="3102" width="22.28515625" style="17" customWidth="1"/>
    <col min="3103" max="3104" width="10.85546875" style="17"/>
    <col min="3105" max="3105" width="14.85546875" style="17" bestFit="1" customWidth="1"/>
    <col min="3106" max="3330" width="10.85546875" style="17"/>
    <col min="3331" max="3331" width="34.42578125" style="17" customWidth="1"/>
    <col min="3332" max="3333" width="19.42578125" style="17" bestFit="1" customWidth="1"/>
    <col min="3334" max="3334" width="19.7109375" style="17" customWidth="1"/>
    <col min="3335" max="3336" width="20.42578125" style="17" customWidth="1"/>
    <col min="3337" max="3338" width="19.7109375" style="17" customWidth="1"/>
    <col min="3339" max="3339" width="25.28515625" style="17" customWidth="1"/>
    <col min="3340" max="3340" width="26" style="17" customWidth="1"/>
    <col min="3341" max="3341" width="22.28515625" style="17" customWidth="1"/>
    <col min="3342" max="3342" width="24.85546875" style="17" customWidth="1"/>
    <col min="3343" max="3343" width="21.140625" style="17" customWidth="1"/>
    <col min="3344" max="3344" width="21.42578125" style="17" customWidth="1"/>
    <col min="3345" max="3345" width="27.85546875" style="17" customWidth="1"/>
    <col min="3346" max="3346" width="23.42578125" style="17" customWidth="1"/>
    <col min="3347" max="3347" width="21.42578125" style="17" customWidth="1"/>
    <col min="3348" max="3350" width="20.7109375" style="17" customWidth="1"/>
    <col min="3351" max="3351" width="32.28515625" style="17" bestFit="1" customWidth="1"/>
    <col min="3352" max="3352" width="20.7109375" style="17" customWidth="1"/>
    <col min="3353" max="3353" width="22" style="17" customWidth="1"/>
    <col min="3354" max="3357" width="21.28515625" style="17" customWidth="1"/>
    <col min="3358" max="3358" width="22.28515625" style="17" customWidth="1"/>
    <col min="3359" max="3360" width="10.85546875" style="17"/>
    <col min="3361" max="3361" width="14.85546875" style="17" bestFit="1" customWidth="1"/>
    <col min="3362" max="3586" width="10.85546875" style="17"/>
    <col min="3587" max="3587" width="34.42578125" style="17" customWidth="1"/>
    <col min="3588" max="3589" width="19.42578125" style="17" bestFit="1" customWidth="1"/>
    <col min="3590" max="3590" width="19.7109375" style="17" customWidth="1"/>
    <col min="3591" max="3592" width="20.42578125" style="17" customWidth="1"/>
    <col min="3593" max="3594" width="19.7109375" style="17" customWidth="1"/>
    <col min="3595" max="3595" width="25.28515625" style="17" customWidth="1"/>
    <col min="3596" max="3596" width="26" style="17" customWidth="1"/>
    <col min="3597" max="3597" width="22.28515625" style="17" customWidth="1"/>
    <col min="3598" max="3598" width="24.85546875" style="17" customWidth="1"/>
    <col min="3599" max="3599" width="21.140625" style="17" customWidth="1"/>
    <col min="3600" max="3600" width="21.42578125" style="17" customWidth="1"/>
    <col min="3601" max="3601" width="27.85546875" style="17" customWidth="1"/>
    <col min="3602" max="3602" width="23.42578125" style="17" customWidth="1"/>
    <col min="3603" max="3603" width="21.42578125" style="17" customWidth="1"/>
    <col min="3604" max="3606" width="20.7109375" style="17" customWidth="1"/>
    <col min="3607" max="3607" width="32.28515625" style="17" bestFit="1" customWidth="1"/>
    <col min="3608" max="3608" width="20.7109375" style="17" customWidth="1"/>
    <col min="3609" max="3609" width="22" style="17" customWidth="1"/>
    <col min="3610" max="3613" width="21.28515625" style="17" customWidth="1"/>
    <col min="3614" max="3614" width="22.28515625" style="17" customWidth="1"/>
    <col min="3615" max="3616" width="10.85546875" style="17"/>
    <col min="3617" max="3617" width="14.85546875" style="17" bestFit="1" customWidth="1"/>
    <col min="3618" max="3842" width="10.85546875" style="17"/>
    <col min="3843" max="3843" width="34.42578125" style="17" customWidth="1"/>
    <col min="3844" max="3845" width="19.42578125" style="17" bestFit="1" customWidth="1"/>
    <col min="3846" max="3846" width="19.7109375" style="17" customWidth="1"/>
    <col min="3847" max="3848" width="20.42578125" style="17" customWidth="1"/>
    <col min="3849" max="3850" width="19.7109375" style="17" customWidth="1"/>
    <col min="3851" max="3851" width="25.28515625" style="17" customWidth="1"/>
    <col min="3852" max="3852" width="26" style="17" customWidth="1"/>
    <col min="3853" max="3853" width="22.28515625" style="17" customWidth="1"/>
    <col min="3854" max="3854" width="24.85546875" style="17" customWidth="1"/>
    <col min="3855" max="3855" width="21.140625" style="17" customWidth="1"/>
    <col min="3856" max="3856" width="21.42578125" style="17" customWidth="1"/>
    <col min="3857" max="3857" width="27.85546875" style="17" customWidth="1"/>
    <col min="3858" max="3858" width="23.42578125" style="17" customWidth="1"/>
    <col min="3859" max="3859" width="21.42578125" style="17" customWidth="1"/>
    <col min="3860" max="3862" width="20.7109375" style="17" customWidth="1"/>
    <col min="3863" max="3863" width="32.28515625" style="17" bestFit="1" customWidth="1"/>
    <col min="3864" max="3864" width="20.7109375" style="17" customWidth="1"/>
    <col min="3865" max="3865" width="22" style="17" customWidth="1"/>
    <col min="3866" max="3869" width="21.28515625" style="17" customWidth="1"/>
    <col min="3870" max="3870" width="22.28515625" style="17" customWidth="1"/>
    <col min="3871" max="3872" width="10.85546875" style="17"/>
    <col min="3873" max="3873" width="14.85546875" style="17" bestFit="1" customWidth="1"/>
    <col min="3874" max="4098" width="10.85546875" style="17"/>
    <col min="4099" max="4099" width="34.42578125" style="17" customWidth="1"/>
    <col min="4100" max="4101" width="19.42578125" style="17" bestFit="1" customWidth="1"/>
    <col min="4102" max="4102" width="19.7109375" style="17" customWidth="1"/>
    <col min="4103" max="4104" width="20.42578125" style="17" customWidth="1"/>
    <col min="4105" max="4106" width="19.7109375" style="17" customWidth="1"/>
    <col min="4107" max="4107" width="25.28515625" style="17" customWidth="1"/>
    <col min="4108" max="4108" width="26" style="17" customWidth="1"/>
    <col min="4109" max="4109" width="22.28515625" style="17" customWidth="1"/>
    <col min="4110" max="4110" width="24.85546875" style="17" customWidth="1"/>
    <col min="4111" max="4111" width="21.140625" style="17" customWidth="1"/>
    <col min="4112" max="4112" width="21.42578125" style="17" customWidth="1"/>
    <col min="4113" max="4113" width="27.85546875" style="17" customWidth="1"/>
    <col min="4114" max="4114" width="23.42578125" style="17" customWidth="1"/>
    <col min="4115" max="4115" width="21.42578125" style="17" customWidth="1"/>
    <col min="4116" max="4118" width="20.7109375" style="17" customWidth="1"/>
    <col min="4119" max="4119" width="32.28515625" style="17" bestFit="1" customWidth="1"/>
    <col min="4120" max="4120" width="20.7109375" style="17" customWidth="1"/>
    <col min="4121" max="4121" width="22" style="17" customWidth="1"/>
    <col min="4122" max="4125" width="21.28515625" style="17" customWidth="1"/>
    <col min="4126" max="4126" width="22.28515625" style="17" customWidth="1"/>
    <col min="4127" max="4128" width="10.85546875" style="17"/>
    <col min="4129" max="4129" width="14.85546875" style="17" bestFit="1" customWidth="1"/>
    <col min="4130" max="4354" width="10.85546875" style="17"/>
    <col min="4355" max="4355" width="34.42578125" style="17" customWidth="1"/>
    <col min="4356" max="4357" width="19.42578125" style="17" bestFit="1" customWidth="1"/>
    <col min="4358" max="4358" width="19.7109375" style="17" customWidth="1"/>
    <col min="4359" max="4360" width="20.42578125" style="17" customWidth="1"/>
    <col min="4361" max="4362" width="19.7109375" style="17" customWidth="1"/>
    <col min="4363" max="4363" width="25.28515625" style="17" customWidth="1"/>
    <col min="4364" max="4364" width="26" style="17" customWidth="1"/>
    <col min="4365" max="4365" width="22.28515625" style="17" customWidth="1"/>
    <col min="4366" max="4366" width="24.85546875" style="17" customWidth="1"/>
    <col min="4367" max="4367" width="21.140625" style="17" customWidth="1"/>
    <col min="4368" max="4368" width="21.42578125" style="17" customWidth="1"/>
    <col min="4369" max="4369" width="27.85546875" style="17" customWidth="1"/>
    <col min="4370" max="4370" width="23.42578125" style="17" customWidth="1"/>
    <col min="4371" max="4371" width="21.42578125" style="17" customWidth="1"/>
    <col min="4372" max="4374" width="20.7109375" style="17" customWidth="1"/>
    <col min="4375" max="4375" width="32.28515625" style="17" bestFit="1" customWidth="1"/>
    <col min="4376" max="4376" width="20.7109375" style="17" customWidth="1"/>
    <col min="4377" max="4377" width="22" style="17" customWidth="1"/>
    <col min="4378" max="4381" width="21.28515625" style="17" customWidth="1"/>
    <col min="4382" max="4382" width="22.28515625" style="17" customWidth="1"/>
    <col min="4383" max="4384" width="10.85546875" style="17"/>
    <col min="4385" max="4385" width="14.85546875" style="17" bestFit="1" customWidth="1"/>
    <col min="4386" max="4610" width="10.85546875" style="17"/>
    <col min="4611" max="4611" width="34.42578125" style="17" customWidth="1"/>
    <col min="4612" max="4613" width="19.42578125" style="17" bestFit="1" customWidth="1"/>
    <col min="4614" max="4614" width="19.7109375" style="17" customWidth="1"/>
    <col min="4615" max="4616" width="20.42578125" style="17" customWidth="1"/>
    <col min="4617" max="4618" width="19.7109375" style="17" customWidth="1"/>
    <col min="4619" max="4619" width="25.28515625" style="17" customWidth="1"/>
    <col min="4620" max="4620" width="26" style="17" customWidth="1"/>
    <col min="4621" max="4621" width="22.28515625" style="17" customWidth="1"/>
    <col min="4622" max="4622" width="24.85546875" style="17" customWidth="1"/>
    <col min="4623" max="4623" width="21.140625" style="17" customWidth="1"/>
    <col min="4624" max="4624" width="21.42578125" style="17" customWidth="1"/>
    <col min="4625" max="4625" width="27.85546875" style="17" customWidth="1"/>
    <col min="4626" max="4626" width="23.42578125" style="17" customWidth="1"/>
    <col min="4627" max="4627" width="21.42578125" style="17" customWidth="1"/>
    <col min="4628" max="4630" width="20.7109375" style="17" customWidth="1"/>
    <col min="4631" max="4631" width="32.28515625" style="17" bestFit="1" customWidth="1"/>
    <col min="4632" max="4632" width="20.7109375" style="17" customWidth="1"/>
    <col min="4633" max="4633" width="22" style="17" customWidth="1"/>
    <col min="4634" max="4637" width="21.28515625" style="17" customWidth="1"/>
    <col min="4638" max="4638" width="22.28515625" style="17" customWidth="1"/>
    <col min="4639" max="4640" width="10.85546875" style="17"/>
    <col min="4641" max="4641" width="14.85546875" style="17" bestFit="1" customWidth="1"/>
    <col min="4642" max="4866" width="10.85546875" style="17"/>
    <col min="4867" max="4867" width="34.42578125" style="17" customWidth="1"/>
    <col min="4868" max="4869" width="19.42578125" style="17" bestFit="1" customWidth="1"/>
    <col min="4870" max="4870" width="19.7109375" style="17" customWidth="1"/>
    <col min="4871" max="4872" width="20.42578125" style="17" customWidth="1"/>
    <col min="4873" max="4874" width="19.7109375" style="17" customWidth="1"/>
    <col min="4875" max="4875" width="25.28515625" style="17" customWidth="1"/>
    <col min="4876" max="4876" width="26" style="17" customWidth="1"/>
    <col min="4877" max="4877" width="22.28515625" style="17" customWidth="1"/>
    <col min="4878" max="4878" width="24.85546875" style="17" customWidth="1"/>
    <col min="4879" max="4879" width="21.140625" style="17" customWidth="1"/>
    <col min="4880" max="4880" width="21.42578125" style="17" customWidth="1"/>
    <col min="4881" max="4881" width="27.85546875" style="17" customWidth="1"/>
    <col min="4882" max="4882" width="23.42578125" style="17" customWidth="1"/>
    <col min="4883" max="4883" width="21.42578125" style="17" customWidth="1"/>
    <col min="4884" max="4886" width="20.7109375" style="17" customWidth="1"/>
    <col min="4887" max="4887" width="32.28515625" style="17" bestFit="1" customWidth="1"/>
    <col min="4888" max="4888" width="20.7109375" style="17" customWidth="1"/>
    <col min="4889" max="4889" width="22" style="17" customWidth="1"/>
    <col min="4890" max="4893" width="21.28515625" style="17" customWidth="1"/>
    <col min="4894" max="4894" width="22.28515625" style="17" customWidth="1"/>
    <col min="4895" max="4896" width="10.85546875" style="17"/>
    <col min="4897" max="4897" width="14.85546875" style="17" bestFit="1" customWidth="1"/>
    <col min="4898" max="5122" width="10.85546875" style="17"/>
    <col min="5123" max="5123" width="34.42578125" style="17" customWidth="1"/>
    <col min="5124" max="5125" width="19.42578125" style="17" bestFit="1" customWidth="1"/>
    <col min="5126" max="5126" width="19.7109375" style="17" customWidth="1"/>
    <col min="5127" max="5128" width="20.42578125" style="17" customWidth="1"/>
    <col min="5129" max="5130" width="19.7109375" style="17" customWidth="1"/>
    <col min="5131" max="5131" width="25.28515625" style="17" customWidth="1"/>
    <col min="5132" max="5132" width="26" style="17" customWidth="1"/>
    <col min="5133" max="5133" width="22.28515625" style="17" customWidth="1"/>
    <col min="5134" max="5134" width="24.85546875" style="17" customWidth="1"/>
    <col min="5135" max="5135" width="21.140625" style="17" customWidth="1"/>
    <col min="5136" max="5136" width="21.42578125" style="17" customWidth="1"/>
    <col min="5137" max="5137" width="27.85546875" style="17" customWidth="1"/>
    <col min="5138" max="5138" width="23.42578125" style="17" customWidth="1"/>
    <col min="5139" max="5139" width="21.42578125" style="17" customWidth="1"/>
    <col min="5140" max="5142" width="20.7109375" style="17" customWidth="1"/>
    <col min="5143" max="5143" width="32.28515625" style="17" bestFit="1" customWidth="1"/>
    <col min="5144" max="5144" width="20.7109375" style="17" customWidth="1"/>
    <col min="5145" max="5145" width="22" style="17" customWidth="1"/>
    <col min="5146" max="5149" width="21.28515625" style="17" customWidth="1"/>
    <col min="5150" max="5150" width="22.28515625" style="17" customWidth="1"/>
    <col min="5151" max="5152" width="10.85546875" style="17"/>
    <col min="5153" max="5153" width="14.85546875" style="17" bestFit="1" customWidth="1"/>
    <col min="5154" max="5378" width="10.85546875" style="17"/>
    <col min="5379" max="5379" width="34.42578125" style="17" customWidth="1"/>
    <col min="5380" max="5381" width="19.42578125" style="17" bestFit="1" customWidth="1"/>
    <col min="5382" max="5382" width="19.7109375" style="17" customWidth="1"/>
    <col min="5383" max="5384" width="20.42578125" style="17" customWidth="1"/>
    <col min="5385" max="5386" width="19.7109375" style="17" customWidth="1"/>
    <col min="5387" max="5387" width="25.28515625" style="17" customWidth="1"/>
    <col min="5388" max="5388" width="26" style="17" customWidth="1"/>
    <col min="5389" max="5389" width="22.28515625" style="17" customWidth="1"/>
    <col min="5390" max="5390" width="24.85546875" style="17" customWidth="1"/>
    <col min="5391" max="5391" width="21.140625" style="17" customWidth="1"/>
    <col min="5392" max="5392" width="21.42578125" style="17" customWidth="1"/>
    <col min="5393" max="5393" width="27.85546875" style="17" customWidth="1"/>
    <col min="5394" max="5394" width="23.42578125" style="17" customWidth="1"/>
    <col min="5395" max="5395" width="21.42578125" style="17" customWidth="1"/>
    <col min="5396" max="5398" width="20.7109375" style="17" customWidth="1"/>
    <col min="5399" max="5399" width="32.28515625" style="17" bestFit="1" customWidth="1"/>
    <col min="5400" max="5400" width="20.7109375" style="17" customWidth="1"/>
    <col min="5401" max="5401" width="22" style="17" customWidth="1"/>
    <col min="5402" max="5405" width="21.28515625" style="17" customWidth="1"/>
    <col min="5406" max="5406" width="22.28515625" style="17" customWidth="1"/>
    <col min="5407" max="5408" width="10.85546875" style="17"/>
    <col min="5409" max="5409" width="14.85546875" style="17" bestFit="1" customWidth="1"/>
    <col min="5410" max="5634" width="10.85546875" style="17"/>
    <col min="5635" max="5635" width="34.42578125" style="17" customWidth="1"/>
    <col min="5636" max="5637" width="19.42578125" style="17" bestFit="1" customWidth="1"/>
    <col min="5638" max="5638" width="19.7109375" style="17" customWidth="1"/>
    <col min="5639" max="5640" width="20.42578125" style="17" customWidth="1"/>
    <col min="5641" max="5642" width="19.7109375" style="17" customWidth="1"/>
    <col min="5643" max="5643" width="25.28515625" style="17" customWidth="1"/>
    <col min="5644" max="5644" width="26" style="17" customWidth="1"/>
    <col min="5645" max="5645" width="22.28515625" style="17" customWidth="1"/>
    <col min="5646" max="5646" width="24.85546875" style="17" customWidth="1"/>
    <col min="5647" max="5647" width="21.140625" style="17" customWidth="1"/>
    <col min="5648" max="5648" width="21.42578125" style="17" customWidth="1"/>
    <col min="5649" max="5649" width="27.85546875" style="17" customWidth="1"/>
    <col min="5650" max="5650" width="23.42578125" style="17" customWidth="1"/>
    <col min="5651" max="5651" width="21.42578125" style="17" customWidth="1"/>
    <col min="5652" max="5654" width="20.7109375" style="17" customWidth="1"/>
    <col min="5655" max="5655" width="32.28515625" style="17" bestFit="1" customWidth="1"/>
    <col min="5656" max="5656" width="20.7109375" style="17" customWidth="1"/>
    <col min="5657" max="5657" width="22" style="17" customWidth="1"/>
    <col min="5658" max="5661" width="21.28515625" style="17" customWidth="1"/>
    <col min="5662" max="5662" width="22.28515625" style="17" customWidth="1"/>
    <col min="5663" max="5664" width="10.85546875" style="17"/>
    <col min="5665" max="5665" width="14.85546875" style="17" bestFit="1" customWidth="1"/>
    <col min="5666" max="5890" width="10.85546875" style="17"/>
    <col min="5891" max="5891" width="34.42578125" style="17" customWidth="1"/>
    <col min="5892" max="5893" width="19.42578125" style="17" bestFit="1" customWidth="1"/>
    <col min="5894" max="5894" width="19.7109375" style="17" customWidth="1"/>
    <col min="5895" max="5896" width="20.42578125" style="17" customWidth="1"/>
    <col min="5897" max="5898" width="19.7109375" style="17" customWidth="1"/>
    <col min="5899" max="5899" width="25.28515625" style="17" customWidth="1"/>
    <col min="5900" max="5900" width="26" style="17" customWidth="1"/>
    <col min="5901" max="5901" width="22.28515625" style="17" customWidth="1"/>
    <col min="5902" max="5902" width="24.85546875" style="17" customWidth="1"/>
    <col min="5903" max="5903" width="21.140625" style="17" customWidth="1"/>
    <col min="5904" max="5904" width="21.42578125" style="17" customWidth="1"/>
    <col min="5905" max="5905" width="27.85546875" style="17" customWidth="1"/>
    <col min="5906" max="5906" width="23.42578125" style="17" customWidth="1"/>
    <col min="5907" max="5907" width="21.42578125" style="17" customWidth="1"/>
    <col min="5908" max="5910" width="20.7109375" style="17" customWidth="1"/>
    <col min="5911" max="5911" width="32.28515625" style="17" bestFit="1" customWidth="1"/>
    <col min="5912" max="5912" width="20.7109375" style="17" customWidth="1"/>
    <col min="5913" max="5913" width="22" style="17" customWidth="1"/>
    <col min="5914" max="5917" width="21.28515625" style="17" customWidth="1"/>
    <col min="5918" max="5918" width="22.28515625" style="17" customWidth="1"/>
    <col min="5919" max="5920" width="10.85546875" style="17"/>
    <col min="5921" max="5921" width="14.85546875" style="17" bestFit="1" customWidth="1"/>
    <col min="5922" max="6146" width="10.85546875" style="17"/>
    <col min="6147" max="6147" width="34.42578125" style="17" customWidth="1"/>
    <col min="6148" max="6149" width="19.42578125" style="17" bestFit="1" customWidth="1"/>
    <col min="6150" max="6150" width="19.7109375" style="17" customWidth="1"/>
    <col min="6151" max="6152" width="20.42578125" style="17" customWidth="1"/>
    <col min="6153" max="6154" width="19.7109375" style="17" customWidth="1"/>
    <col min="6155" max="6155" width="25.28515625" style="17" customWidth="1"/>
    <col min="6156" max="6156" width="26" style="17" customWidth="1"/>
    <col min="6157" max="6157" width="22.28515625" style="17" customWidth="1"/>
    <col min="6158" max="6158" width="24.85546875" style="17" customWidth="1"/>
    <col min="6159" max="6159" width="21.140625" style="17" customWidth="1"/>
    <col min="6160" max="6160" width="21.42578125" style="17" customWidth="1"/>
    <col min="6161" max="6161" width="27.85546875" style="17" customWidth="1"/>
    <col min="6162" max="6162" width="23.42578125" style="17" customWidth="1"/>
    <col min="6163" max="6163" width="21.42578125" style="17" customWidth="1"/>
    <col min="6164" max="6166" width="20.7109375" style="17" customWidth="1"/>
    <col min="6167" max="6167" width="32.28515625" style="17" bestFit="1" customWidth="1"/>
    <col min="6168" max="6168" width="20.7109375" style="17" customWidth="1"/>
    <col min="6169" max="6169" width="22" style="17" customWidth="1"/>
    <col min="6170" max="6173" width="21.28515625" style="17" customWidth="1"/>
    <col min="6174" max="6174" width="22.28515625" style="17" customWidth="1"/>
    <col min="6175" max="6176" width="10.85546875" style="17"/>
    <col min="6177" max="6177" width="14.85546875" style="17" bestFit="1" customWidth="1"/>
    <col min="6178" max="6402" width="10.85546875" style="17"/>
    <col min="6403" max="6403" width="34.42578125" style="17" customWidth="1"/>
    <col min="6404" max="6405" width="19.42578125" style="17" bestFit="1" customWidth="1"/>
    <col min="6406" max="6406" width="19.7109375" style="17" customWidth="1"/>
    <col min="6407" max="6408" width="20.42578125" style="17" customWidth="1"/>
    <col min="6409" max="6410" width="19.7109375" style="17" customWidth="1"/>
    <col min="6411" max="6411" width="25.28515625" style="17" customWidth="1"/>
    <col min="6412" max="6412" width="26" style="17" customWidth="1"/>
    <col min="6413" max="6413" width="22.28515625" style="17" customWidth="1"/>
    <col min="6414" max="6414" width="24.85546875" style="17" customWidth="1"/>
    <col min="6415" max="6415" width="21.140625" style="17" customWidth="1"/>
    <col min="6416" max="6416" width="21.42578125" style="17" customWidth="1"/>
    <col min="6417" max="6417" width="27.85546875" style="17" customWidth="1"/>
    <col min="6418" max="6418" width="23.42578125" style="17" customWidth="1"/>
    <col min="6419" max="6419" width="21.42578125" style="17" customWidth="1"/>
    <col min="6420" max="6422" width="20.7109375" style="17" customWidth="1"/>
    <col min="6423" max="6423" width="32.28515625" style="17" bestFit="1" customWidth="1"/>
    <col min="6424" max="6424" width="20.7109375" style="17" customWidth="1"/>
    <col min="6425" max="6425" width="22" style="17" customWidth="1"/>
    <col min="6426" max="6429" width="21.28515625" style="17" customWidth="1"/>
    <col min="6430" max="6430" width="22.28515625" style="17" customWidth="1"/>
    <col min="6431" max="6432" width="10.85546875" style="17"/>
    <col min="6433" max="6433" width="14.85546875" style="17" bestFit="1" customWidth="1"/>
    <col min="6434" max="6658" width="10.85546875" style="17"/>
    <col min="6659" max="6659" width="34.42578125" style="17" customWidth="1"/>
    <col min="6660" max="6661" width="19.42578125" style="17" bestFit="1" customWidth="1"/>
    <col min="6662" max="6662" width="19.7109375" style="17" customWidth="1"/>
    <col min="6663" max="6664" width="20.42578125" style="17" customWidth="1"/>
    <col min="6665" max="6666" width="19.7109375" style="17" customWidth="1"/>
    <col min="6667" max="6667" width="25.28515625" style="17" customWidth="1"/>
    <col min="6668" max="6668" width="26" style="17" customWidth="1"/>
    <col min="6669" max="6669" width="22.28515625" style="17" customWidth="1"/>
    <col min="6670" max="6670" width="24.85546875" style="17" customWidth="1"/>
    <col min="6671" max="6671" width="21.140625" style="17" customWidth="1"/>
    <col min="6672" max="6672" width="21.42578125" style="17" customWidth="1"/>
    <col min="6673" max="6673" width="27.85546875" style="17" customWidth="1"/>
    <col min="6674" max="6674" width="23.42578125" style="17" customWidth="1"/>
    <col min="6675" max="6675" width="21.42578125" style="17" customWidth="1"/>
    <col min="6676" max="6678" width="20.7109375" style="17" customWidth="1"/>
    <col min="6679" max="6679" width="32.28515625" style="17" bestFit="1" customWidth="1"/>
    <col min="6680" max="6680" width="20.7109375" style="17" customWidth="1"/>
    <col min="6681" max="6681" width="22" style="17" customWidth="1"/>
    <col min="6682" max="6685" width="21.28515625" style="17" customWidth="1"/>
    <col min="6686" max="6686" width="22.28515625" style="17" customWidth="1"/>
    <col min="6687" max="6688" width="10.85546875" style="17"/>
    <col min="6689" max="6689" width="14.85546875" style="17" bestFit="1" customWidth="1"/>
    <col min="6690" max="6914" width="10.85546875" style="17"/>
    <col min="6915" max="6915" width="34.42578125" style="17" customWidth="1"/>
    <col min="6916" max="6917" width="19.42578125" style="17" bestFit="1" customWidth="1"/>
    <col min="6918" max="6918" width="19.7109375" style="17" customWidth="1"/>
    <col min="6919" max="6920" width="20.42578125" style="17" customWidth="1"/>
    <col min="6921" max="6922" width="19.7109375" style="17" customWidth="1"/>
    <col min="6923" max="6923" width="25.28515625" style="17" customWidth="1"/>
    <col min="6924" max="6924" width="26" style="17" customWidth="1"/>
    <col min="6925" max="6925" width="22.28515625" style="17" customWidth="1"/>
    <col min="6926" max="6926" width="24.85546875" style="17" customWidth="1"/>
    <col min="6927" max="6927" width="21.140625" style="17" customWidth="1"/>
    <col min="6928" max="6928" width="21.42578125" style="17" customWidth="1"/>
    <col min="6929" max="6929" width="27.85546875" style="17" customWidth="1"/>
    <col min="6930" max="6930" width="23.42578125" style="17" customWidth="1"/>
    <col min="6931" max="6931" width="21.42578125" style="17" customWidth="1"/>
    <col min="6932" max="6934" width="20.7109375" style="17" customWidth="1"/>
    <col min="6935" max="6935" width="32.28515625" style="17" bestFit="1" customWidth="1"/>
    <col min="6936" max="6936" width="20.7109375" style="17" customWidth="1"/>
    <col min="6937" max="6937" width="22" style="17" customWidth="1"/>
    <col min="6938" max="6941" width="21.28515625" style="17" customWidth="1"/>
    <col min="6942" max="6942" width="22.28515625" style="17" customWidth="1"/>
    <col min="6943" max="6944" width="10.85546875" style="17"/>
    <col min="6945" max="6945" width="14.85546875" style="17" bestFit="1" customWidth="1"/>
    <col min="6946" max="7170" width="10.85546875" style="17"/>
    <col min="7171" max="7171" width="34.42578125" style="17" customWidth="1"/>
    <col min="7172" max="7173" width="19.42578125" style="17" bestFit="1" customWidth="1"/>
    <col min="7174" max="7174" width="19.7109375" style="17" customWidth="1"/>
    <col min="7175" max="7176" width="20.42578125" style="17" customWidth="1"/>
    <col min="7177" max="7178" width="19.7109375" style="17" customWidth="1"/>
    <col min="7179" max="7179" width="25.28515625" style="17" customWidth="1"/>
    <col min="7180" max="7180" width="26" style="17" customWidth="1"/>
    <col min="7181" max="7181" width="22.28515625" style="17" customWidth="1"/>
    <col min="7182" max="7182" width="24.85546875" style="17" customWidth="1"/>
    <col min="7183" max="7183" width="21.140625" style="17" customWidth="1"/>
    <col min="7184" max="7184" width="21.42578125" style="17" customWidth="1"/>
    <col min="7185" max="7185" width="27.85546875" style="17" customWidth="1"/>
    <col min="7186" max="7186" width="23.42578125" style="17" customWidth="1"/>
    <col min="7187" max="7187" width="21.42578125" style="17" customWidth="1"/>
    <col min="7188" max="7190" width="20.7109375" style="17" customWidth="1"/>
    <col min="7191" max="7191" width="32.28515625" style="17" bestFit="1" customWidth="1"/>
    <col min="7192" max="7192" width="20.7109375" style="17" customWidth="1"/>
    <col min="7193" max="7193" width="22" style="17" customWidth="1"/>
    <col min="7194" max="7197" width="21.28515625" style="17" customWidth="1"/>
    <col min="7198" max="7198" width="22.28515625" style="17" customWidth="1"/>
    <col min="7199" max="7200" width="10.85546875" style="17"/>
    <col min="7201" max="7201" width="14.85546875" style="17" bestFit="1" customWidth="1"/>
    <col min="7202" max="7426" width="10.85546875" style="17"/>
    <col min="7427" max="7427" width="34.42578125" style="17" customWidth="1"/>
    <col min="7428" max="7429" width="19.42578125" style="17" bestFit="1" customWidth="1"/>
    <col min="7430" max="7430" width="19.7109375" style="17" customWidth="1"/>
    <col min="7431" max="7432" width="20.42578125" style="17" customWidth="1"/>
    <col min="7433" max="7434" width="19.7109375" style="17" customWidth="1"/>
    <col min="7435" max="7435" width="25.28515625" style="17" customWidth="1"/>
    <col min="7436" max="7436" width="26" style="17" customWidth="1"/>
    <col min="7437" max="7437" width="22.28515625" style="17" customWidth="1"/>
    <col min="7438" max="7438" width="24.85546875" style="17" customWidth="1"/>
    <col min="7439" max="7439" width="21.140625" style="17" customWidth="1"/>
    <col min="7440" max="7440" width="21.42578125" style="17" customWidth="1"/>
    <col min="7441" max="7441" width="27.85546875" style="17" customWidth="1"/>
    <col min="7442" max="7442" width="23.42578125" style="17" customWidth="1"/>
    <col min="7443" max="7443" width="21.42578125" style="17" customWidth="1"/>
    <col min="7444" max="7446" width="20.7109375" style="17" customWidth="1"/>
    <col min="7447" max="7447" width="32.28515625" style="17" bestFit="1" customWidth="1"/>
    <col min="7448" max="7448" width="20.7109375" style="17" customWidth="1"/>
    <col min="7449" max="7449" width="22" style="17" customWidth="1"/>
    <col min="7450" max="7453" width="21.28515625" style="17" customWidth="1"/>
    <col min="7454" max="7454" width="22.28515625" style="17" customWidth="1"/>
    <col min="7455" max="7456" width="10.85546875" style="17"/>
    <col min="7457" max="7457" width="14.85546875" style="17" bestFit="1" customWidth="1"/>
    <col min="7458" max="7682" width="10.85546875" style="17"/>
    <col min="7683" max="7683" width="34.42578125" style="17" customWidth="1"/>
    <col min="7684" max="7685" width="19.42578125" style="17" bestFit="1" customWidth="1"/>
    <col min="7686" max="7686" width="19.7109375" style="17" customWidth="1"/>
    <col min="7687" max="7688" width="20.42578125" style="17" customWidth="1"/>
    <col min="7689" max="7690" width="19.7109375" style="17" customWidth="1"/>
    <col min="7691" max="7691" width="25.28515625" style="17" customWidth="1"/>
    <col min="7692" max="7692" width="26" style="17" customWidth="1"/>
    <col min="7693" max="7693" width="22.28515625" style="17" customWidth="1"/>
    <col min="7694" max="7694" width="24.85546875" style="17" customWidth="1"/>
    <col min="7695" max="7695" width="21.140625" style="17" customWidth="1"/>
    <col min="7696" max="7696" width="21.42578125" style="17" customWidth="1"/>
    <col min="7697" max="7697" width="27.85546875" style="17" customWidth="1"/>
    <col min="7698" max="7698" width="23.42578125" style="17" customWidth="1"/>
    <col min="7699" max="7699" width="21.42578125" style="17" customWidth="1"/>
    <col min="7700" max="7702" width="20.7109375" style="17" customWidth="1"/>
    <col min="7703" max="7703" width="32.28515625" style="17" bestFit="1" customWidth="1"/>
    <col min="7704" max="7704" width="20.7109375" style="17" customWidth="1"/>
    <col min="7705" max="7705" width="22" style="17" customWidth="1"/>
    <col min="7706" max="7709" width="21.28515625" style="17" customWidth="1"/>
    <col min="7710" max="7710" width="22.28515625" style="17" customWidth="1"/>
    <col min="7711" max="7712" width="10.85546875" style="17"/>
    <col min="7713" max="7713" width="14.85546875" style="17" bestFit="1" customWidth="1"/>
    <col min="7714" max="7938" width="10.85546875" style="17"/>
    <col min="7939" max="7939" width="34.42578125" style="17" customWidth="1"/>
    <col min="7940" max="7941" width="19.42578125" style="17" bestFit="1" customWidth="1"/>
    <col min="7942" max="7942" width="19.7109375" style="17" customWidth="1"/>
    <col min="7943" max="7944" width="20.42578125" style="17" customWidth="1"/>
    <col min="7945" max="7946" width="19.7109375" style="17" customWidth="1"/>
    <col min="7947" max="7947" width="25.28515625" style="17" customWidth="1"/>
    <col min="7948" max="7948" width="26" style="17" customWidth="1"/>
    <col min="7949" max="7949" width="22.28515625" style="17" customWidth="1"/>
    <col min="7950" max="7950" width="24.85546875" style="17" customWidth="1"/>
    <col min="7951" max="7951" width="21.140625" style="17" customWidth="1"/>
    <col min="7952" max="7952" width="21.42578125" style="17" customWidth="1"/>
    <col min="7953" max="7953" width="27.85546875" style="17" customWidth="1"/>
    <col min="7954" max="7954" width="23.42578125" style="17" customWidth="1"/>
    <col min="7955" max="7955" width="21.42578125" style="17" customWidth="1"/>
    <col min="7956" max="7958" width="20.7109375" style="17" customWidth="1"/>
    <col min="7959" max="7959" width="32.28515625" style="17" bestFit="1" customWidth="1"/>
    <col min="7960" max="7960" width="20.7109375" style="17" customWidth="1"/>
    <col min="7961" max="7961" width="22" style="17" customWidth="1"/>
    <col min="7962" max="7965" width="21.28515625" style="17" customWidth="1"/>
    <col min="7966" max="7966" width="22.28515625" style="17" customWidth="1"/>
    <col min="7967" max="7968" width="10.85546875" style="17"/>
    <col min="7969" max="7969" width="14.85546875" style="17" bestFit="1" customWidth="1"/>
    <col min="7970" max="8194" width="10.85546875" style="17"/>
    <col min="8195" max="8195" width="34.42578125" style="17" customWidth="1"/>
    <col min="8196" max="8197" width="19.42578125" style="17" bestFit="1" customWidth="1"/>
    <col min="8198" max="8198" width="19.7109375" style="17" customWidth="1"/>
    <col min="8199" max="8200" width="20.42578125" style="17" customWidth="1"/>
    <col min="8201" max="8202" width="19.7109375" style="17" customWidth="1"/>
    <col min="8203" max="8203" width="25.28515625" style="17" customWidth="1"/>
    <col min="8204" max="8204" width="26" style="17" customWidth="1"/>
    <col min="8205" max="8205" width="22.28515625" style="17" customWidth="1"/>
    <col min="8206" max="8206" width="24.85546875" style="17" customWidth="1"/>
    <col min="8207" max="8207" width="21.140625" style="17" customWidth="1"/>
    <col min="8208" max="8208" width="21.42578125" style="17" customWidth="1"/>
    <col min="8209" max="8209" width="27.85546875" style="17" customWidth="1"/>
    <col min="8210" max="8210" width="23.42578125" style="17" customWidth="1"/>
    <col min="8211" max="8211" width="21.42578125" style="17" customWidth="1"/>
    <col min="8212" max="8214" width="20.7109375" style="17" customWidth="1"/>
    <col min="8215" max="8215" width="32.28515625" style="17" bestFit="1" customWidth="1"/>
    <col min="8216" max="8216" width="20.7109375" style="17" customWidth="1"/>
    <col min="8217" max="8217" width="22" style="17" customWidth="1"/>
    <col min="8218" max="8221" width="21.28515625" style="17" customWidth="1"/>
    <col min="8222" max="8222" width="22.28515625" style="17" customWidth="1"/>
    <col min="8223" max="8224" width="10.85546875" style="17"/>
    <col min="8225" max="8225" width="14.85546875" style="17" bestFit="1" customWidth="1"/>
    <col min="8226" max="8450" width="10.85546875" style="17"/>
    <col min="8451" max="8451" width="34.42578125" style="17" customWidth="1"/>
    <col min="8452" max="8453" width="19.42578125" style="17" bestFit="1" customWidth="1"/>
    <col min="8454" max="8454" width="19.7109375" style="17" customWidth="1"/>
    <col min="8455" max="8456" width="20.42578125" style="17" customWidth="1"/>
    <col min="8457" max="8458" width="19.7109375" style="17" customWidth="1"/>
    <col min="8459" max="8459" width="25.28515625" style="17" customWidth="1"/>
    <col min="8460" max="8460" width="26" style="17" customWidth="1"/>
    <col min="8461" max="8461" width="22.28515625" style="17" customWidth="1"/>
    <col min="8462" max="8462" width="24.85546875" style="17" customWidth="1"/>
    <col min="8463" max="8463" width="21.140625" style="17" customWidth="1"/>
    <col min="8464" max="8464" width="21.42578125" style="17" customWidth="1"/>
    <col min="8465" max="8465" width="27.85546875" style="17" customWidth="1"/>
    <col min="8466" max="8466" width="23.42578125" style="17" customWidth="1"/>
    <col min="8467" max="8467" width="21.42578125" style="17" customWidth="1"/>
    <col min="8468" max="8470" width="20.7109375" style="17" customWidth="1"/>
    <col min="8471" max="8471" width="32.28515625" style="17" bestFit="1" customWidth="1"/>
    <col min="8472" max="8472" width="20.7109375" style="17" customWidth="1"/>
    <col min="8473" max="8473" width="22" style="17" customWidth="1"/>
    <col min="8474" max="8477" width="21.28515625" style="17" customWidth="1"/>
    <col min="8478" max="8478" width="22.28515625" style="17" customWidth="1"/>
    <col min="8479" max="8480" width="10.85546875" style="17"/>
    <col min="8481" max="8481" width="14.85546875" style="17" bestFit="1" customWidth="1"/>
    <col min="8482" max="8706" width="10.85546875" style="17"/>
    <col min="8707" max="8707" width="34.42578125" style="17" customWidth="1"/>
    <col min="8708" max="8709" width="19.42578125" style="17" bestFit="1" customWidth="1"/>
    <col min="8710" max="8710" width="19.7109375" style="17" customWidth="1"/>
    <col min="8711" max="8712" width="20.42578125" style="17" customWidth="1"/>
    <col min="8713" max="8714" width="19.7109375" style="17" customWidth="1"/>
    <col min="8715" max="8715" width="25.28515625" style="17" customWidth="1"/>
    <col min="8716" max="8716" width="26" style="17" customWidth="1"/>
    <col min="8717" max="8717" width="22.28515625" style="17" customWidth="1"/>
    <col min="8718" max="8718" width="24.85546875" style="17" customWidth="1"/>
    <col min="8719" max="8719" width="21.140625" style="17" customWidth="1"/>
    <col min="8720" max="8720" width="21.42578125" style="17" customWidth="1"/>
    <col min="8721" max="8721" width="27.85546875" style="17" customWidth="1"/>
    <col min="8722" max="8722" width="23.42578125" style="17" customWidth="1"/>
    <col min="8723" max="8723" width="21.42578125" style="17" customWidth="1"/>
    <col min="8724" max="8726" width="20.7109375" style="17" customWidth="1"/>
    <col min="8727" max="8727" width="32.28515625" style="17" bestFit="1" customWidth="1"/>
    <col min="8728" max="8728" width="20.7109375" style="17" customWidth="1"/>
    <col min="8729" max="8729" width="22" style="17" customWidth="1"/>
    <col min="8730" max="8733" width="21.28515625" style="17" customWidth="1"/>
    <col min="8734" max="8734" width="22.28515625" style="17" customWidth="1"/>
    <col min="8735" max="8736" width="10.85546875" style="17"/>
    <col min="8737" max="8737" width="14.85546875" style="17" bestFit="1" customWidth="1"/>
    <col min="8738" max="8962" width="10.85546875" style="17"/>
    <col min="8963" max="8963" width="34.42578125" style="17" customWidth="1"/>
    <col min="8964" max="8965" width="19.42578125" style="17" bestFit="1" customWidth="1"/>
    <col min="8966" max="8966" width="19.7109375" style="17" customWidth="1"/>
    <col min="8967" max="8968" width="20.42578125" style="17" customWidth="1"/>
    <col min="8969" max="8970" width="19.7109375" style="17" customWidth="1"/>
    <col min="8971" max="8971" width="25.28515625" style="17" customWidth="1"/>
    <col min="8972" max="8972" width="26" style="17" customWidth="1"/>
    <col min="8973" max="8973" width="22.28515625" style="17" customWidth="1"/>
    <col min="8974" max="8974" width="24.85546875" style="17" customWidth="1"/>
    <col min="8975" max="8975" width="21.140625" style="17" customWidth="1"/>
    <col min="8976" max="8976" width="21.42578125" style="17" customWidth="1"/>
    <col min="8977" max="8977" width="27.85546875" style="17" customWidth="1"/>
    <col min="8978" max="8978" width="23.42578125" style="17" customWidth="1"/>
    <col min="8979" max="8979" width="21.42578125" style="17" customWidth="1"/>
    <col min="8980" max="8982" width="20.7109375" style="17" customWidth="1"/>
    <col min="8983" max="8983" width="32.28515625" style="17" bestFit="1" customWidth="1"/>
    <col min="8984" max="8984" width="20.7109375" style="17" customWidth="1"/>
    <col min="8985" max="8985" width="22" style="17" customWidth="1"/>
    <col min="8986" max="8989" width="21.28515625" style="17" customWidth="1"/>
    <col min="8990" max="8990" width="22.28515625" style="17" customWidth="1"/>
    <col min="8991" max="8992" width="10.85546875" style="17"/>
    <col min="8993" max="8993" width="14.85546875" style="17" bestFit="1" customWidth="1"/>
    <col min="8994" max="9218" width="10.85546875" style="17"/>
    <col min="9219" max="9219" width="34.42578125" style="17" customWidth="1"/>
    <col min="9220" max="9221" width="19.42578125" style="17" bestFit="1" customWidth="1"/>
    <col min="9222" max="9222" width="19.7109375" style="17" customWidth="1"/>
    <col min="9223" max="9224" width="20.42578125" style="17" customWidth="1"/>
    <col min="9225" max="9226" width="19.7109375" style="17" customWidth="1"/>
    <col min="9227" max="9227" width="25.28515625" style="17" customWidth="1"/>
    <col min="9228" max="9228" width="26" style="17" customWidth="1"/>
    <col min="9229" max="9229" width="22.28515625" style="17" customWidth="1"/>
    <col min="9230" max="9230" width="24.85546875" style="17" customWidth="1"/>
    <col min="9231" max="9231" width="21.140625" style="17" customWidth="1"/>
    <col min="9232" max="9232" width="21.42578125" style="17" customWidth="1"/>
    <col min="9233" max="9233" width="27.85546875" style="17" customWidth="1"/>
    <col min="9234" max="9234" width="23.42578125" style="17" customWidth="1"/>
    <col min="9235" max="9235" width="21.42578125" style="17" customWidth="1"/>
    <col min="9236" max="9238" width="20.7109375" style="17" customWidth="1"/>
    <col min="9239" max="9239" width="32.28515625" style="17" bestFit="1" customWidth="1"/>
    <col min="9240" max="9240" width="20.7109375" style="17" customWidth="1"/>
    <col min="9241" max="9241" width="22" style="17" customWidth="1"/>
    <col min="9242" max="9245" width="21.28515625" style="17" customWidth="1"/>
    <col min="9246" max="9246" width="22.28515625" style="17" customWidth="1"/>
    <col min="9247" max="9248" width="10.85546875" style="17"/>
    <col min="9249" max="9249" width="14.85546875" style="17" bestFit="1" customWidth="1"/>
    <col min="9250" max="9474" width="10.85546875" style="17"/>
    <col min="9475" max="9475" width="34.42578125" style="17" customWidth="1"/>
    <col min="9476" max="9477" width="19.42578125" style="17" bestFit="1" customWidth="1"/>
    <col min="9478" max="9478" width="19.7109375" style="17" customWidth="1"/>
    <col min="9479" max="9480" width="20.42578125" style="17" customWidth="1"/>
    <col min="9481" max="9482" width="19.7109375" style="17" customWidth="1"/>
    <col min="9483" max="9483" width="25.28515625" style="17" customWidth="1"/>
    <col min="9484" max="9484" width="26" style="17" customWidth="1"/>
    <col min="9485" max="9485" width="22.28515625" style="17" customWidth="1"/>
    <col min="9486" max="9486" width="24.85546875" style="17" customWidth="1"/>
    <col min="9487" max="9487" width="21.140625" style="17" customWidth="1"/>
    <col min="9488" max="9488" width="21.42578125" style="17" customWidth="1"/>
    <col min="9489" max="9489" width="27.85546875" style="17" customWidth="1"/>
    <col min="9490" max="9490" width="23.42578125" style="17" customWidth="1"/>
    <col min="9491" max="9491" width="21.42578125" style="17" customWidth="1"/>
    <col min="9492" max="9494" width="20.7109375" style="17" customWidth="1"/>
    <col min="9495" max="9495" width="32.28515625" style="17" bestFit="1" customWidth="1"/>
    <col min="9496" max="9496" width="20.7109375" style="17" customWidth="1"/>
    <col min="9497" max="9497" width="22" style="17" customWidth="1"/>
    <col min="9498" max="9501" width="21.28515625" style="17" customWidth="1"/>
    <col min="9502" max="9502" width="22.28515625" style="17" customWidth="1"/>
    <col min="9503" max="9504" width="10.85546875" style="17"/>
    <col min="9505" max="9505" width="14.85546875" style="17" bestFit="1" customWidth="1"/>
    <col min="9506" max="9730" width="10.85546875" style="17"/>
    <col min="9731" max="9731" width="34.42578125" style="17" customWidth="1"/>
    <col min="9732" max="9733" width="19.42578125" style="17" bestFit="1" customWidth="1"/>
    <col min="9734" max="9734" width="19.7109375" style="17" customWidth="1"/>
    <col min="9735" max="9736" width="20.42578125" style="17" customWidth="1"/>
    <col min="9737" max="9738" width="19.7109375" style="17" customWidth="1"/>
    <col min="9739" max="9739" width="25.28515625" style="17" customWidth="1"/>
    <col min="9740" max="9740" width="26" style="17" customWidth="1"/>
    <col min="9741" max="9741" width="22.28515625" style="17" customWidth="1"/>
    <col min="9742" max="9742" width="24.85546875" style="17" customWidth="1"/>
    <col min="9743" max="9743" width="21.140625" style="17" customWidth="1"/>
    <col min="9744" max="9744" width="21.42578125" style="17" customWidth="1"/>
    <col min="9745" max="9745" width="27.85546875" style="17" customWidth="1"/>
    <col min="9746" max="9746" width="23.42578125" style="17" customWidth="1"/>
    <col min="9747" max="9747" width="21.42578125" style="17" customWidth="1"/>
    <col min="9748" max="9750" width="20.7109375" style="17" customWidth="1"/>
    <col min="9751" max="9751" width="32.28515625" style="17" bestFit="1" customWidth="1"/>
    <col min="9752" max="9752" width="20.7109375" style="17" customWidth="1"/>
    <col min="9753" max="9753" width="22" style="17" customWidth="1"/>
    <col min="9754" max="9757" width="21.28515625" style="17" customWidth="1"/>
    <col min="9758" max="9758" width="22.28515625" style="17" customWidth="1"/>
    <col min="9759" max="9760" width="10.85546875" style="17"/>
    <col min="9761" max="9761" width="14.85546875" style="17" bestFit="1" customWidth="1"/>
    <col min="9762" max="9986" width="10.85546875" style="17"/>
    <col min="9987" max="9987" width="34.42578125" style="17" customWidth="1"/>
    <col min="9988" max="9989" width="19.42578125" style="17" bestFit="1" customWidth="1"/>
    <col min="9990" max="9990" width="19.7109375" style="17" customWidth="1"/>
    <col min="9991" max="9992" width="20.42578125" style="17" customWidth="1"/>
    <col min="9993" max="9994" width="19.7109375" style="17" customWidth="1"/>
    <col min="9995" max="9995" width="25.28515625" style="17" customWidth="1"/>
    <col min="9996" max="9996" width="26" style="17" customWidth="1"/>
    <col min="9997" max="9997" width="22.28515625" style="17" customWidth="1"/>
    <col min="9998" max="9998" width="24.85546875" style="17" customWidth="1"/>
    <col min="9999" max="9999" width="21.140625" style="17" customWidth="1"/>
    <col min="10000" max="10000" width="21.42578125" style="17" customWidth="1"/>
    <col min="10001" max="10001" width="27.85546875" style="17" customWidth="1"/>
    <col min="10002" max="10002" width="23.42578125" style="17" customWidth="1"/>
    <col min="10003" max="10003" width="21.42578125" style="17" customWidth="1"/>
    <col min="10004" max="10006" width="20.7109375" style="17" customWidth="1"/>
    <col min="10007" max="10007" width="32.28515625" style="17" bestFit="1" customWidth="1"/>
    <col min="10008" max="10008" width="20.7109375" style="17" customWidth="1"/>
    <col min="10009" max="10009" width="22" style="17" customWidth="1"/>
    <col min="10010" max="10013" width="21.28515625" style="17" customWidth="1"/>
    <col min="10014" max="10014" width="22.28515625" style="17" customWidth="1"/>
    <col min="10015" max="10016" width="10.85546875" style="17"/>
    <col min="10017" max="10017" width="14.85546875" style="17" bestFit="1" customWidth="1"/>
    <col min="10018" max="10242" width="10.85546875" style="17"/>
    <col min="10243" max="10243" width="34.42578125" style="17" customWidth="1"/>
    <col min="10244" max="10245" width="19.42578125" style="17" bestFit="1" customWidth="1"/>
    <col min="10246" max="10246" width="19.7109375" style="17" customWidth="1"/>
    <col min="10247" max="10248" width="20.42578125" style="17" customWidth="1"/>
    <col min="10249" max="10250" width="19.7109375" style="17" customWidth="1"/>
    <col min="10251" max="10251" width="25.28515625" style="17" customWidth="1"/>
    <col min="10252" max="10252" width="26" style="17" customWidth="1"/>
    <col min="10253" max="10253" width="22.28515625" style="17" customWidth="1"/>
    <col min="10254" max="10254" width="24.85546875" style="17" customWidth="1"/>
    <col min="10255" max="10255" width="21.140625" style="17" customWidth="1"/>
    <col min="10256" max="10256" width="21.42578125" style="17" customWidth="1"/>
    <col min="10257" max="10257" width="27.85546875" style="17" customWidth="1"/>
    <col min="10258" max="10258" width="23.42578125" style="17" customWidth="1"/>
    <col min="10259" max="10259" width="21.42578125" style="17" customWidth="1"/>
    <col min="10260" max="10262" width="20.7109375" style="17" customWidth="1"/>
    <col min="10263" max="10263" width="32.28515625" style="17" bestFit="1" customWidth="1"/>
    <col min="10264" max="10264" width="20.7109375" style="17" customWidth="1"/>
    <col min="10265" max="10265" width="22" style="17" customWidth="1"/>
    <col min="10266" max="10269" width="21.28515625" style="17" customWidth="1"/>
    <col min="10270" max="10270" width="22.28515625" style="17" customWidth="1"/>
    <col min="10271" max="10272" width="10.85546875" style="17"/>
    <col min="10273" max="10273" width="14.85546875" style="17" bestFit="1" customWidth="1"/>
    <col min="10274" max="10498" width="10.85546875" style="17"/>
    <col min="10499" max="10499" width="34.42578125" style="17" customWidth="1"/>
    <col min="10500" max="10501" width="19.42578125" style="17" bestFit="1" customWidth="1"/>
    <col min="10502" max="10502" width="19.7109375" style="17" customWidth="1"/>
    <col min="10503" max="10504" width="20.42578125" style="17" customWidth="1"/>
    <col min="10505" max="10506" width="19.7109375" style="17" customWidth="1"/>
    <col min="10507" max="10507" width="25.28515625" style="17" customWidth="1"/>
    <col min="10508" max="10508" width="26" style="17" customWidth="1"/>
    <col min="10509" max="10509" width="22.28515625" style="17" customWidth="1"/>
    <col min="10510" max="10510" width="24.85546875" style="17" customWidth="1"/>
    <col min="10511" max="10511" width="21.140625" style="17" customWidth="1"/>
    <col min="10512" max="10512" width="21.42578125" style="17" customWidth="1"/>
    <col min="10513" max="10513" width="27.85546875" style="17" customWidth="1"/>
    <col min="10514" max="10514" width="23.42578125" style="17" customWidth="1"/>
    <col min="10515" max="10515" width="21.42578125" style="17" customWidth="1"/>
    <col min="10516" max="10518" width="20.7109375" style="17" customWidth="1"/>
    <col min="10519" max="10519" width="32.28515625" style="17" bestFit="1" customWidth="1"/>
    <col min="10520" max="10520" width="20.7109375" style="17" customWidth="1"/>
    <col min="10521" max="10521" width="22" style="17" customWidth="1"/>
    <col min="10522" max="10525" width="21.28515625" style="17" customWidth="1"/>
    <col min="10526" max="10526" width="22.28515625" style="17" customWidth="1"/>
    <col min="10527" max="10528" width="10.85546875" style="17"/>
    <col min="10529" max="10529" width="14.85546875" style="17" bestFit="1" customWidth="1"/>
    <col min="10530" max="10754" width="10.85546875" style="17"/>
    <col min="10755" max="10755" width="34.42578125" style="17" customWidth="1"/>
    <col min="10756" max="10757" width="19.42578125" style="17" bestFit="1" customWidth="1"/>
    <col min="10758" max="10758" width="19.7109375" style="17" customWidth="1"/>
    <col min="10759" max="10760" width="20.42578125" style="17" customWidth="1"/>
    <col min="10761" max="10762" width="19.7109375" style="17" customWidth="1"/>
    <col min="10763" max="10763" width="25.28515625" style="17" customWidth="1"/>
    <col min="10764" max="10764" width="26" style="17" customWidth="1"/>
    <col min="10765" max="10765" width="22.28515625" style="17" customWidth="1"/>
    <col min="10766" max="10766" width="24.85546875" style="17" customWidth="1"/>
    <col min="10767" max="10767" width="21.140625" style="17" customWidth="1"/>
    <col min="10768" max="10768" width="21.42578125" style="17" customWidth="1"/>
    <col min="10769" max="10769" width="27.85546875" style="17" customWidth="1"/>
    <col min="10770" max="10770" width="23.42578125" style="17" customWidth="1"/>
    <col min="10771" max="10771" width="21.42578125" style="17" customWidth="1"/>
    <col min="10772" max="10774" width="20.7109375" style="17" customWidth="1"/>
    <col min="10775" max="10775" width="32.28515625" style="17" bestFit="1" customWidth="1"/>
    <col min="10776" max="10776" width="20.7109375" style="17" customWidth="1"/>
    <col min="10777" max="10777" width="22" style="17" customWidth="1"/>
    <col min="10778" max="10781" width="21.28515625" style="17" customWidth="1"/>
    <col min="10782" max="10782" width="22.28515625" style="17" customWidth="1"/>
    <col min="10783" max="10784" width="10.85546875" style="17"/>
    <col min="10785" max="10785" width="14.85546875" style="17" bestFit="1" customWidth="1"/>
    <col min="10786" max="11010" width="10.85546875" style="17"/>
    <col min="11011" max="11011" width="34.42578125" style="17" customWidth="1"/>
    <col min="11012" max="11013" width="19.42578125" style="17" bestFit="1" customWidth="1"/>
    <col min="11014" max="11014" width="19.7109375" style="17" customWidth="1"/>
    <col min="11015" max="11016" width="20.42578125" style="17" customWidth="1"/>
    <col min="11017" max="11018" width="19.7109375" style="17" customWidth="1"/>
    <col min="11019" max="11019" width="25.28515625" style="17" customWidth="1"/>
    <col min="11020" max="11020" width="26" style="17" customWidth="1"/>
    <col min="11021" max="11021" width="22.28515625" style="17" customWidth="1"/>
    <col min="11022" max="11022" width="24.85546875" style="17" customWidth="1"/>
    <col min="11023" max="11023" width="21.140625" style="17" customWidth="1"/>
    <col min="11024" max="11024" width="21.42578125" style="17" customWidth="1"/>
    <col min="11025" max="11025" width="27.85546875" style="17" customWidth="1"/>
    <col min="11026" max="11026" width="23.42578125" style="17" customWidth="1"/>
    <col min="11027" max="11027" width="21.42578125" style="17" customWidth="1"/>
    <col min="11028" max="11030" width="20.7109375" style="17" customWidth="1"/>
    <col min="11031" max="11031" width="32.28515625" style="17" bestFit="1" customWidth="1"/>
    <col min="11032" max="11032" width="20.7109375" style="17" customWidth="1"/>
    <col min="11033" max="11033" width="22" style="17" customWidth="1"/>
    <col min="11034" max="11037" width="21.28515625" style="17" customWidth="1"/>
    <col min="11038" max="11038" width="22.28515625" style="17" customWidth="1"/>
    <col min="11039" max="11040" width="10.85546875" style="17"/>
    <col min="11041" max="11041" width="14.85546875" style="17" bestFit="1" customWidth="1"/>
    <col min="11042" max="11266" width="10.85546875" style="17"/>
    <col min="11267" max="11267" width="34.42578125" style="17" customWidth="1"/>
    <col min="11268" max="11269" width="19.42578125" style="17" bestFit="1" customWidth="1"/>
    <col min="11270" max="11270" width="19.7109375" style="17" customWidth="1"/>
    <col min="11271" max="11272" width="20.42578125" style="17" customWidth="1"/>
    <col min="11273" max="11274" width="19.7109375" style="17" customWidth="1"/>
    <col min="11275" max="11275" width="25.28515625" style="17" customWidth="1"/>
    <col min="11276" max="11276" width="26" style="17" customWidth="1"/>
    <col min="11277" max="11277" width="22.28515625" style="17" customWidth="1"/>
    <col min="11278" max="11278" width="24.85546875" style="17" customWidth="1"/>
    <col min="11279" max="11279" width="21.140625" style="17" customWidth="1"/>
    <col min="11280" max="11280" width="21.42578125" style="17" customWidth="1"/>
    <col min="11281" max="11281" width="27.85546875" style="17" customWidth="1"/>
    <col min="11282" max="11282" width="23.42578125" style="17" customWidth="1"/>
    <col min="11283" max="11283" width="21.42578125" style="17" customWidth="1"/>
    <col min="11284" max="11286" width="20.7109375" style="17" customWidth="1"/>
    <col min="11287" max="11287" width="32.28515625" style="17" bestFit="1" customWidth="1"/>
    <col min="11288" max="11288" width="20.7109375" style="17" customWidth="1"/>
    <col min="11289" max="11289" width="22" style="17" customWidth="1"/>
    <col min="11290" max="11293" width="21.28515625" style="17" customWidth="1"/>
    <col min="11294" max="11294" width="22.28515625" style="17" customWidth="1"/>
    <col min="11295" max="11296" width="10.85546875" style="17"/>
    <col min="11297" max="11297" width="14.85546875" style="17" bestFit="1" customWidth="1"/>
    <col min="11298" max="11522" width="10.85546875" style="17"/>
    <col min="11523" max="11523" width="34.42578125" style="17" customWidth="1"/>
    <col min="11524" max="11525" width="19.42578125" style="17" bestFit="1" customWidth="1"/>
    <col min="11526" max="11526" width="19.7109375" style="17" customWidth="1"/>
    <col min="11527" max="11528" width="20.42578125" style="17" customWidth="1"/>
    <col min="11529" max="11530" width="19.7109375" style="17" customWidth="1"/>
    <col min="11531" max="11531" width="25.28515625" style="17" customWidth="1"/>
    <col min="11532" max="11532" width="26" style="17" customWidth="1"/>
    <col min="11533" max="11533" width="22.28515625" style="17" customWidth="1"/>
    <col min="11534" max="11534" width="24.85546875" style="17" customWidth="1"/>
    <col min="11535" max="11535" width="21.140625" style="17" customWidth="1"/>
    <col min="11536" max="11536" width="21.42578125" style="17" customWidth="1"/>
    <col min="11537" max="11537" width="27.85546875" style="17" customWidth="1"/>
    <col min="11538" max="11538" width="23.42578125" style="17" customWidth="1"/>
    <col min="11539" max="11539" width="21.42578125" style="17" customWidth="1"/>
    <col min="11540" max="11542" width="20.7109375" style="17" customWidth="1"/>
    <col min="11543" max="11543" width="32.28515625" style="17" bestFit="1" customWidth="1"/>
    <col min="11544" max="11544" width="20.7109375" style="17" customWidth="1"/>
    <col min="11545" max="11545" width="22" style="17" customWidth="1"/>
    <col min="11546" max="11549" width="21.28515625" style="17" customWidth="1"/>
    <col min="11550" max="11550" width="22.28515625" style="17" customWidth="1"/>
    <col min="11551" max="11552" width="10.85546875" style="17"/>
    <col min="11553" max="11553" width="14.85546875" style="17" bestFit="1" customWidth="1"/>
    <col min="11554" max="11778" width="10.85546875" style="17"/>
    <col min="11779" max="11779" width="34.42578125" style="17" customWidth="1"/>
    <col min="11780" max="11781" width="19.42578125" style="17" bestFit="1" customWidth="1"/>
    <col min="11782" max="11782" width="19.7109375" style="17" customWidth="1"/>
    <col min="11783" max="11784" width="20.42578125" style="17" customWidth="1"/>
    <col min="11785" max="11786" width="19.7109375" style="17" customWidth="1"/>
    <col min="11787" max="11787" width="25.28515625" style="17" customWidth="1"/>
    <col min="11788" max="11788" width="26" style="17" customWidth="1"/>
    <col min="11789" max="11789" width="22.28515625" style="17" customWidth="1"/>
    <col min="11790" max="11790" width="24.85546875" style="17" customWidth="1"/>
    <col min="11791" max="11791" width="21.140625" style="17" customWidth="1"/>
    <col min="11792" max="11792" width="21.42578125" style="17" customWidth="1"/>
    <col min="11793" max="11793" width="27.85546875" style="17" customWidth="1"/>
    <col min="11794" max="11794" width="23.42578125" style="17" customWidth="1"/>
    <col min="11795" max="11795" width="21.42578125" style="17" customWidth="1"/>
    <col min="11796" max="11798" width="20.7109375" style="17" customWidth="1"/>
    <col min="11799" max="11799" width="32.28515625" style="17" bestFit="1" customWidth="1"/>
    <col min="11800" max="11800" width="20.7109375" style="17" customWidth="1"/>
    <col min="11801" max="11801" width="22" style="17" customWidth="1"/>
    <col min="11802" max="11805" width="21.28515625" style="17" customWidth="1"/>
    <col min="11806" max="11806" width="22.28515625" style="17" customWidth="1"/>
    <col min="11807" max="11808" width="10.85546875" style="17"/>
    <col min="11809" max="11809" width="14.85546875" style="17" bestFit="1" customWidth="1"/>
    <col min="11810" max="12034" width="10.85546875" style="17"/>
    <col min="12035" max="12035" width="34.42578125" style="17" customWidth="1"/>
    <col min="12036" max="12037" width="19.42578125" style="17" bestFit="1" customWidth="1"/>
    <col min="12038" max="12038" width="19.7109375" style="17" customWidth="1"/>
    <col min="12039" max="12040" width="20.42578125" style="17" customWidth="1"/>
    <col min="12041" max="12042" width="19.7109375" style="17" customWidth="1"/>
    <col min="12043" max="12043" width="25.28515625" style="17" customWidth="1"/>
    <col min="12044" max="12044" width="26" style="17" customWidth="1"/>
    <col min="12045" max="12045" width="22.28515625" style="17" customWidth="1"/>
    <col min="12046" max="12046" width="24.85546875" style="17" customWidth="1"/>
    <col min="12047" max="12047" width="21.140625" style="17" customWidth="1"/>
    <col min="12048" max="12048" width="21.42578125" style="17" customWidth="1"/>
    <col min="12049" max="12049" width="27.85546875" style="17" customWidth="1"/>
    <col min="12050" max="12050" width="23.42578125" style="17" customWidth="1"/>
    <col min="12051" max="12051" width="21.42578125" style="17" customWidth="1"/>
    <col min="12052" max="12054" width="20.7109375" style="17" customWidth="1"/>
    <col min="12055" max="12055" width="32.28515625" style="17" bestFit="1" customWidth="1"/>
    <col min="12056" max="12056" width="20.7109375" style="17" customWidth="1"/>
    <col min="12057" max="12057" width="22" style="17" customWidth="1"/>
    <col min="12058" max="12061" width="21.28515625" style="17" customWidth="1"/>
    <col min="12062" max="12062" width="22.28515625" style="17" customWidth="1"/>
    <col min="12063" max="12064" width="10.85546875" style="17"/>
    <col min="12065" max="12065" width="14.85546875" style="17" bestFit="1" customWidth="1"/>
    <col min="12066" max="12290" width="10.85546875" style="17"/>
    <col min="12291" max="12291" width="34.42578125" style="17" customWidth="1"/>
    <col min="12292" max="12293" width="19.42578125" style="17" bestFit="1" customWidth="1"/>
    <col min="12294" max="12294" width="19.7109375" style="17" customWidth="1"/>
    <col min="12295" max="12296" width="20.42578125" style="17" customWidth="1"/>
    <col min="12297" max="12298" width="19.7109375" style="17" customWidth="1"/>
    <col min="12299" max="12299" width="25.28515625" style="17" customWidth="1"/>
    <col min="12300" max="12300" width="26" style="17" customWidth="1"/>
    <col min="12301" max="12301" width="22.28515625" style="17" customWidth="1"/>
    <col min="12302" max="12302" width="24.85546875" style="17" customWidth="1"/>
    <col min="12303" max="12303" width="21.140625" style="17" customWidth="1"/>
    <col min="12304" max="12304" width="21.42578125" style="17" customWidth="1"/>
    <col min="12305" max="12305" width="27.85546875" style="17" customWidth="1"/>
    <col min="12306" max="12306" width="23.42578125" style="17" customWidth="1"/>
    <col min="12307" max="12307" width="21.42578125" style="17" customWidth="1"/>
    <col min="12308" max="12310" width="20.7109375" style="17" customWidth="1"/>
    <col min="12311" max="12311" width="32.28515625" style="17" bestFit="1" customWidth="1"/>
    <col min="12312" max="12312" width="20.7109375" style="17" customWidth="1"/>
    <col min="12313" max="12313" width="22" style="17" customWidth="1"/>
    <col min="12314" max="12317" width="21.28515625" style="17" customWidth="1"/>
    <col min="12318" max="12318" width="22.28515625" style="17" customWidth="1"/>
    <col min="12319" max="12320" width="10.85546875" style="17"/>
    <col min="12321" max="12321" width="14.85546875" style="17" bestFit="1" customWidth="1"/>
    <col min="12322" max="12546" width="10.85546875" style="17"/>
    <col min="12547" max="12547" width="34.42578125" style="17" customWidth="1"/>
    <col min="12548" max="12549" width="19.42578125" style="17" bestFit="1" customWidth="1"/>
    <col min="12550" max="12550" width="19.7109375" style="17" customWidth="1"/>
    <col min="12551" max="12552" width="20.42578125" style="17" customWidth="1"/>
    <col min="12553" max="12554" width="19.7109375" style="17" customWidth="1"/>
    <col min="12555" max="12555" width="25.28515625" style="17" customWidth="1"/>
    <col min="12556" max="12556" width="26" style="17" customWidth="1"/>
    <col min="12557" max="12557" width="22.28515625" style="17" customWidth="1"/>
    <col min="12558" max="12558" width="24.85546875" style="17" customWidth="1"/>
    <col min="12559" max="12559" width="21.140625" style="17" customWidth="1"/>
    <col min="12560" max="12560" width="21.42578125" style="17" customWidth="1"/>
    <col min="12561" max="12561" width="27.85546875" style="17" customWidth="1"/>
    <col min="12562" max="12562" width="23.42578125" style="17" customWidth="1"/>
    <col min="12563" max="12563" width="21.42578125" style="17" customWidth="1"/>
    <col min="12564" max="12566" width="20.7109375" style="17" customWidth="1"/>
    <col min="12567" max="12567" width="32.28515625" style="17" bestFit="1" customWidth="1"/>
    <col min="12568" max="12568" width="20.7109375" style="17" customWidth="1"/>
    <col min="12569" max="12569" width="22" style="17" customWidth="1"/>
    <col min="12570" max="12573" width="21.28515625" style="17" customWidth="1"/>
    <col min="12574" max="12574" width="22.28515625" style="17" customWidth="1"/>
    <col min="12575" max="12576" width="10.85546875" style="17"/>
    <col min="12577" max="12577" width="14.85546875" style="17" bestFit="1" customWidth="1"/>
    <col min="12578" max="12802" width="10.85546875" style="17"/>
    <col min="12803" max="12803" width="34.42578125" style="17" customWidth="1"/>
    <col min="12804" max="12805" width="19.42578125" style="17" bestFit="1" customWidth="1"/>
    <col min="12806" max="12806" width="19.7109375" style="17" customWidth="1"/>
    <col min="12807" max="12808" width="20.42578125" style="17" customWidth="1"/>
    <col min="12809" max="12810" width="19.7109375" style="17" customWidth="1"/>
    <col min="12811" max="12811" width="25.28515625" style="17" customWidth="1"/>
    <col min="12812" max="12812" width="26" style="17" customWidth="1"/>
    <col min="12813" max="12813" width="22.28515625" style="17" customWidth="1"/>
    <col min="12814" max="12814" width="24.85546875" style="17" customWidth="1"/>
    <col min="12815" max="12815" width="21.140625" style="17" customWidth="1"/>
    <col min="12816" max="12816" width="21.42578125" style="17" customWidth="1"/>
    <col min="12817" max="12817" width="27.85546875" style="17" customWidth="1"/>
    <col min="12818" max="12818" width="23.42578125" style="17" customWidth="1"/>
    <col min="12819" max="12819" width="21.42578125" style="17" customWidth="1"/>
    <col min="12820" max="12822" width="20.7109375" style="17" customWidth="1"/>
    <col min="12823" max="12823" width="32.28515625" style="17" bestFit="1" customWidth="1"/>
    <col min="12824" max="12824" width="20.7109375" style="17" customWidth="1"/>
    <col min="12825" max="12825" width="22" style="17" customWidth="1"/>
    <col min="12826" max="12829" width="21.28515625" style="17" customWidth="1"/>
    <col min="12830" max="12830" width="22.28515625" style="17" customWidth="1"/>
    <col min="12831" max="12832" width="10.85546875" style="17"/>
    <col min="12833" max="12833" width="14.85546875" style="17" bestFit="1" customWidth="1"/>
    <col min="12834" max="13058" width="10.85546875" style="17"/>
    <col min="13059" max="13059" width="34.42578125" style="17" customWidth="1"/>
    <col min="13060" max="13061" width="19.42578125" style="17" bestFit="1" customWidth="1"/>
    <col min="13062" max="13062" width="19.7109375" style="17" customWidth="1"/>
    <col min="13063" max="13064" width="20.42578125" style="17" customWidth="1"/>
    <col min="13065" max="13066" width="19.7109375" style="17" customWidth="1"/>
    <col min="13067" max="13067" width="25.28515625" style="17" customWidth="1"/>
    <col min="13068" max="13068" width="26" style="17" customWidth="1"/>
    <col min="13069" max="13069" width="22.28515625" style="17" customWidth="1"/>
    <col min="13070" max="13070" width="24.85546875" style="17" customWidth="1"/>
    <col min="13071" max="13071" width="21.140625" style="17" customWidth="1"/>
    <col min="13072" max="13072" width="21.42578125" style="17" customWidth="1"/>
    <col min="13073" max="13073" width="27.85546875" style="17" customWidth="1"/>
    <col min="13074" max="13074" width="23.42578125" style="17" customWidth="1"/>
    <col min="13075" max="13075" width="21.42578125" style="17" customWidth="1"/>
    <col min="13076" max="13078" width="20.7109375" style="17" customWidth="1"/>
    <col min="13079" max="13079" width="32.28515625" style="17" bestFit="1" customWidth="1"/>
    <col min="13080" max="13080" width="20.7109375" style="17" customWidth="1"/>
    <col min="13081" max="13081" width="22" style="17" customWidth="1"/>
    <col min="13082" max="13085" width="21.28515625" style="17" customWidth="1"/>
    <col min="13086" max="13086" width="22.28515625" style="17" customWidth="1"/>
    <col min="13087" max="13088" width="10.85546875" style="17"/>
    <col min="13089" max="13089" width="14.85546875" style="17" bestFit="1" customWidth="1"/>
    <col min="13090" max="13314" width="10.85546875" style="17"/>
    <col min="13315" max="13315" width="34.42578125" style="17" customWidth="1"/>
    <col min="13316" max="13317" width="19.42578125" style="17" bestFit="1" customWidth="1"/>
    <col min="13318" max="13318" width="19.7109375" style="17" customWidth="1"/>
    <col min="13319" max="13320" width="20.42578125" style="17" customWidth="1"/>
    <col min="13321" max="13322" width="19.7109375" style="17" customWidth="1"/>
    <col min="13323" max="13323" width="25.28515625" style="17" customWidth="1"/>
    <col min="13324" max="13324" width="26" style="17" customWidth="1"/>
    <col min="13325" max="13325" width="22.28515625" style="17" customWidth="1"/>
    <col min="13326" max="13326" width="24.85546875" style="17" customWidth="1"/>
    <col min="13327" max="13327" width="21.140625" style="17" customWidth="1"/>
    <col min="13328" max="13328" width="21.42578125" style="17" customWidth="1"/>
    <col min="13329" max="13329" width="27.85546875" style="17" customWidth="1"/>
    <col min="13330" max="13330" width="23.42578125" style="17" customWidth="1"/>
    <col min="13331" max="13331" width="21.42578125" style="17" customWidth="1"/>
    <col min="13332" max="13334" width="20.7109375" style="17" customWidth="1"/>
    <col min="13335" max="13335" width="32.28515625" style="17" bestFit="1" customWidth="1"/>
    <col min="13336" max="13336" width="20.7109375" style="17" customWidth="1"/>
    <col min="13337" max="13337" width="22" style="17" customWidth="1"/>
    <col min="13338" max="13341" width="21.28515625" style="17" customWidth="1"/>
    <col min="13342" max="13342" width="22.28515625" style="17" customWidth="1"/>
    <col min="13343" max="13344" width="10.85546875" style="17"/>
    <col min="13345" max="13345" width="14.85546875" style="17" bestFit="1" customWidth="1"/>
    <col min="13346" max="13570" width="10.85546875" style="17"/>
    <col min="13571" max="13571" width="34.42578125" style="17" customWidth="1"/>
    <col min="13572" max="13573" width="19.42578125" style="17" bestFit="1" customWidth="1"/>
    <col min="13574" max="13574" width="19.7109375" style="17" customWidth="1"/>
    <col min="13575" max="13576" width="20.42578125" style="17" customWidth="1"/>
    <col min="13577" max="13578" width="19.7109375" style="17" customWidth="1"/>
    <col min="13579" max="13579" width="25.28515625" style="17" customWidth="1"/>
    <col min="13580" max="13580" width="26" style="17" customWidth="1"/>
    <col min="13581" max="13581" width="22.28515625" style="17" customWidth="1"/>
    <col min="13582" max="13582" width="24.85546875" style="17" customWidth="1"/>
    <col min="13583" max="13583" width="21.140625" style="17" customWidth="1"/>
    <col min="13584" max="13584" width="21.42578125" style="17" customWidth="1"/>
    <col min="13585" max="13585" width="27.85546875" style="17" customWidth="1"/>
    <col min="13586" max="13586" width="23.42578125" style="17" customWidth="1"/>
    <col min="13587" max="13587" width="21.42578125" style="17" customWidth="1"/>
    <col min="13588" max="13590" width="20.7109375" style="17" customWidth="1"/>
    <col min="13591" max="13591" width="32.28515625" style="17" bestFit="1" customWidth="1"/>
    <col min="13592" max="13592" width="20.7109375" style="17" customWidth="1"/>
    <col min="13593" max="13593" width="22" style="17" customWidth="1"/>
    <col min="13594" max="13597" width="21.28515625" style="17" customWidth="1"/>
    <col min="13598" max="13598" width="22.28515625" style="17" customWidth="1"/>
    <col min="13599" max="13600" width="10.85546875" style="17"/>
    <col min="13601" max="13601" width="14.85546875" style="17" bestFit="1" customWidth="1"/>
    <col min="13602" max="13826" width="10.85546875" style="17"/>
    <col min="13827" max="13827" width="34.42578125" style="17" customWidth="1"/>
    <col min="13828" max="13829" width="19.42578125" style="17" bestFit="1" customWidth="1"/>
    <col min="13830" max="13830" width="19.7109375" style="17" customWidth="1"/>
    <col min="13831" max="13832" width="20.42578125" style="17" customWidth="1"/>
    <col min="13833" max="13834" width="19.7109375" style="17" customWidth="1"/>
    <col min="13835" max="13835" width="25.28515625" style="17" customWidth="1"/>
    <col min="13836" max="13836" width="26" style="17" customWidth="1"/>
    <col min="13837" max="13837" width="22.28515625" style="17" customWidth="1"/>
    <col min="13838" max="13838" width="24.85546875" style="17" customWidth="1"/>
    <col min="13839" max="13839" width="21.140625" style="17" customWidth="1"/>
    <col min="13840" max="13840" width="21.42578125" style="17" customWidth="1"/>
    <col min="13841" max="13841" width="27.85546875" style="17" customWidth="1"/>
    <col min="13842" max="13842" width="23.42578125" style="17" customWidth="1"/>
    <col min="13843" max="13843" width="21.42578125" style="17" customWidth="1"/>
    <col min="13844" max="13846" width="20.7109375" style="17" customWidth="1"/>
    <col min="13847" max="13847" width="32.28515625" style="17" bestFit="1" customWidth="1"/>
    <col min="13848" max="13848" width="20.7109375" style="17" customWidth="1"/>
    <col min="13849" max="13849" width="22" style="17" customWidth="1"/>
    <col min="13850" max="13853" width="21.28515625" style="17" customWidth="1"/>
    <col min="13854" max="13854" width="22.28515625" style="17" customWidth="1"/>
    <col min="13855" max="13856" width="10.85546875" style="17"/>
    <col min="13857" max="13857" width="14.85546875" style="17" bestFit="1" customWidth="1"/>
    <col min="13858" max="14082" width="10.85546875" style="17"/>
    <col min="14083" max="14083" width="34.42578125" style="17" customWidth="1"/>
    <col min="14084" max="14085" width="19.42578125" style="17" bestFit="1" customWidth="1"/>
    <col min="14086" max="14086" width="19.7109375" style="17" customWidth="1"/>
    <col min="14087" max="14088" width="20.42578125" style="17" customWidth="1"/>
    <col min="14089" max="14090" width="19.7109375" style="17" customWidth="1"/>
    <col min="14091" max="14091" width="25.28515625" style="17" customWidth="1"/>
    <col min="14092" max="14092" width="26" style="17" customWidth="1"/>
    <col min="14093" max="14093" width="22.28515625" style="17" customWidth="1"/>
    <col min="14094" max="14094" width="24.85546875" style="17" customWidth="1"/>
    <col min="14095" max="14095" width="21.140625" style="17" customWidth="1"/>
    <col min="14096" max="14096" width="21.42578125" style="17" customWidth="1"/>
    <col min="14097" max="14097" width="27.85546875" style="17" customWidth="1"/>
    <col min="14098" max="14098" width="23.42578125" style="17" customWidth="1"/>
    <col min="14099" max="14099" width="21.42578125" style="17" customWidth="1"/>
    <col min="14100" max="14102" width="20.7109375" style="17" customWidth="1"/>
    <col min="14103" max="14103" width="32.28515625" style="17" bestFit="1" customWidth="1"/>
    <col min="14104" max="14104" width="20.7109375" style="17" customWidth="1"/>
    <col min="14105" max="14105" width="22" style="17" customWidth="1"/>
    <col min="14106" max="14109" width="21.28515625" style="17" customWidth="1"/>
    <col min="14110" max="14110" width="22.28515625" style="17" customWidth="1"/>
    <col min="14111" max="14112" width="10.85546875" style="17"/>
    <col min="14113" max="14113" width="14.85546875" style="17" bestFit="1" customWidth="1"/>
    <col min="14114" max="14338" width="10.85546875" style="17"/>
    <col min="14339" max="14339" width="34.42578125" style="17" customWidth="1"/>
    <col min="14340" max="14341" width="19.42578125" style="17" bestFit="1" customWidth="1"/>
    <col min="14342" max="14342" width="19.7109375" style="17" customWidth="1"/>
    <col min="14343" max="14344" width="20.42578125" style="17" customWidth="1"/>
    <col min="14345" max="14346" width="19.7109375" style="17" customWidth="1"/>
    <col min="14347" max="14347" width="25.28515625" style="17" customWidth="1"/>
    <col min="14348" max="14348" width="26" style="17" customWidth="1"/>
    <col min="14349" max="14349" width="22.28515625" style="17" customWidth="1"/>
    <col min="14350" max="14350" width="24.85546875" style="17" customWidth="1"/>
    <col min="14351" max="14351" width="21.140625" style="17" customWidth="1"/>
    <col min="14352" max="14352" width="21.42578125" style="17" customWidth="1"/>
    <col min="14353" max="14353" width="27.85546875" style="17" customWidth="1"/>
    <col min="14354" max="14354" width="23.42578125" style="17" customWidth="1"/>
    <col min="14355" max="14355" width="21.42578125" style="17" customWidth="1"/>
    <col min="14356" max="14358" width="20.7109375" style="17" customWidth="1"/>
    <col min="14359" max="14359" width="32.28515625" style="17" bestFit="1" customWidth="1"/>
    <col min="14360" max="14360" width="20.7109375" style="17" customWidth="1"/>
    <col min="14361" max="14361" width="22" style="17" customWidth="1"/>
    <col min="14362" max="14365" width="21.28515625" style="17" customWidth="1"/>
    <col min="14366" max="14366" width="22.28515625" style="17" customWidth="1"/>
    <col min="14367" max="14368" width="10.85546875" style="17"/>
    <col min="14369" max="14369" width="14.85546875" style="17" bestFit="1" customWidth="1"/>
    <col min="14370" max="14594" width="10.85546875" style="17"/>
    <col min="14595" max="14595" width="34.42578125" style="17" customWidth="1"/>
    <col min="14596" max="14597" width="19.42578125" style="17" bestFit="1" customWidth="1"/>
    <col min="14598" max="14598" width="19.7109375" style="17" customWidth="1"/>
    <col min="14599" max="14600" width="20.42578125" style="17" customWidth="1"/>
    <col min="14601" max="14602" width="19.7109375" style="17" customWidth="1"/>
    <col min="14603" max="14603" width="25.28515625" style="17" customWidth="1"/>
    <col min="14604" max="14604" width="26" style="17" customWidth="1"/>
    <col min="14605" max="14605" width="22.28515625" style="17" customWidth="1"/>
    <col min="14606" max="14606" width="24.85546875" style="17" customWidth="1"/>
    <col min="14607" max="14607" width="21.140625" style="17" customWidth="1"/>
    <col min="14608" max="14608" width="21.42578125" style="17" customWidth="1"/>
    <col min="14609" max="14609" width="27.85546875" style="17" customWidth="1"/>
    <col min="14610" max="14610" width="23.42578125" style="17" customWidth="1"/>
    <col min="14611" max="14611" width="21.42578125" style="17" customWidth="1"/>
    <col min="14612" max="14614" width="20.7109375" style="17" customWidth="1"/>
    <col min="14615" max="14615" width="32.28515625" style="17" bestFit="1" customWidth="1"/>
    <col min="14616" max="14616" width="20.7109375" style="17" customWidth="1"/>
    <col min="14617" max="14617" width="22" style="17" customWidth="1"/>
    <col min="14618" max="14621" width="21.28515625" style="17" customWidth="1"/>
    <col min="14622" max="14622" width="22.28515625" style="17" customWidth="1"/>
    <col min="14623" max="14624" width="10.85546875" style="17"/>
    <col min="14625" max="14625" width="14.85546875" style="17" bestFit="1" customWidth="1"/>
    <col min="14626" max="14850" width="10.85546875" style="17"/>
    <col min="14851" max="14851" width="34.42578125" style="17" customWidth="1"/>
    <col min="14852" max="14853" width="19.42578125" style="17" bestFit="1" customWidth="1"/>
    <col min="14854" max="14854" width="19.7109375" style="17" customWidth="1"/>
    <col min="14855" max="14856" width="20.42578125" style="17" customWidth="1"/>
    <col min="14857" max="14858" width="19.7109375" style="17" customWidth="1"/>
    <col min="14859" max="14859" width="25.28515625" style="17" customWidth="1"/>
    <col min="14860" max="14860" width="26" style="17" customWidth="1"/>
    <col min="14861" max="14861" width="22.28515625" style="17" customWidth="1"/>
    <col min="14862" max="14862" width="24.85546875" style="17" customWidth="1"/>
    <col min="14863" max="14863" width="21.140625" style="17" customWidth="1"/>
    <col min="14864" max="14864" width="21.42578125" style="17" customWidth="1"/>
    <col min="14865" max="14865" width="27.85546875" style="17" customWidth="1"/>
    <col min="14866" max="14866" width="23.42578125" style="17" customWidth="1"/>
    <col min="14867" max="14867" width="21.42578125" style="17" customWidth="1"/>
    <col min="14868" max="14870" width="20.7109375" style="17" customWidth="1"/>
    <col min="14871" max="14871" width="32.28515625" style="17" bestFit="1" customWidth="1"/>
    <col min="14872" max="14872" width="20.7109375" style="17" customWidth="1"/>
    <col min="14873" max="14873" width="22" style="17" customWidth="1"/>
    <col min="14874" max="14877" width="21.28515625" style="17" customWidth="1"/>
    <col min="14878" max="14878" width="22.28515625" style="17" customWidth="1"/>
    <col min="14879" max="14880" width="10.85546875" style="17"/>
    <col min="14881" max="14881" width="14.85546875" style="17" bestFit="1" customWidth="1"/>
    <col min="14882" max="15106" width="10.85546875" style="17"/>
    <col min="15107" max="15107" width="34.42578125" style="17" customWidth="1"/>
    <col min="15108" max="15109" width="19.42578125" style="17" bestFit="1" customWidth="1"/>
    <col min="15110" max="15110" width="19.7109375" style="17" customWidth="1"/>
    <col min="15111" max="15112" width="20.42578125" style="17" customWidth="1"/>
    <col min="15113" max="15114" width="19.7109375" style="17" customWidth="1"/>
    <col min="15115" max="15115" width="25.28515625" style="17" customWidth="1"/>
    <col min="15116" max="15116" width="26" style="17" customWidth="1"/>
    <col min="15117" max="15117" width="22.28515625" style="17" customWidth="1"/>
    <col min="15118" max="15118" width="24.85546875" style="17" customWidth="1"/>
    <col min="15119" max="15119" width="21.140625" style="17" customWidth="1"/>
    <col min="15120" max="15120" width="21.42578125" style="17" customWidth="1"/>
    <col min="15121" max="15121" width="27.85546875" style="17" customWidth="1"/>
    <col min="15122" max="15122" width="23.42578125" style="17" customWidth="1"/>
    <col min="15123" max="15123" width="21.42578125" style="17" customWidth="1"/>
    <col min="15124" max="15126" width="20.7109375" style="17" customWidth="1"/>
    <col min="15127" max="15127" width="32.28515625" style="17" bestFit="1" customWidth="1"/>
    <col min="15128" max="15128" width="20.7109375" style="17" customWidth="1"/>
    <col min="15129" max="15129" width="22" style="17" customWidth="1"/>
    <col min="15130" max="15133" width="21.28515625" style="17" customWidth="1"/>
    <col min="15134" max="15134" width="22.28515625" style="17" customWidth="1"/>
    <col min="15135" max="15136" width="10.85546875" style="17"/>
    <col min="15137" max="15137" width="14.85546875" style="17" bestFit="1" customWidth="1"/>
    <col min="15138" max="15362" width="10.85546875" style="17"/>
    <col min="15363" max="15363" width="34.42578125" style="17" customWidth="1"/>
    <col min="15364" max="15365" width="19.42578125" style="17" bestFit="1" customWidth="1"/>
    <col min="15366" max="15366" width="19.7109375" style="17" customWidth="1"/>
    <col min="15367" max="15368" width="20.42578125" style="17" customWidth="1"/>
    <col min="15369" max="15370" width="19.7109375" style="17" customWidth="1"/>
    <col min="15371" max="15371" width="25.28515625" style="17" customWidth="1"/>
    <col min="15372" max="15372" width="26" style="17" customWidth="1"/>
    <col min="15373" max="15373" width="22.28515625" style="17" customWidth="1"/>
    <col min="15374" max="15374" width="24.85546875" style="17" customWidth="1"/>
    <col min="15375" max="15375" width="21.140625" style="17" customWidth="1"/>
    <col min="15376" max="15376" width="21.42578125" style="17" customWidth="1"/>
    <col min="15377" max="15377" width="27.85546875" style="17" customWidth="1"/>
    <col min="15378" max="15378" width="23.42578125" style="17" customWidth="1"/>
    <col min="15379" max="15379" width="21.42578125" style="17" customWidth="1"/>
    <col min="15380" max="15382" width="20.7109375" style="17" customWidth="1"/>
    <col min="15383" max="15383" width="32.28515625" style="17" bestFit="1" customWidth="1"/>
    <col min="15384" max="15384" width="20.7109375" style="17" customWidth="1"/>
    <col min="15385" max="15385" width="22" style="17" customWidth="1"/>
    <col min="15386" max="15389" width="21.28515625" style="17" customWidth="1"/>
    <col min="15390" max="15390" width="22.28515625" style="17" customWidth="1"/>
    <col min="15391" max="15392" width="10.85546875" style="17"/>
    <col min="15393" max="15393" width="14.85546875" style="17" bestFit="1" customWidth="1"/>
    <col min="15394" max="15618" width="10.85546875" style="17"/>
    <col min="15619" max="15619" width="34.42578125" style="17" customWidth="1"/>
    <col min="15620" max="15621" width="19.42578125" style="17" bestFit="1" customWidth="1"/>
    <col min="15622" max="15622" width="19.7109375" style="17" customWidth="1"/>
    <col min="15623" max="15624" width="20.42578125" style="17" customWidth="1"/>
    <col min="15625" max="15626" width="19.7109375" style="17" customWidth="1"/>
    <col min="15627" max="15627" width="25.28515625" style="17" customWidth="1"/>
    <col min="15628" max="15628" width="26" style="17" customWidth="1"/>
    <col min="15629" max="15629" width="22.28515625" style="17" customWidth="1"/>
    <col min="15630" max="15630" width="24.85546875" style="17" customWidth="1"/>
    <col min="15631" max="15631" width="21.140625" style="17" customWidth="1"/>
    <col min="15632" max="15632" width="21.42578125" style="17" customWidth="1"/>
    <col min="15633" max="15633" width="27.85546875" style="17" customWidth="1"/>
    <col min="15634" max="15634" width="23.42578125" style="17" customWidth="1"/>
    <col min="15635" max="15635" width="21.42578125" style="17" customWidth="1"/>
    <col min="15636" max="15638" width="20.7109375" style="17" customWidth="1"/>
    <col min="15639" max="15639" width="32.28515625" style="17" bestFit="1" customWidth="1"/>
    <col min="15640" max="15640" width="20.7109375" style="17" customWidth="1"/>
    <col min="15641" max="15641" width="22" style="17" customWidth="1"/>
    <col min="15642" max="15645" width="21.28515625" style="17" customWidth="1"/>
    <col min="15646" max="15646" width="22.28515625" style="17" customWidth="1"/>
    <col min="15647" max="15648" width="10.85546875" style="17"/>
    <col min="15649" max="15649" width="14.85546875" style="17" bestFit="1" customWidth="1"/>
    <col min="15650" max="15874" width="10.85546875" style="17"/>
    <col min="15875" max="15875" width="34.42578125" style="17" customWidth="1"/>
    <col min="15876" max="15877" width="19.42578125" style="17" bestFit="1" customWidth="1"/>
    <col min="15878" max="15878" width="19.7109375" style="17" customWidth="1"/>
    <col min="15879" max="15880" width="20.42578125" style="17" customWidth="1"/>
    <col min="15881" max="15882" width="19.7109375" style="17" customWidth="1"/>
    <col min="15883" max="15883" width="25.28515625" style="17" customWidth="1"/>
    <col min="15884" max="15884" width="26" style="17" customWidth="1"/>
    <col min="15885" max="15885" width="22.28515625" style="17" customWidth="1"/>
    <col min="15886" max="15886" width="24.85546875" style="17" customWidth="1"/>
    <col min="15887" max="15887" width="21.140625" style="17" customWidth="1"/>
    <col min="15888" max="15888" width="21.42578125" style="17" customWidth="1"/>
    <col min="15889" max="15889" width="27.85546875" style="17" customWidth="1"/>
    <col min="15890" max="15890" width="23.42578125" style="17" customWidth="1"/>
    <col min="15891" max="15891" width="21.42578125" style="17" customWidth="1"/>
    <col min="15892" max="15894" width="20.7109375" style="17" customWidth="1"/>
    <col min="15895" max="15895" width="32.28515625" style="17" bestFit="1" customWidth="1"/>
    <col min="15896" max="15896" width="20.7109375" style="17" customWidth="1"/>
    <col min="15897" max="15897" width="22" style="17" customWidth="1"/>
    <col min="15898" max="15901" width="21.28515625" style="17" customWidth="1"/>
    <col min="15902" max="15902" width="22.28515625" style="17" customWidth="1"/>
    <col min="15903" max="15904" width="10.85546875" style="17"/>
    <col min="15905" max="15905" width="14.85546875" style="17" bestFit="1" customWidth="1"/>
    <col min="15906" max="16130" width="10.85546875" style="17"/>
    <col min="16131" max="16131" width="34.42578125" style="17" customWidth="1"/>
    <col min="16132" max="16133" width="19.42578125" style="17" bestFit="1" customWidth="1"/>
    <col min="16134" max="16134" width="19.7109375" style="17" customWidth="1"/>
    <col min="16135" max="16136" width="20.42578125" style="17" customWidth="1"/>
    <col min="16137" max="16138" width="19.7109375" style="17" customWidth="1"/>
    <col min="16139" max="16139" width="25.28515625" style="17" customWidth="1"/>
    <col min="16140" max="16140" width="26" style="17" customWidth="1"/>
    <col min="16141" max="16141" width="22.28515625" style="17" customWidth="1"/>
    <col min="16142" max="16142" width="24.85546875" style="17" customWidth="1"/>
    <col min="16143" max="16143" width="21.140625" style="17" customWidth="1"/>
    <col min="16144" max="16144" width="21.42578125" style="17" customWidth="1"/>
    <col min="16145" max="16145" width="27.85546875" style="17" customWidth="1"/>
    <col min="16146" max="16146" width="23.42578125" style="17" customWidth="1"/>
    <col min="16147" max="16147" width="21.42578125" style="17" customWidth="1"/>
    <col min="16148" max="16150" width="20.7109375" style="17" customWidth="1"/>
    <col min="16151" max="16151" width="32.28515625" style="17" bestFit="1" customWidth="1"/>
    <col min="16152" max="16152" width="20.7109375" style="17" customWidth="1"/>
    <col min="16153" max="16153" width="22" style="17" customWidth="1"/>
    <col min="16154" max="16157" width="21.28515625" style="17" customWidth="1"/>
    <col min="16158" max="16158" width="22.28515625" style="17" customWidth="1"/>
    <col min="16159" max="16160" width="10.85546875" style="17"/>
    <col min="16161" max="16161" width="14.85546875" style="17" bestFit="1" customWidth="1"/>
    <col min="16162" max="16384" width="10.85546875" style="17"/>
  </cols>
  <sheetData>
    <row r="1" spans="1:30" s="3" customFormat="1" ht="30" x14ac:dyDescent="0.2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30" x14ac:dyDescent="0.2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30" x14ac:dyDescent="0.25">
      <c r="A3" s="325" t="s">
        <v>0</v>
      </c>
      <c r="B3" s="325"/>
      <c r="C3" s="325"/>
      <c r="D3" s="171"/>
      <c r="E3" s="171"/>
      <c r="F3" s="171"/>
      <c r="G3" s="171"/>
      <c r="H3" s="171"/>
      <c r="I3" s="171"/>
      <c r="J3" s="171"/>
      <c r="K3" s="171"/>
      <c r="L3" s="171"/>
      <c r="M3" s="171"/>
      <c r="N3" s="171"/>
      <c r="O3" s="171"/>
      <c r="P3" s="171"/>
      <c r="Q3" s="171"/>
      <c r="R3" s="171"/>
      <c r="S3" s="171"/>
      <c r="T3" s="171"/>
      <c r="U3" s="171"/>
      <c r="V3" s="171"/>
      <c r="W3" s="171"/>
      <c r="X3" s="171"/>
      <c r="Y3" s="2"/>
      <c r="Z3" s="2"/>
      <c r="AA3" s="2"/>
      <c r="AB3" s="2"/>
      <c r="AC3" s="2"/>
      <c r="AD3" s="171"/>
    </row>
    <row r="4" spans="1:30" s="3" customFormat="1" ht="30" x14ac:dyDescent="0.2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30" x14ac:dyDescent="0.2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30" x14ac:dyDescent="0.2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30" x14ac:dyDescent="0.2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30" x14ac:dyDescent="0.2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6.25" x14ac:dyDescent="0.25">
      <c r="A9" s="171" t="s">
        <v>1</v>
      </c>
      <c r="B9" s="171"/>
      <c r="C9" s="171"/>
      <c r="D9" s="1"/>
      <c r="E9" s="326" t="s">
        <v>2</v>
      </c>
      <c r="F9" s="326"/>
      <c r="G9" s="326"/>
      <c r="H9" s="5"/>
      <c r="I9" s="5"/>
      <c r="J9" s="5"/>
      <c r="K9" s="5"/>
      <c r="L9" s="5"/>
      <c r="M9" s="5"/>
      <c r="N9" s="5"/>
      <c r="O9" s="5"/>
      <c r="P9" s="5"/>
      <c r="Q9" s="1" t="s">
        <v>3</v>
      </c>
      <c r="R9" s="326"/>
      <c r="S9" s="326"/>
      <c r="T9" s="1"/>
      <c r="U9" s="1"/>
      <c r="V9" s="1"/>
      <c r="W9" s="1"/>
      <c r="X9" s="1"/>
      <c r="Y9" s="1"/>
      <c r="Z9" s="1"/>
      <c r="AA9" s="1"/>
      <c r="AB9" s="1"/>
      <c r="AC9" s="1"/>
      <c r="AD9" s="1"/>
    </row>
    <row r="10" spans="1:30" s="3" customFormat="1" ht="8.25" customHeight="1" x14ac:dyDescent="0.25">
      <c r="A10" s="171"/>
      <c r="B10" s="171"/>
      <c r="C10" s="17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6.25" x14ac:dyDescent="0.25">
      <c r="A11" s="171" t="s">
        <v>4</v>
      </c>
      <c r="B11" s="171"/>
      <c r="C11" s="171"/>
      <c r="D11" s="1"/>
      <c r="E11" s="169">
        <v>3</v>
      </c>
      <c r="F11" s="1"/>
      <c r="G11" s="1"/>
      <c r="H11" s="1"/>
      <c r="I11" s="1"/>
      <c r="J11" s="1"/>
      <c r="K11" s="327" t="s">
        <v>60</v>
      </c>
      <c r="L11" s="327"/>
      <c r="M11" s="170"/>
      <c r="N11" s="170"/>
      <c r="O11" s="1"/>
      <c r="P11" s="1"/>
      <c r="Q11" s="1" t="s">
        <v>6</v>
      </c>
      <c r="R11" s="8"/>
      <c r="S11" s="8"/>
      <c r="T11" s="8"/>
      <c r="U11" s="8"/>
      <c r="V11" s="8"/>
      <c r="W11" s="8"/>
      <c r="X11" s="8"/>
      <c r="Y11" s="1"/>
      <c r="Z11" s="1"/>
      <c r="AA11" s="1"/>
      <c r="AB11" s="1"/>
      <c r="AC11" s="1"/>
      <c r="AD11" s="1"/>
    </row>
    <row r="12" spans="1:30" s="3" customFormat="1" ht="26.25" x14ac:dyDescent="0.25">
      <c r="A12" s="171"/>
      <c r="B12" s="171"/>
      <c r="C12" s="171"/>
      <c r="D12" s="1"/>
      <c r="E12" s="5"/>
      <c r="F12" s="1"/>
      <c r="G12" s="1"/>
      <c r="H12" s="1"/>
      <c r="I12" s="1"/>
      <c r="J12" s="1"/>
      <c r="K12" s="170"/>
      <c r="L12" s="170"/>
      <c r="M12" s="170"/>
      <c r="N12" s="170"/>
      <c r="O12" s="1"/>
      <c r="P12" s="1"/>
      <c r="Q12" s="1"/>
      <c r="R12" s="1"/>
      <c r="S12" s="8"/>
      <c r="T12" s="8"/>
      <c r="U12" s="8"/>
      <c r="V12" s="8"/>
      <c r="W12" s="8"/>
      <c r="X12" s="8"/>
      <c r="Y12" s="8"/>
      <c r="Z12" s="8"/>
      <c r="AA12" s="8"/>
      <c r="AB12" s="8"/>
      <c r="AC12" s="8"/>
      <c r="AD12" s="1"/>
    </row>
    <row r="13" spans="1:30" s="3" customFormat="1" ht="26.25" x14ac:dyDescent="0.25">
      <c r="A13" s="171"/>
      <c r="B13" s="171"/>
      <c r="C13" s="171"/>
      <c r="D13" s="171"/>
      <c r="E13" s="171"/>
      <c r="F13" s="171"/>
      <c r="G13" s="171"/>
      <c r="H13" s="171"/>
      <c r="I13" s="171"/>
      <c r="J13" s="171"/>
      <c r="K13" s="171"/>
      <c r="L13" s="170"/>
      <c r="M13" s="170"/>
      <c r="N13" s="170"/>
      <c r="O13" s="170"/>
      <c r="P13" s="170"/>
      <c r="Q13" s="170"/>
      <c r="R13" s="170"/>
      <c r="S13" s="170"/>
      <c r="T13" s="170"/>
      <c r="U13" s="170"/>
      <c r="V13" s="170"/>
      <c r="W13" s="1"/>
      <c r="X13" s="1"/>
      <c r="Y13" s="1"/>
    </row>
    <row r="14" spans="1:30" s="3" customFormat="1" ht="27" thickBot="1" x14ac:dyDescent="0.3">
      <c r="A14" s="171"/>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25" x14ac:dyDescent="0.25">
      <c r="A15" s="153" t="s">
        <v>7</v>
      </c>
      <c r="B15" s="339" t="s">
        <v>8</v>
      </c>
      <c r="C15" s="340"/>
      <c r="D15" s="340"/>
      <c r="E15" s="340"/>
      <c r="F15" s="340"/>
      <c r="G15" s="340"/>
      <c r="H15" s="340"/>
      <c r="I15" s="340"/>
      <c r="J15" s="341"/>
      <c r="K15" s="342" t="s">
        <v>53</v>
      </c>
      <c r="L15" s="343"/>
      <c r="M15" s="343"/>
      <c r="N15" s="344"/>
      <c r="O15" s="347" t="s">
        <v>52</v>
      </c>
      <c r="P15" s="345"/>
      <c r="Q15" s="345"/>
      <c r="R15" s="345"/>
      <c r="S15" s="345"/>
      <c r="T15" s="345"/>
      <c r="U15" s="345"/>
      <c r="V15" s="345"/>
      <c r="W15" s="346"/>
      <c r="X15" s="12"/>
    </row>
    <row r="16" spans="1:30" ht="39.950000000000003" customHeight="1" x14ac:dyDescent="0.25">
      <c r="A16" s="154" t="s">
        <v>9</v>
      </c>
      <c r="B16" s="163"/>
      <c r="C16" s="165"/>
      <c r="D16" s="15"/>
      <c r="E16" s="19"/>
      <c r="F16" s="15"/>
      <c r="G16" s="15"/>
      <c r="H16" s="15"/>
      <c r="I16" s="15"/>
      <c r="J16" s="164"/>
      <c r="K16" s="14"/>
      <c r="L16" s="15"/>
      <c r="M16" s="19"/>
      <c r="N16" s="164"/>
      <c r="O16" s="165"/>
      <c r="P16" s="165"/>
      <c r="Q16" s="15"/>
      <c r="R16" s="15"/>
      <c r="S16" s="15"/>
      <c r="T16" s="15"/>
      <c r="U16" s="15"/>
      <c r="V16" s="15"/>
      <c r="W16" s="164"/>
      <c r="X16" s="16" t="s">
        <v>10</v>
      </c>
      <c r="Z16" s="18"/>
      <c r="AA16" s="18"/>
    </row>
    <row r="17" spans="1:30" ht="39.950000000000003" customHeight="1" x14ac:dyDescent="0.25">
      <c r="A17" s="15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39.950000000000003" customHeight="1" x14ac:dyDescent="0.25">
      <c r="A18" s="156" t="s">
        <v>12</v>
      </c>
      <c r="B18" s="21">
        <v>15.1</v>
      </c>
      <c r="C18" s="78">
        <v>32.5</v>
      </c>
      <c r="D18" s="22">
        <v>32.4</v>
      </c>
      <c r="E18" s="22">
        <v>41.5</v>
      </c>
      <c r="F18" s="22">
        <v>44.9</v>
      </c>
      <c r="G18" s="22">
        <v>45.1</v>
      </c>
      <c r="H18" s="22">
        <v>37.4</v>
      </c>
      <c r="I18" s="22">
        <v>38.200000000000003</v>
      </c>
      <c r="J18" s="23">
        <v>30.4</v>
      </c>
      <c r="K18" s="21">
        <v>20.070500000000003</v>
      </c>
      <c r="L18" s="22">
        <v>38.845749999999995</v>
      </c>
      <c r="M18" s="22">
        <v>53.766749999999995</v>
      </c>
      <c r="N18" s="23">
        <v>52.210000000000008</v>
      </c>
      <c r="O18" s="78">
        <v>23.5</v>
      </c>
      <c r="P18" s="78">
        <v>34.200000000000003</v>
      </c>
      <c r="Q18" s="22">
        <v>59.7</v>
      </c>
      <c r="R18" s="22">
        <v>38.200000000000003</v>
      </c>
      <c r="S18" s="22">
        <v>38.200000000000003</v>
      </c>
      <c r="T18" s="22">
        <v>46.6</v>
      </c>
      <c r="U18" s="22">
        <v>38.9</v>
      </c>
      <c r="V18" s="22">
        <v>47.4</v>
      </c>
      <c r="W18" s="23">
        <v>23.7</v>
      </c>
      <c r="X18" s="24">
        <f t="shared" ref="X18:X25" si="0">SUM(B18:W18)</f>
        <v>832.79300000000023</v>
      </c>
      <c r="Z18" s="2"/>
      <c r="AA18" s="18"/>
    </row>
    <row r="19" spans="1:30" ht="39.950000000000003" customHeight="1" x14ac:dyDescent="0.25">
      <c r="A19" s="157" t="s">
        <v>13</v>
      </c>
      <c r="B19" s="21">
        <v>15.1</v>
      </c>
      <c r="C19" s="78">
        <v>32.5</v>
      </c>
      <c r="D19" s="22">
        <v>32.4</v>
      </c>
      <c r="E19" s="22">
        <v>41.5</v>
      </c>
      <c r="F19" s="22">
        <v>44.9</v>
      </c>
      <c r="G19" s="22">
        <v>45.1</v>
      </c>
      <c r="H19" s="22">
        <v>37.4</v>
      </c>
      <c r="I19" s="22">
        <v>38.200000000000003</v>
      </c>
      <c r="J19" s="23">
        <v>30.4</v>
      </c>
      <c r="K19" s="21">
        <v>20.070500000000003</v>
      </c>
      <c r="L19" s="22">
        <v>38.845749999999995</v>
      </c>
      <c r="M19" s="22">
        <v>53.766749999999995</v>
      </c>
      <c r="N19" s="23">
        <v>52.210000000000008</v>
      </c>
      <c r="O19" s="78">
        <v>23.5</v>
      </c>
      <c r="P19" s="78">
        <v>34.200000000000003</v>
      </c>
      <c r="Q19" s="22">
        <v>59.7</v>
      </c>
      <c r="R19" s="22">
        <v>38.200000000000003</v>
      </c>
      <c r="S19" s="22">
        <v>38.200000000000003</v>
      </c>
      <c r="T19" s="22">
        <v>46.6</v>
      </c>
      <c r="U19" s="22">
        <v>38.9</v>
      </c>
      <c r="V19" s="22">
        <v>47.4</v>
      </c>
      <c r="W19" s="23">
        <v>23.7</v>
      </c>
      <c r="X19" s="24">
        <f t="shared" si="0"/>
        <v>832.79300000000023</v>
      </c>
      <c r="Z19" s="2"/>
      <c r="AA19" s="18"/>
    </row>
    <row r="20" spans="1:30" ht="39.75" customHeight="1" x14ac:dyDescent="0.25">
      <c r="A20" s="15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39.950000000000003" customHeight="1" x14ac:dyDescent="0.25">
      <c r="A21" s="157" t="s">
        <v>15</v>
      </c>
      <c r="B21" s="21">
        <v>16.036333333333332</v>
      </c>
      <c r="C21" s="78">
        <v>32.653333333333336</v>
      </c>
      <c r="D21" s="22">
        <v>32.72</v>
      </c>
      <c r="E21" s="22">
        <v>41.050000000000004</v>
      </c>
      <c r="F21" s="22">
        <v>43.543333333333329</v>
      </c>
      <c r="G21" s="22">
        <v>42.276000000000003</v>
      </c>
      <c r="H21" s="22">
        <v>34.958666666666659</v>
      </c>
      <c r="I21" s="22">
        <v>35.048333333333325</v>
      </c>
      <c r="J21" s="23">
        <v>27.932999999999993</v>
      </c>
      <c r="K21" s="21">
        <v>19.184833333333334</v>
      </c>
      <c r="L21" s="22">
        <v>36.934833333333344</v>
      </c>
      <c r="M21" s="22">
        <v>52.743999999999993</v>
      </c>
      <c r="N21" s="23">
        <v>53.001333333333321</v>
      </c>
      <c r="O21" s="78">
        <v>25.221500000000002</v>
      </c>
      <c r="P21" s="78">
        <v>35.281333333333329</v>
      </c>
      <c r="Q21" s="22">
        <v>59.432000000000016</v>
      </c>
      <c r="R21" s="22">
        <v>37.375833333333325</v>
      </c>
      <c r="S21" s="22">
        <v>37.375833333333325</v>
      </c>
      <c r="T21" s="22">
        <v>43.906833333333338</v>
      </c>
      <c r="U21" s="22">
        <v>36.779666666666664</v>
      </c>
      <c r="V21" s="22">
        <v>43.855333333333334</v>
      </c>
      <c r="W21" s="23">
        <v>21.464499999999997</v>
      </c>
      <c r="X21" s="24">
        <f t="shared" si="0"/>
        <v>808.77683333333323</v>
      </c>
      <c r="Z21" s="2"/>
      <c r="AA21" s="18"/>
    </row>
    <row r="22" spans="1:30" ht="39.950000000000003" customHeight="1" x14ac:dyDescent="0.25">
      <c r="A22" s="156" t="s">
        <v>16</v>
      </c>
      <c r="B22" s="21">
        <v>16.036333333333332</v>
      </c>
      <c r="C22" s="78">
        <v>32.653333333333336</v>
      </c>
      <c r="D22" s="22">
        <v>32.72</v>
      </c>
      <c r="E22" s="22">
        <v>41.050000000000004</v>
      </c>
      <c r="F22" s="22">
        <v>43.543333333333329</v>
      </c>
      <c r="G22" s="22">
        <v>42.276000000000003</v>
      </c>
      <c r="H22" s="22">
        <v>34.958666666666659</v>
      </c>
      <c r="I22" s="22">
        <v>35.048333333333325</v>
      </c>
      <c r="J22" s="23">
        <v>27.932999999999993</v>
      </c>
      <c r="K22" s="21">
        <v>19.184833333333334</v>
      </c>
      <c r="L22" s="22">
        <v>36.934833333333344</v>
      </c>
      <c r="M22" s="22">
        <v>52.743999999999993</v>
      </c>
      <c r="N22" s="23">
        <v>53.001333333333321</v>
      </c>
      <c r="O22" s="78">
        <v>25.221500000000002</v>
      </c>
      <c r="P22" s="78">
        <v>35.281333333333329</v>
      </c>
      <c r="Q22" s="22">
        <v>59.432000000000016</v>
      </c>
      <c r="R22" s="22">
        <v>37.375833333333325</v>
      </c>
      <c r="S22" s="22">
        <v>37.375833333333325</v>
      </c>
      <c r="T22" s="22">
        <v>43.906833333333338</v>
      </c>
      <c r="U22" s="22">
        <v>36.779666666666664</v>
      </c>
      <c r="V22" s="22">
        <v>43.855333333333334</v>
      </c>
      <c r="W22" s="23">
        <v>21.464499999999997</v>
      </c>
      <c r="X22" s="24">
        <f t="shared" si="0"/>
        <v>808.77683333333323</v>
      </c>
      <c r="Z22" s="2"/>
      <c r="AA22" s="18"/>
    </row>
    <row r="23" spans="1:30" ht="39.950000000000003" customHeight="1" x14ac:dyDescent="0.25">
      <c r="A23" s="157" t="s">
        <v>17</v>
      </c>
      <c r="B23" s="21"/>
      <c r="C23" s="78"/>
      <c r="D23" s="22"/>
      <c r="E23" s="22"/>
      <c r="F23" s="22"/>
      <c r="G23" s="22"/>
      <c r="H23" s="22"/>
      <c r="I23" s="22"/>
      <c r="J23" s="23"/>
      <c r="K23" s="21"/>
      <c r="L23" s="22"/>
      <c r="M23" s="22"/>
      <c r="N23" s="23"/>
      <c r="O23" s="78"/>
      <c r="P23" s="78"/>
      <c r="Q23" s="22"/>
      <c r="R23" s="22"/>
      <c r="S23" s="22"/>
      <c r="T23" s="22"/>
      <c r="U23" s="22"/>
      <c r="V23" s="22"/>
      <c r="W23" s="23"/>
      <c r="X23" s="24">
        <f t="shared" si="0"/>
        <v>0</v>
      </c>
      <c r="Z23" s="2"/>
      <c r="AA23" s="18"/>
    </row>
    <row r="24" spans="1:30" ht="39.950000000000003" customHeight="1" x14ac:dyDescent="0.25">
      <c r="A24" s="156" t="s">
        <v>18</v>
      </c>
      <c r="B24" s="21">
        <v>16.036333333333332</v>
      </c>
      <c r="C24" s="78">
        <v>32.653333333333336</v>
      </c>
      <c r="D24" s="22">
        <v>32.72</v>
      </c>
      <c r="E24" s="22">
        <v>41.050000000000004</v>
      </c>
      <c r="F24" s="22">
        <v>43.543333333333329</v>
      </c>
      <c r="G24" s="22">
        <v>42.276000000000003</v>
      </c>
      <c r="H24" s="22">
        <v>34.958666666666659</v>
      </c>
      <c r="I24" s="22">
        <v>35.048333333333325</v>
      </c>
      <c r="J24" s="23">
        <v>27.932999999999993</v>
      </c>
      <c r="K24" s="21">
        <v>19.184833333333334</v>
      </c>
      <c r="L24" s="22">
        <v>36.934833333333344</v>
      </c>
      <c r="M24" s="22">
        <v>52.743999999999993</v>
      </c>
      <c r="N24" s="23">
        <v>53.001333333333321</v>
      </c>
      <c r="O24" s="78">
        <v>25.221500000000002</v>
      </c>
      <c r="P24" s="78">
        <v>35.281333333333329</v>
      </c>
      <c r="Q24" s="22">
        <v>59.432000000000016</v>
      </c>
      <c r="R24" s="22">
        <v>37.375833333333325</v>
      </c>
      <c r="S24" s="22">
        <v>37.375833333333325</v>
      </c>
      <c r="T24" s="22">
        <v>43.906833333333338</v>
      </c>
      <c r="U24" s="22">
        <v>36.779666666666664</v>
      </c>
      <c r="V24" s="22">
        <v>43.855333333333334</v>
      </c>
      <c r="W24" s="23">
        <v>21.464499999999997</v>
      </c>
      <c r="X24" s="24">
        <f t="shared" si="0"/>
        <v>808.77683333333323</v>
      </c>
      <c r="Z24" s="2"/>
    </row>
    <row r="25" spans="1:30" ht="41.45" customHeight="1" x14ac:dyDescent="0.25">
      <c r="A25" s="157" t="s">
        <v>10</v>
      </c>
      <c r="B25" s="25">
        <f t="shared" ref="B25:D25" si="1">SUM(B18:B24)</f>
        <v>78.308999999999997</v>
      </c>
      <c r="C25" s="26">
        <f t="shared" si="1"/>
        <v>162.96</v>
      </c>
      <c r="D25" s="26">
        <f t="shared" si="1"/>
        <v>162.96</v>
      </c>
      <c r="E25" s="26">
        <f>SUM(E18:E24)</f>
        <v>206.15000000000003</v>
      </c>
      <c r="F25" s="26">
        <f t="shared" ref="F25:L25" si="2">SUM(F18:F24)</f>
        <v>220.42999999999998</v>
      </c>
      <c r="G25" s="26">
        <f t="shared" si="2"/>
        <v>217.02800000000002</v>
      </c>
      <c r="H25" s="26">
        <f t="shared" si="2"/>
        <v>179.67599999999999</v>
      </c>
      <c r="I25" s="26">
        <f t="shared" si="2"/>
        <v>181.54499999999996</v>
      </c>
      <c r="J25" s="27">
        <f t="shared" si="2"/>
        <v>144.59899999999999</v>
      </c>
      <c r="K25" s="25">
        <f t="shared" si="2"/>
        <v>97.695499999999996</v>
      </c>
      <c r="L25" s="26">
        <f t="shared" si="2"/>
        <v>188.49600000000004</v>
      </c>
      <c r="M25" s="26">
        <f>SUM(M18:M24)</f>
        <v>265.76549999999997</v>
      </c>
      <c r="N25" s="27">
        <f t="shared" ref="N25:Q25" si="3">SUM(N18:N24)</f>
        <v>263.42399999999998</v>
      </c>
      <c r="O25" s="79">
        <f t="shared" si="3"/>
        <v>122.66450000000002</v>
      </c>
      <c r="P25" s="26">
        <f t="shared" si="3"/>
        <v>174.24399999999997</v>
      </c>
      <c r="Q25" s="26">
        <f t="shared" si="3"/>
        <v>297.69600000000003</v>
      </c>
      <c r="R25" s="26">
        <f>SUM(R18:R24)</f>
        <v>188.5275</v>
      </c>
      <c r="S25" s="26">
        <f t="shared" ref="S25:U25" si="4">SUM(S18:S24)</f>
        <v>188.5275</v>
      </c>
      <c r="T25" s="26">
        <f t="shared" si="4"/>
        <v>224.9205</v>
      </c>
      <c r="U25" s="26">
        <f t="shared" si="4"/>
        <v>188.13899999999998</v>
      </c>
      <c r="V25" s="26">
        <f>SUM(V18:V24)</f>
        <v>226.36599999999999</v>
      </c>
      <c r="W25" s="27">
        <f t="shared" ref="W25" si="5">SUM(W18:W24)</f>
        <v>111.79349999999999</v>
      </c>
      <c r="X25" s="24">
        <f t="shared" si="0"/>
        <v>4091.9165000000003</v>
      </c>
    </row>
    <row r="26" spans="1:30" s="2" customFormat="1" ht="36.75" customHeight="1" x14ac:dyDescent="0.25">
      <c r="A26" s="158" t="s">
        <v>19</v>
      </c>
      <c r="B26" s="28">
        <v>49.5</v>
      </c>
      <c r="C26" s="80">
        <v>48</v>
      </c>
      <c r="D26" s="29">
        <v>48</v>
      </c>
      <c r="E26" s="29">
        <v>47.5</v>
      </c>
      <c r="F26" s="29">
        <v>47</v>
      </c>
      <c r="G26" s="29">
        <v>46</v>
      </c>
      <c r="H26" s="29">
        <v>46</v>
      </c>
      <c r="I26" s="29">
        <v>45.5</v>
      </c>
      <c r="J26" s="30">
        <v>45.5</v>
      </c>
      <c r="K26" s="28">
        <v>51.5</v>
      </c>
      <c r="L26" s="29">
        <v>51</v>
      </c>
      <c r="M26" s="29">
        <v>49.5</v>
      </c>
      <c r="N26" s="30">
        <v>49</v>
      </c>
      <c r="O26" s="80">
        <v>50.5</v>
      </c>
      <c r="P26" s="29">
        <v>49</v>
      </c>
      <c r="Q26" s="29">
        <v>48</v>
      </c>
      <c r="R26" s="29">
        <v>47.5</v>
      </c>
      <c r="S26" s="29">
        <v>47.5</v>
      </c>
      <c r="T26" s="29">
        <v>46.5</v>
      </c>
      <c r="U26" s="29">
        <v>46.5</v>
      </c>
      <c r="V26" s="29">
        <v>46</v>
      </c>
      <c r="W26" s="30">
        <v>45.5</v>
      </c>
      <c r="X26" s="31">
        <f>+((X25/X27)/7)*1000</f>
        <v>47.625835098582371</v>
      </c>
    </row>
    <row r="27" spans="1:30" s="2" customFormat="1" ht="33" customHeight="1" x14ac:dyDescent="0.25">
      <c r="A27" s="159" t="s">
        <v>20</v>
      </c>
      <c r="B27" s="32">
        <v>226</v>
      </c>
      <c r="C27" s="81">
        <v>485</v>
      </c>
      <c r="D27" s="33">
        <v>485</v>
      </c>
      <c r="E27" s="33">
        <v>620</v>
      </c>
      <c r="F27" s="33">
        <v>670</v>
      </c>
      <c r="G27" s="33">
        <v>674</v>
      </c>
      <c r="H27" s="33">
        <v>558</v>
      </c>
      <c r="I27" s="33">
        <v>570</v>
      </c>
      <c r="J27" s="34">
        <v>454</v>
      </c>
      <c r="K27" s="32">
        <v>271</v>
      </c>
      <c r="L27" s="33">
        <v>528</v>
      </c>
      <c r="M27" s="33">
        <v>767</v>
      </c>
      <c r="N27" s="34">
        <v>768</v>
      </c>
      <c r="O27" s="81">
        <v>347</v>
      </c>
      <c r="P27" s="33">
        <v>508</v>
      </c>
      <c r="Q27" s="33">
        <v>886</v>
      </c>
      <c r="R27" s="33">
        <v>567</v>
      </c>
      <c r="S27" s="33">
        <v>567</v>
      </c>
      <c r="T27" s="33">
        <v>691</v>
      </c>
      <c r="U27" s="33">
        <v>578</v>
      </c>
      <c r="V27" s="33">
        <v>703</v>
      </c>
      <c r="W27" s="34">
        <v>351</v>
      </c>
      <c r="X27" s="35">
        <f>SUM(B27:W27)</f>
        <v>12274</v>
      </c>
      <c r="Y27" s="2">
        <f>((X25*1000)/X27)/7</f>
        <v>47.625835098582378</v>
      </c>
    </row>
    <row r="28" spans="1:30" s="2" customFormat="1" ht="33" customHeight="1" x14ac:dyDescent="0.25">
      <c r="A28" s="160" t="s">
        <v>21</v>
      </c>
      <c r="B28" s="36">
        <f>((B27*B26)*7/1000-B18-B19)/3</f>
        <v>16.036333333333332</v>
      </c>
      <c r="C28" s="37">
        <f t="shared" ref="C28:W28" si="6">((C27*C26)*7/1000-C18-C19)/3</f>
        <v>32.653333333333336</v>
      </c>
      <c r="D28" s="37">
        <f t="shared" si="6"/>
        <v>32.72</v>
      </c>
      <c r="E28" s="37">
        <f t="shared" si="6"/>
        <v>41.050000000000004</v>
      </c>
      <c r="F28" s="37">
        <f t="shared" si="6"/>
        <v>43.543333333333329</v>
      </c>
      <c r="G28" s="37">
        <f t="shared" si="6"/>
        <v>42.276000000000003</v>
      </c>
      <c r="H28" s="37">
        <f t="shared" si="6"/>
        <v>34.958666666666659</v>
      </c>
      <c r="I28" s="37">
        <f t="shared" si="6"/>
        <v>35.048333333333325</v>
      </c>
      <c r="J28" s="38">
        <f t="shared" si="6"/>
        <v>27.932999999999993</v>
      </c>
      <c r="K28" s="36">
        <f t="shared" si="6"/>
        <v>19.184833333333334</v>
      </c>
      <c r="L28" s="37">
        <f t="shared" si="6"/>
        <v>36.934833333333344</v>
      </c>
      <c r="M28" s="37">
        <f t="shared" si="6"/>
        <v>52.743999999999993</v>
      </c>
      <c r="N28" s="38">
        <f t="shared" si="6"/>
        <v>53.001333333333321</v>
      </c>
      <c r="O28" s="82">
        <f t="shared" si="6"/>
        <v>25.221500000000002</v>
      </c>
      <c r="P28" s="37">
        <f t="shared" si="6"/>
        <v>35.281333333333329</v>
      </c>
      <c r="Q28" s="37">
        <f t="shared" si="6"/>
        <v>59.432000000000016</v>
      </c>
      <c r="R28" s="37">
        <f t="shared" si="6"/>
        <v>37.375833333333325</v>
      </c>
      <c r="S28" s="37">
        <f t="shared" si="6"/>
        <v>37.375833333333325</v>
      </c>
      <c r="T28" s="37">
        <f t="shared" si="6"/>
        <v>43.906833333333338</v>
      </c>
      <c r="U28" s="37">
        <f t="shared" si="6"/>
        <v>36.779666666666664</v>
      </c>
      <c r="V28" s="37">
        <f t="shared" si="6"/>
        <v>43.855333333333334</v>
      </c>
      <c r="W28" s="38">
        <f t="shared" si="6"/>
        <v>21.464499999999997</v>
      </c>
      <c r="X28" s="39"/>
    </row>
    <row r="29" spans="1:30" ht="33.75" customHeight="1" x14ac:dyDescent="0.25">
      <c r="A29" s="161" t="s">
        <v>22</v>
      </c>
      <c r="B29" s="40">
        <f t="shared" ref="B29:D29" si="7">((B27*B26)*7)/1000</f>
        <v>78.308999999999997</v>
      </c>
      <c r="C29" s="41">
        <f t="shared" si="7"/>
        <v>162.96</v>
      </c>
      <c r="D29" s="41">
        <f t="shared" si="7"/>
        <v>162.96</v>
      </c>
      <c r="E29" s="41">
        <f>((E27*E26)*7)/1000</f>
        <v>206.15</v>
      </c>
      <c r="F29" s="41">
        <f>((F27*F26)*7)/1000</f>
        <v>220.43</v>
      </c>
      <c r="G29" s="41">
        <f t="shared" ref="G29:K29" si="8">((G27*G26)*7)/1000</f>
        <v>217.02799999999999</v>
      </c>
      <c r="H29" s="41">
        <f t="shared" si="8"/>
        <v>179.67599999999999</v>
      </c>
      <c r="I29" s="41">
        <f t="shared" si="8"/>
        <v>181.54499999999999</v>
      </c>
      <c r="J29" s="85">
        <f t="shared" si="8"/>
        <v>144.59899999999999</v>
      </c>
      <c r="K29" s="40">
        <f t="shared" si="8"/>
        <v>97.695499999999996</v>
      </c>
      <c r="L29" s="41">
        <f>((L27*L26)*7)/1000</f>
        <v>188.49600000000001</v>
      </c>
      <c r="M29" s="41">
        <f>((M27*M26)*7)/1000</f>
        <v>265.76549999999997</v>
      </c>
      <c r="N29" s="85">
        <f>((N27*N26)*7)/1000</f>
        <v>263.42399999999998</v>
      </c>
      <c r="O29" s="83">
        <f t="shared" ref="O29:W29" si="9">((O27*O26)*7)/1000</f>
        <v>122.6645</v>
      </c>
      <c r="P29" s="41">
        <f t="shared" si="9"/>
        <v>174.244</v>
      </c>
      <c r="Q29" s="41">
        <f t="shared" si="9"/>
        <v>297.69600000000003</v>
      </c>
      <c r="R29" s="42">
        <f t="shared" si="9"/>
        <v>188.5275</v>
      </c>
      <c r="S29" s="42">
        <f t="shared" si="9"/>
        <v>188.5275</v>
      </c>
      <c r="T29" s="42">
        <f t="shared" si="9"/>
        <v>224.9205</v>
      </c>
      <c r="U29" s="42">
        <f t="shared" si="9"/>
        <v>188.13900000000001</v>
      </c>
      <c r="V29" s="42">
        <f t="shared" si="9"/>
        <v>226.36600000000001</v>
      </c>
      <c r="W29" s="43">
        <f t="shared" si="9"/>
        <v>111.79349999999999</v>
      </c>
      <c r="X29" s="44"/>
    </row>
    <row r="30" spans="1:30" ht="33.75" customHeight="1" thickBot="1" x14ac:dyDescent="0.3">
      <c r="A30" s="162" t="s">
        <v>23</v>
      </c>
      <c r="B30" s="45">
        <f t="shared" ref="B30:D30" si="10">+(B25/B27)/7*1000</f>
        <v>49.499999999999993</v>
      </c>
      <c r="C30" s="46">
        <f t="shared" si="10"/>
        <v>48</v>
      </c>
      <c r="D30" s="46">
        <f t="shared" si="10"/>
        <v>48</v>
      </c>
      <c r="E30" s="46">
        <f>+(E25/E27)/7*1000</f>
        <v>47.500000000000007</v>
      </c>
      <c r="F30" s="46">
        <f t="shared" ref="F30:L30" si="11">+(F25/F27)/7*1000</f>
        <v>46.999999999999993</v>
      </c>
      <c r="G30" s="46">
        <f t="shared" si="11"/>
        <v>46</v>
      </c>
      <c r="H30" s="46">
        <f t="shared" si="11"/>
        <v>45.999999999999993</v>
      </c>
      <c r="I30" s="46">
        <f t="shared" si="11"/>
        <v>45.499999999999993</v>
      </c>
      <c r="J30" s="47">
        <f t="shared" si="11"/>
        <v>45.499999999999993</v>
      </c>
      <c r="K30" s="45">
        <f t="shared" si="11"/>
        <v>51.5</v>
      </c>
      <c r="L30" s="46">
        <f t="shared" si="11"/>
        <v>51.000000000000007</v>
      </c>
      <c r="M30" s="46">
        <f>+(M25/M27)/7*1000</f>
        <v>49.499999999999993</v>
      </c>
      <c r="N30" s="47">
        <f t="shared" ref="N30:W30" si="12">+(N25/N27)/7*1000</f>
        <v>48.999999999999993</v>
      </c>
      <c r="O30" s="84">
        <f t="shared" si="12"/>
        <v>50.5</v>
      </c>
      <c r="P30" s="46">
        <f t="shared" si="12"/>
        <v>48.999999999999986</v>
      </c>
      <c r="Q30" s="46">
        <f t="shared" si="12"/>
        <v>48</v>
      </c>
      <c r="R30" s="46">
        <f t="shared" si="12"/>
        <v>47.5</v>
      </c>
      <c r="S30" s="46">
        <f t="shared" si="12"/>
        <v>47.5</v>
      </c>
      <c r="T30" s="46">
        <f t="shared" si="12"/>
        <v>46.5</v>
      </c>
      <c r="U30" s="46">
        <f t="shared" si="12"/>
        <v>46.499999999999993</v>
      </c>
      <c r="V30" s="46">
        <f t="shared" si="12"/>
        <v>45.999999999999993</v>
      </c>
      <c r="W30" s="47">
        <f t="shared" si="12"/>
        <v>45.5</v>
      </c>
      <c r="X30" s="48"/>
    </row>
    <row r="31" spans="1:30" ht="33.75" customHeight="1" x14ac:dyDescent="0.2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2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2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2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3">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25">
      <c r="A36" s="86" t="s">
        <v>24</v>
      </c>
      <c r="B36" s="333" t="s">
        <v>25</v>
      </c>
      <c r="C36" s="334"/>
      <c r="D36" s="334"/>
      <c r="E36" s="334"/>
      <c r="F36" s="334"/>
      <c r="G36" s="334"/>
      <c r="H36" s="328"/>
      <c r="I36" s="97"/>
      <c r="J36" s="52" t="s">
        <v>26</v>
      </c>
      <c r="K36" s="105"/>
      <c r="L36" s="334" t="s">
        <v>25</v>
      </c>
      <c r="M36" s="334"/>
      <c r="N36" s="334"/>
      <c r="O36" s="334"/>
      <c r="P36" s="328"/>
      <c r="Q36" s="109"/>
      <c r="R36" s="53"/>
      <c r="S36" s="53"/>
      <c r="T36" s="3"/>
      <c r="U36" s="3"/>
      <c r="V36" s="54"/>
      <c r="W36" s="3"/>
      <c r="X36" s="53"/>
      <c r="Y36" s="53"/>
      <c r="Z36" s="53"/>
      <c r="AA36" s="3"/>
    </row>
    <row r="37" spans="1:30" ht="33.75" customHeight="1" x14ac:dyDescent="0.2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2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25">
      <c r="A39" s="89" t="s">
        <v>12</v>
      </c>
      <c r="B39" s="78">
        <v>25.076000000000001</v>
      </c>
      <c r="C39" s="78">
        <v>44.882750000000001</v>
      </c>
      <c r="D39" s="78">
        <v>52.075250000000011</v>
      </c>
      <c r="E39" s="78">
        <v>63.115749999999998</v>
      </c>
      <c r="F39" s="78">
        <v>46.522000000000006</v>
      </c>
      <c r="G39" s="78">
        <v>34.65825000000001</v>
      </c>
      <c r="H39" s="78">
        <v>21.713999999999999</v>
      </c>
      <c r="I39" s="99">
        <f t="shared" ref="I39:I46" si="13">SUM(B39:H39)</f>
        <v>288.04400000000004</v>
      </c>
      <c r="J39" s="2"/>
      <c r="K39" s="89" t="s">
        <v>12</v>
      </c>
      <c r="L39" s="78">
        <v>12.5</v>
      </c>
      <c r="M39" s="78">
        <v>11.9</v>
      </c>
      <c r="N39" s="78">
        <v>14.2</v>
      </c>
      <c r="O39" s="78"/>
      <c r="P39" s="78"/>
      <c r="Q39" s="99">
        <f t="shared" ref="Q39:Q46" si="14">SUM(L39:P39)</f>
        <v>38.599999999999994</v>
      </c>
      <c r="R39" s="2"/>
      <c r="S39" s="60"/>
      <c r="T39" s="61"/>
      <c r="U39" s="2"/>
      <c r="V39" s="59"/>
      <c r="W39" s="59"/>
      <c r="X39" s="2"/>
      <c r="Y39" s="2"/>
      <c r="Z39" s="2"/>
      <c r="AA39" s="2"/>
    </row>
    <row r="40" spans="1:30" ht="33.75" customHeight="1" x14ac:dyDescent="0.25">
      <c r="A40" s="90" t="s">
        <v>13</v>
      </c>
      <c r="B40" s="78">
        <v>25.076000000000001</v>
      </c>
      <c r="C40" s="78">
        <v>44.882750000000001</v>
      </c>
      <c r="D40" s="78">
        <v>52.075250000000011</v>
      </c>
      <c r="E40" s="78">
        <v>63.115749999999998</v>
      </c>
      <c r="F40" s="78">
        <v>46.522000000000006</v>
      </c>
      <c r="G40" s="78">
        <v>34.65825000000001</v>
      </c>
      <c r="H40" s="78">
        <v>21.713999999999999</v>
      </c>
      <c r="I40" s="99">
        <f t="shared" si="13"/>
        <v>288.04400000000004</v>
      </c>
      <c r="J40" s="2"/>
      <c r="K40" s="90" t="s">
        <v>13</v>
      </c>
      <c r="L40" s="78">
        <v>12.5</v>
      </c>
      <c r="M40" s="78">
        <v>11.9</v>
      </c>
      <c r="N40" s="78">
        <v>14.2</v>
      </c>
      <c r="O40" s="78"/>
      <c r="P40" s="78"/>
      <c r="Q40" s="99">
        <f t="shared" si="14"/>
        <v>38.599999999999994</v>
      </c>
      <c r="R40" s="2"/>
      <c r="S40" s="60"/>
      <c r="T40" s="58"/>
      <c r="U40" s="2"/>
      <c r="V40" s="59"/>
      <c r="W40" s="59"/>
      <c r="X40" s="2"/>
      <c r="Y40" s="2"/>
      <c r="Z40" s="2"/>
      <c r="AA40" s="2"/>
    </row>
    <row r="41" spans="1:30" ht="33.75" customHeight="1" x14ac:dyDescent="0.2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25">
      <c r="A42" s="90" t="s">
        <v>15</v>
      </c>
      <c r="B42" s="78">
        <v>21.639166666666672</v>
      </c>
      <c r="C42" s="22">
        <v>41.49916666666666</v>
      </c>
      <c r="D42" s="22">
        <v>50.085833333333319</v>
      </c>
      <c r="E42" s="22">
        <v>59.839333333333343</v>
      </c>
      <c r="F42" s="22">
        <v>47.231333333333339</v>
      </c>
      <c r="G42" s="22">
        <v>35.265166666666659</v>
      </c>
      <c r="H42" s="22">
        <v>22.763999999999999</v>
      </c>
      <c r="I42" s="99">
        <f t="shared" si="13"/>
        <v>278.32400000000001</v>
      </c>
      <c r="J42" s="2"/>
      <c r="K42" s="90" t="s">
        <v>15</v>
      </c>
      <c r="L42" s="78">
        <v>13.4</v>
      </c>
      <c r="M42" s="78">
        <v>12.9</v>
      </c>
      <c r="N42" s="78">
        <v>15.3</v>
      </c>
      <c r="O42" s="78"/>
      <c r="P42" s="78"/>
      <c r="Q42" s="99">
        <f t="shared" si="14"/>
        <v>41.6</v>
      </c>
      <c r="R42" s="2"/>
      <c r="S42" s="60"/>
      <c r="T42" s="51"/>
      <c r="U42" s="2"/>
      <c r="V42" s="59"/>
      <c r="W42" s="59"/>
      <c r="X42" s="2"/>
      <c r="Y42" s="2"/>
      <c r="Z42" s="2"/>
      <c r="AA42" s="2"/>
    </row>
    <row r="43" spans="1:30" ht="33.75" customHeight="1" x14ac:dyDescent="0.25">
      <c r="A43" s="89" t="s">
        <v>16</v>
      </c>
      <c r="B43" s="78">
        <v>21.639166666666672</v>
      </c>
      <c r="C43" s="22">
        <v>41.49916666666666</v>
      </c>
      <c r="D43" s="22">
        <v>50.085833333333319</v>
      </c>
      <c r="E43" s="22">
        <v>59.839333333333343</v>
      </c>
      <c r="F43" s="22">
        <v>47.231333333333339</v>
      </c>
      <c r="G43" s="22">
        <v>35.265166666666659</v>
      </c>
      <c r="H43" s="22">
        <v>22.763999999999999</v>
      </c>
      <c r="I43" s="99">
        <f t="shared" si="13"/>
        <v>278.32400000000001</v>
      </c>
      <c r="J43" s="2"/>
      <c r="K43" s="89" t="s">
        <v>16</v>
      </c>
      <c r="L43" s="78">
        <v>13.4</v>
      </c>
      <c r="M43" s="78">
        <v>12.9</v>
      </c>
      <c r="N43" s="78">
        <v>15.4</v>
      </c>
      <c r="O43" s="78"/>
      <c r="P43" s="78"/>
      <c r="Q43" s="99">
        <f t="shared" si="14"/>
        <v>41.7</v>
      </c>
      <c r="R43" s="2"/>
      <c r="S43" s="60"/>
      <c r="T43" s="51"/>
      <c r="U43" s="2"/>
      <c r="V43" s="59"/>
      <c r="W43" s="59"/>
      <c r="X43" s="2"/>
      <c r="Y43" s="2"/>
      <c r="Z43" s="2"/>
      <c r="AA43" s="2"/>
    </row>
    <row r="44" spans="1:30" ht="33.75" customHeight="1" x14ac:dyDescent="0.2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25">
      <c r="A45" s="89" t="s">
        <v>18</v>
      </c>
      <c r="B45" s="78">
        <v>21.639166666666672</v>
      </c>
      <c r="C45" s="78">
        <v>41.49916666666666</v>
      </c>
      <c r="D45" s="78">
        <v>50.085833333333319</v>
      </c>
      <c r="E45" s="78">
        <v>59.839333333333343</v>
      </c>
      <c r="F45" s="78">
        <v>47.231333333333339</v>
      </c>
      <c r="G45" s="78">
        <v>35.265166666666659</v>
      </c>
      <c r="H45" s="78">
        <v>22.763999999999999</v>
      </c>
      <c r="I45" s="99">
        <f t="shared" si="13"/>
        <v>278.32400000000001</v>
      </c>
      <c r="J45" s="2"/>
      <c r="K45" s="89" t="s">
        <v>18</v>
      </c>
      <c r="L45" s="78">
        <v>13.5</v>
      </c>
      <c r="M45" s="78">
        <v>13</v>
      </c>
      <c r="N45" s="78">
        <v>15.4</v>
      </c>
      <c r="O45" s="78"/>
      <c r="P45" s="78"/>
      <c r="Q45" s="99">
        <f t="shared" si="14"/>
        <v>41.9</v>
      </c>
      <c r="R45" s="2"/>
      <c r="S45" s="60"/>
      <c r="T45" s="51"/>
      <c r="U45" s="2"/>
      <c r="V45" s="59"/>
      <c r="W45" s="59"/>
      <c r="X45" s="2"/>
      <c r="Y45" s="2"/>
      <c r="Z45" s="2"/>
      <c r="AA45" s="2"/>
    </row>
    <row r="46" spans="1:30" ht="33.75" customHeight="1" x14ac:dyDescent="0.25">
      <c r="A46" s="90" t="s">
        <v>10</v>
      </c>
      <c r="B46" s="79">
        <f t="shared" ref="B46:H46" si="15">SUM(B39:B45)</f>
        <v>115.06950000000001</v>
      </c>
      <c r="C46" s="26">
        <f t="shared" si="15"/>
        <v>214.26300000000001</v>
      </c>
      <c r="D46" s="26">
        <f t="shared" si="15"/>
        <v>254.40799999999996</v>
      </c>
      <c r="E46" s="26">
        <f t="shared" si="15"/>
        <v>305.74950000000001</v>
      </c>
      <c r="F46" s="26">
        <f t="shared" si="15"/>
        <v>234.73800000000003</v>
      </c>
      <c r="G46" s="26">
        <f t="shared" si="15"/>
        <v>175.11199999999999</v>
      </c>
      <c r="H46" s="26">
        <f t="shared" si="15"/>
        <v>111.71999999999998</v>
      </c>
      <c r="I46" s="99">
        <f t="shared" si="13"/>
        <v>1411.06</v>
      </c>
      <c r="K46" s="76" t="s">
        <v>10</v>
      </c>
      <c r="L46" s="79">
        <f>SUM(L39:L45)</f>
        <v>65.3</v>
      </c>
      <c r="M46" s="26">
        <f>SUM(M39:M45)</f>
        <v>62.6</v>
      </c>
      <c r="N46" s="26">
        <f>SUM(N39:N45)</f>
        <v>74.5</v>
      </c>
      <c r="O46" s="26">
        <f>SUM(O39:O45)</f>
        <v>0</v>
      </c>
      <c r="P46" s="26">
        <f>SUM(P39:P45)</f>
        <v>0</v>
      </c>
      <c r="Q46" s="99">
        <f t="shared" si="14"/>
        <v>202.4</v>
      </c>
      <c r="R46" s="60"/>
      <c r="S46" s="60"/>
      <c r="T46" s="2"/>
      <c r="U46" s="2"/>
      <c r="V46" s="2"/>
      <c r="W46" s="2"/>
      <c r="X46" s="2"/>
      <c r="Y46" s="2"/>
      <c r="Z46" s="2"/>
      <c r="AA46" s="2"/>
    </row>
    <row r="47" spans="1:30" ht="33.75" customHeight="1" x14ac:dyDescent="0.25">
      <c r="A47" s="91" t="s">
        <v>19</v>
      </c>
      <c r="B47" s="80">
        <v>58.5</v>
      </c>
      <c r="C47" s="29">
        <v>57</v>
      </c>
      <c r="D47" s="29">
        <v>56</v>
      </c>
      <c r="E47" s="29">
        <v>55.5</v>
      </c>
      <c r="F47" s="29">
        <v>54</v>
      </c>
      <c r="G47" s="29">
        <v>53</v>
      </c>
      <c r="H47" s="29">
        <v>52.5</v>
      </c>
      <c r="I47" s="100">
        <f>+((I46/I48)/7)*1000</f>
        <v>55.212270610791556</v>
      </c>
      <c r="K47" s="108" t="s">
        <v>19</v>
      </c>
      <c r="L47" s="80">
        <v>63</v>
      </c>
      <c r="M47" s="29">
        <v>63</v>
      </c>
      <c r="N47" s="29">
        <v>63</v>
      </c>
      <c r="O47" s="29"/>
      <c r="P47" s="29"/>
      <c r="Q47" s="100">
        <f>+((Q46/Q48)/7)*1000</f>
        <v>62.994086523498289</v>
      </c>
      <c r="R47" s="62"/>
      <c r="S47" s="62"/>
    </row>
    <row r="48" spans="1:30" ht="33.75" customHeight="1" x14ac:dyDescent="0.25">
      <c r="A48" s="92" t="s">
        <v>20</v>
      </c>
      <c r="B48" s="81">
        <v>281</v>
      </c>
      <c r="C48" s="33">
        <v>537</v>
      </c>
      <c r="D48" s="33">
        <v>649</v>
      </c>
      <c r="E48" s="33">
        <v>787</v>
      </c>
      <c r="F48" s="33">
        <v>621</v>
      </c>
      <c r="G48" s="33">
        <v>472</v>
      </c>
      <c r="H48" s="33">
        <v>304</v>
      </c>
      <c r="I48" s="101">
        <f>SUM(B48:H48)</f>
        <v>3651</v>
      </c>
      <c r="J48" s="63"/>
      <c r="K48" s="92" t="s">
        <v>20</v>
      </c>
      <c r="L48" s="104">
        <v>148</v>
      </c>
      <c r="M48" s="64">
        <v>142</v>
      </c>
      <c r="N48" s="64">
        <v>169</v>
      </c>
      <c r="O48" s="64"/>
      <c r="P48" s="64"/>
      <c r="Q48" s="110">
        <f>SUM(L48:P48)</f>
        <v>459</v>
      </c>
      <c r="R48" s="65"/>
      <c r="S48" s="65"/>
    </row>
    <row r="49" spans="1:30" ht="33.75" customHeight="1" x14ac:dyDescent="0.25">
      <c r="A49" s="93" t="s">
        <v>21</v>
      </c>
      <c r="B49" s="82">
        <f t="shared" ref="B49:H49" si="16">((B48*B47)*7/1000-B39-B40)/3</f>
        <v>21.639166666666672</v>
      </c>
      <c r="C49" s="37">
        <f t="shared" si="16"/>
        <v>41.49916666666666</v>
      </c>
      <c r="D49" s="37">
        <f t="shared" si="16"/>
        <v>50.085833333333319</v>
      </c>
      <c r="E49" s="37">
        <f t="shared" si="16"/>
        <v>59.839333333333343</v>
      </c>
      <c r="F49" s="37">
        <f t="shared" si="16"/>
        <v>47.231333333333339</v>
      </c>
      <c r="G49" s="37">
        <f t="shared" si="16"/>
        <v>35.265166666666659</v>
      </c>
      <c r="H49" s="37">
        <f t="shared" si="16"/>
        <v>22.763999999999999</v>
      </c>
      <c r="I49" s="102">
        <f>((I46*1000)/I48)/7</f>
        <v>55.212270610791563</v>
      </c>
      <c r="K49" s="93" t="s">
        <v>21</v>
      </c>
      <c r="L49" s="82">
        <f t="shared" ref="L49:P49" si="17">((L48*L47)*7/1000-L39-L40)/3</f>
        <v>13.422666666666666</v>
      </c>
      <c r="M49" s="37">
        <f t="shared" si="17"/>
        <v>12.940666666666667</v>
      </c>
      <c r="N49" s="37">
        <f t="shared" si="17"/>
        <v>15.37633333333333</v>
      </c>
      <c r="O49" s="37">
        <f t="shared" si="17"/>
        <v>0</v>
      </c>
      <c r="P49" s="37">
        <f t="shared" si="17"/>
        <v>0</v>
      </c>
      <c r="Q49" s="111">
        <f>((Q46*1000)/Q48)/7</f>
        <v>62.994086523498289</v>
      </c>
      <c r="R49" s="65"/>
      <c r="S49" s="65"/>
    </row>
    <row r="50" spans="1:30" ht="33.75" customHeight="1" x14ac:dyDescent="0.25">
      <c r="A50" s="94" t="s">
        <v>22</v>
      </c>
      <c r="B50" s="83">
        <f t="shared" ref="B50:H50" si="18">((B48*B47)*7)/1000</f>
        <v>115.06950000000001</v>
      </c>
      <c r="C50" s="41">
        <f t="shared" si="18"/>
        <v>214.26300000000001</v>
      </c>
      <c r="D50" s="41">
        <f t="shared" si="18"/>
        <v>254.40799999999999</v>
      </c>
      <c r="E50" s="41">
        <f t="shared" si="18"/>
        <v>305.74950000000001</v>
      </c>
      <c r="F50" s="41">
        <f t="shared" si="18"/>
        <v>234.738</v>
      </c>
      <c r="G50" s="41">
        <f t="shared" si="18"/>
        <v>175.11199999999999</v>
      </c>
      <c r="H50" s="41">
        <f t="shared" si="18"/>
        <v>111.72</v>
      </c>
      <c r="I50" s="85"/>
      <c r="K50" s="94" t="s">
        <v>22</v>
      </c>
      <c r="L50" s="83">
        <f>((L48*L47)*7)/1000</f>
        <v>65.268000000000001</v>
      </c>
      <c r="M50" s="41">
        <f>((M48*M47)*7)/1000</f>
        <v>62.622</v>
      </c>
      <c r="N50" s="41">
        <f>((N48*N47)*7)/1000</f>
        <v>74.528999999999996</v>
      </c>
      <c r="O50" s="41">
        <f>((O48*O47)*7)/1000</f>
        <v>0</v>
      </c>
      <c r="P50" s="41">
        <f>((P48*P47)*7)/1000</f>
        <v>0</v>
      </c>
      <c r="Q50" s="112"/>
    </row>
    <row r="51" spans="1:30" ht="33.75" customHeight="1" thickBot="1" x14ac:dyDescent="0.3">
      <c r="A51" s="95" t="s">
        <v>23</v>
      </c>
      <c r="B51" s="84">
        <f t="shared" ref="B51:H51" si="19">+(B46/B48)/7*1000</f>
        <v>58.5</v>
      </c>
      <c r="C51" s="46">
        <f t="shared" si="19"/>
        <v>57</v>
      </c>
      <c r="D51" s="46">
        <f t="shared" si="19"/>
        <v>55.999999999999993</v>
      </c>
      <c r="E51" s="46">
        <f t="shared" si="19"/>
        <v>55.5</v>
      </c>
      <c r="F51" s="46">
        <f t="shared" si="19"/>
        <v>54.000000000000007</v>
      </c>
      <c r="G51" s="46">
        <f t="shared" si="19"/>
        <v>53</v>
      </c>
      <c r="H51" s="46">
        <f t="shared" si="19"/>
        <v>52.499999999999993</v>
      </c>
      <c r="I51" s="103"/>
      <c r="J51" s="49"/>
      <c r="K51" s="95" t="s">
        <v>23</v>
      </c>
      <c r="L51" s="84">
        <f>+(L46/L48)/7*1000</f>
        <v>63.030888030888036</v>
      </c>
      <c r="M51" s="46">
        <f>+(M46/M48)/7*1000</f>
        <v>62.977867203219326</v>
      </c>
      <c r="N51" s="46">
        <f>+(N46/N48)/7*1000</f>
        <v>62.975486052409131</v>
      </c>
      <c r="O51" s="46" t="e">
        <f>+(O46/O48)/7*1000</f>
        <v>#DIV/0!</v>
      </c>
      <c r="P51" s="46" t="e">
        <f>+(P46/P48)/7*1000</f>
        <v>#DIV/0!</v>
      </c>
      <c r="Q51" s="47"/>
      <c r="R51" s="50"/>
      <c r="S51" s="50"/>
    </row>
    <row r="52" spans="1:30" ht="33.75" customHeight="1" x14ac:dyDescent="0.2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2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3">
      <c r="A54" s="66"/>
      <c r="B54" s="67"/>
      <c r="C54" s="67"/>
      <c r="D54" s="67"/>
      <c r="E54" s="67"/>
      <c r="F54" s="67"/>
      <c r="G54" s="67"/>
      <c r="H54" s="67"/>
      <c r="I54" s="67"/>
      <c r="J54" s="335"/>
      <c r="K54" s="335"/>
      <c r="L54" s="67"/>
      <c r="M54" s="67"/>
      <c r="N54" s="67"/>
      <c r="O54" s="68"/>
      <c r="T54" s="51"/>
      <c r="U54" s="51"/>
      <c r="V54" s="51"/>
      <c r="W54" s="2"/>
      <c r="X54" s="2"/>
      <c r="Y54" s="2"/>
      <c r="Z54" s="2"/>
      <c r="AB54" s="2"/>
      <c r="AC54" s="2"/>
      <c r="AD54" s="2"/>
    </row>
    <row r="55" spans="1:30" ht="33.75" customHeight="1" x14ac:dyDescent="0.25">
      <c r="A55" s="116" t="s">
        <v>28</v>
      </c>
      <c r="B55" s="333" t="s">
        <v>8</v>
      </c>
      <c r="C55" s="334"/>
      <c r="D55" s="334"/>
      <c r="E55" s="334"/>
      <c r="F55" s="328"/>
      <c r="G55" s="113"/>
      <c r="H55" s="69"/>
      <c r="I55" s="69"/>
      <c r="J55" s="70"/>
      <c r="K55" s="70"/>
      <c r="T55" s="51"/>
      <c r="U55" s="51"/>
      <c r="V55" s="51"/>
      <c r="W55" s="2"/>
      <c r="X55" s="2"/>
      <c r="Y55" s="2"/>
      <c r="Z55" s="2"/>
      <c r="AB55" s="2"/>
      <c r="AC55" s="2"/>
      <c r="AD55" s="2"/>
    </row>
    <row r="56" spans="1:30" ht="33.75" customHeight="1" x14ac:dyDescent="0.2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2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25">
      <c r="A58" s="89" t="s">
        <v>12</v>
      </c>
      <c r="B58" s="78">
        <v>36.4</v>
      </c>
      <c r="C58" s="78">
        <v>47.6</v>
      </c>
      <c r="D58" s="78">
        <v>42.1</v>
      </c>
      <c r="E58" s="78">
        <v>40.6</v>
      </c>
      <c r="F58" s="78"/>
      <c r="G58" s="99">
        <f t="shared" ref="G58:G65" si="20">SUM(B58:F58)</f>
        <v>166.7</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25">
      <c r="A59" s="90" t="s">
        <v>13</v>
      </c>
      <c r="B59" s="78">
        <v>36.4</v>
      </c>
      <c r="C59" s="78">
        <v>47.6</v>
      </c>
      <c r="D59" s="78">
        <v>42.1</v>
      </c>
      <c r="E59" s="78">
        <v>40.6</v>
      </c>
      <c r="F59" s="78"/>
      <c r="G59" s="99">
        <f t="shared" si="20"/>
        <v>166.7</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2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25">
      <c r="A61" s="90" t="s">
        <v>15</v>
      </c>
      <c r="B61" s="78">
        <v>29.6</v>
      </c>
      <c r="C61" s="78">
        <v>41.3</v>
      </c>
      <c r="D61" s="78">
        <v>46.4</v>
      </c>
      <c r="E61" s="78">
        <v>39.700000000000003</v>
      </c>
      <c r="F61" s="78">
        <v>25.2</v>
      </c>
      <c r="G61" s="99">
        <f t="shared" si="20"/>
        <v>182.2</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25">
      <c r="A62" s="89" t="s">
        <v>16</v>
      </c>
      <c r="B62" s="78"/>
      <c r="C62" s="78"/>
      <c r="D62" s="78"/>
      <c r="E62" s="78"/>
      <c r="F62" s="78"/>
      <c r="G62" s="99">
        <f t="shared" si="20"/>
        <v>0</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25">
      <c r="A63" s="90" t="s">
        <v>17</v>
      </c>
      <c r="B63" s="78">
        <v>29.6</v>
      </c>
      <c r="C63" s="78">
        <v>41.3</v>
      </c>
      <c r="D63" s="78">
        <v>46.4</v>
      </c>
      <c r="E63" s="78">
        <v>39.700000000000003</v>
      </c>
      <c r="F63" s="78">
        <v>25.2</v>
      </c>
      <c r="G63" s="99">
        <f t="shared" si="20"/>
        <v>182.2</v>
      </c>
      <c r="H63" s="73"/>
      <c r="I63" s="2"/>
      <c r="J63" s="53"/>
      <c r="K63" s="53"/>
      <c r="L63" s="53"/>
      <c r="M63" s="53"/>
      <c r="N63" s="53"/>
      <c r="O63" s="53"/>
      <c r="P63" s="53"/>
      <c r="Q63" s="53"/>
      <c r="R63" s="53"/>
      <c r="S63" s="53"/>
      <c r="T63" s="53"/>
      <c r="U63" s="3"/>
      <c r="V63" s="3"/>
      <c r="Y63" s="2"/>
      <c r="Z63" s="2"/>
      <c r="AA63" s="2"/>
      <c r="AB63" s="2"/>
    </row>
    <row r="64" spans="1:30" ht="33.75" customHeight="1" x14ac:dyDescent="0.25">
      <c r="A64" s="89" t="s">
        <v>18</v>
      </c>
      <c r="B64" s="78">
        <v>29.6</v>
      </c>
      <c r="C64" s="78">
        <v>41.3</v>
      </c>
      <c r="D64" s="78">
        <v>46.4</v>
      </c>
      <c r="E64" s="78">
        <v>39.700000000000003</v>
      </c>
      <c r="F64" s="78">
        <v>25.2</v>
      </c>
      <c r="G64" s="99">
        <f t="shared" si="20"/>
        <v>182.2</v>
      </c>
      <c r="H64" s="73"/>
      <c r="I64" s="2"/>
      <c r="J64" s="53"/>
      <c r="K64" s="53"/>
      <c r="L64" s="53"/>
      <c r="M64" s="53"/>
      <c r="N64" s="53"/>
      <c r="O64" s="53"/>
      <c r="P64" s="53"/>
      <c r="Q64" s="53"/>
      <c r="R64" s="53"/>
      <c r="S64" s="53"/>
      <c r="T64" s="53"/>
      <c r="U64" s="3"/>
      <c r="V64" s="3"/>
      <c r="Y64" s="2"/>
      <c r="Z64" s="2"/>
      <c r="AA64" s="2"/>
      <c r="AB64" s="2"/>
    </row>
    <row r="65" spans="1:28" ht="33.75" customHeight="1" x14ac:dyDescent="0.25">
      <c r="A65" s="117" t="s">
        <v>10</v>
      </c>
      <c r="B65" s="79">
        <f>SUM(B58:B64)</f>
        <v>161.6</v>
      </c>
      <c r="C65" s="26">
        <f>SUM(C58:C64)</f>
        <v>219.10000000000002</v>
      </c>
      <c r="D65" s="26">
        <f>SUM(D58:D64)</f>
        <v>223.4</v>
      </c>
      <c r="E65" s="26">
        <f>SUM(E58:E64)</f>
        <v>200.3</v>
      </c>
      <c r="F65" s="26">
        <f>SUM(F58:F64)</f>
        <v>75.599999999999994</v>
      </c>
      <c r="G65" s="99">
        <f t="shared" si="20"/>
        <v>880.00000000000011</v>
      </c>
      <c r="I65" s="53"/>
      <c r="J65" s="53"/>
      <c r="K65" s="53"/>
      <c r="L65" s="53"/>
      <c r="M65" s="53"/>
      <c r="N65" s="53"/>
      <c r="O65" s="53"/>
      <c r="P65" s="53"/>
      <c r="Q65" s="53"/>
      <c r="R65" s="53"/>
      <c r="S65" s="53"/>
      <c r="T65" s="53"/>
      <c r="U65" s="3"/>
      <c r="V65" s="3"/>
      <c r="W65" s="3"/>
      <c r="X65" s="3"/>
      <c r="Y65" s="2"/>
      <c r="Z65" s="2"/>
      <c r="AA65" s="2"/>
      <c r="AB65" s="2"/>
    </row>
    <row r="66" spans="1:28" ht="33.75" customHeight="1" x14ac:dyDescent="0.25">
      <c r="A66" s="91" t="s">
        <v>19</v>
      </c>
      <c r="B66" s="80"/>
      <c r="C66" s="29"/>
      <c r="D66" s="29"/>
      <c r="E66" s="29"/>
      <c r="F66" s="29"/>
      <c r="G66" s="100">
        <f>+((G65/G67)/7)*1000</f>
        <v>68.02721088435375</v>
      </c>
      <c r="J66" s="53"/>
      <c r="K66" s="53"/>
      <c r="L66" s="53"/>
      <c r="M66" s="53"/>
      <c r="N66" s="53"/>
      <c r="O66" s="53"/>
      <c r="P66" s="53"/>
      <c r="Q66" s="53"/>
      <c r="R66" s="53"/>
      <c r="S66" s="53"/>
      <c r="T66" s="53"/>
      <c r="U66" s="3"/>
      <c r="V66" s="3"/>
      <c r="W66" s="3"/>
      <c r="X66" s="3"/>
      <c r="Y66" s="2"/>
      <c r="Z66" s="2"/>
      <c r="AA66" s="2"/>
      <c r="AB66" s="2"/>
    </row>
    <row r="67" spans="1:28" ht="33.75" customHeight="1" x14ac:dyDescent="0.25">
      <c r="A67" s="92" t="s">
        <v>20</v>
      </c>
      <c r="B67" s="104">
        <v>297</v>
      </c>
      <c r="C67" s="64">
        <v>425</v>
      </c>
      <c r="D67" s="64">
        <v>470</v>
      </c>
      <c r="E67" s="64">
        <v>403</v>
      </c>
      <c r="F67" s="64">
        <v>253</v>
      </c>
      <c r="G67" s="110">
        <f>SUM(B67:F67)</f>
        <v>1848</v>
      </c>
      <c r="I67" s="74"/>
      <c r="M67" s="3"/>
      <c r="N67" s="3"/>
      <c r="O67" s="3"/>
      <c r="P67" s="3"/>
      <c r="Q67" s="3"/>
    </row>
    <row r="68" spans="1:28" ht="33.75" customHeight="1" x14ac:dyDescent="0.25">
      <c r="A68" s="93" t="s">
        <v>21</v>
      </c>
      <c r="B68" s="82">
        <f t="shared" ref="B68:F68" si="21">((B67*B66)*7/1000-B58-B59)/3</f>
        <v>-24.266666666666666</v>
      </c>
      <c r="C68" s="37">
        <f t="shared" si="21"/>
        <v>-31.733333333333334</v>
      </c>
      <c r="D68" s="37">
        <f t="shared" si="21"/>
        <v>-28.066666666666666</v>
      </c>
      <c r="E68" s="37">
        <f t="shared" si="21"/>
        <v>-27.066666666666666</v>
      </c>
      <c r="F68" s="37">
        <f t="shared" si="21"/>
        <v>0</v>
      </c>
      <c r="G68" s="114">
        <f>((G65*1000)/G67)/7</f>
        <v>68.02721088435375</v>
      </c>
      <c r="M68" s="3"/>
      <c r="N68" s="3"/>
      <c r="O68" s="3"/>
      <c r="P68" s="3"/>
      <c r="Q68" s="3"/>
    </row>
    <row r="69" spans="1:28" ht="33.75" customHeight="1" x14ac:dyDescent="0.25">
      <c r="A69" s="94" t="s">
        <v>22</v>
      </c>
      <c r="B69" s="83">
        <f>((B67*B66)*7)/1000</f>
        <v>0</v>
      </c>
      <c r="C69" s="41">
        <f>((C67*C66)*7)/1000</f>
        <v>0</v>
      </c>
      <c r="D69" s="41">
        <f>((D67*D66)*7)/1000</f>
        <v>0</v>
      </c>
      <c r="E69" s="41">
        <f>((E67*E66)*7)/1000</f>
        <v>0</v>
      </c>
      <c r="F69" s="41">
        <f>((F67*F66)*7)/1000</f>
        <v>0</v>
      </c>
      <c r="G69" s="85"/>
      <c r="H69" s="49"/>
      <c r="Q69" s="3"/>
    </row>
    <row r="70" spans="1:28" ht="33.75" customHeight="1" thickBot="1" x14ac:dyDescent="0.3">
      <c r="A70" s="95" t="s">
        <v>23</v>
      </c>
      <c r="B70" s="84">
        <f>+(B65/B67)/7*1000</f>
        <v>77.729677729677732</v>
      </c>
      <c r="C70" s="46">
        <f>+(C65/C67)/7*1000</f>
        <v>73.647058823529406</v>
      </c>
      <c r="D70" s="46">
        <f>+(D65/D67)/7*1000</f>
        <v>67.902735562310042</v>
      </c>
      <c r="E70" s="46">
        <f>+(E65/E67)/7*1000</f>
        <v>71.003190358029073</v>
      </c>
      <c r="F70" s="46">
        <f>+(F65/F67)/7*1000</f>
        <v>42.687747035573118</v>
      </c>
      <c r="G70" s="115"/>
      <c r="Q70" s="3"/>
    </row>
    <row r="71" spans="1:28" ht="33.75" customHeight="1" x14ac:dyDescent="0.25"/>
    <row r="72" spans="1:28" ht="33.75" customHeight="1" x14ac:dyDescent="0.25">
      <c r="B72" s="53"/>
      <c r="C72" s="53"/>
      <c r="D72" s="53"/>
      <c r="E72" s="53"/>
      <c r="F72" s="53"/>
      <c r="G72" s="53"/>
      <c r="H72" s="53"/>
      <c r="I72" s="65"/>
    </row>
    <row r="73" spans="1:28" ht="33.75" customHeight="1" x14ac:dyDescent="0.25"/>
    <row r="74" spans="1:28" ht="33.75" customHeight="1" x14ac:dyDescent="0.25">
      <c r="A74" s="53"/>
      <c r="B74" s="72"/>
      <c r="C74" s="72"/>
      <c r="D74" s="72"/>
      <c r="E74" s="72"/>
      <c r="F74" s="72"/>
      <c r="G74" s="72"/>
      <c r="H74" s="53"/>
      <c r="I74" s="53"/>
      <c r="J74" s="53"/>
    </row>
    <row r="75" spans="1:28" ht="33.75" customHeight="1" x14ac:dyDescent="0.25">
      <c r="A75" s="53"/>
      <c r="B75" s="53"/>
      <c r="C75" s="53"/>
      <c r="D75" s="53"/>
      <c r="E75" s="53"/>
      <c r="F75" s="53"/>
      <c r="G75" s="53"/>
      <c r="H75" s="53"/>
      <c r="I75" s="53"/>
      <c r="J75" s="53"/>
    </row>
    <row r="76" spans="1:28" ht="33.75" customHeight="1" x14ac:dyDescent="0.25">
      <c r="A76" s="53"/>
      <c r="B76" s="53"/>
      <c r="C76" s="53"/>
      <c r="D76" s="53"/>
      <c r="E76" s="53"/>
      <c r="F76" s="53"/>
      <c r="G76" s="53"/>
      <c r="H76" s="53"/>
      <c r="I76" s="53"/>
      <c r="J76" s="53"/>
    </row>
    <row r="77" spans="1:28" ht="33.75" customHeight="1" x14ac:dyDescent="0.25">
      <c r="A77" s="53"/>
      <c r="B77" s="53"/>
      <c r="C77" s="53"/>
      <c r="D77" s="53"/>
      <c r="E77" s="53"/>
      <c r="F77" s="53"/>
      <c r="G77" s="53"/>
      <c r="H77" s="53"/>
      <c r="I77" s="53"/>
      <c r="J77" s="53"/>
    </row>
    <row r="78" spans="1:28" ht="33.75" customHeight="1" x14ac:dyDescent="0.25">
      <c r="A78" s="53"/>
      <c r="B78" s="53"/>
      <c r="C78" s="53"/>
      <c r="D78" s="53"/>
      <c r="E78" s="53"/>
      <c r="F78" s="53"/>
      <c r="G78" s="53"/>
      <c r="H78" s="53"/>
      <c r="I78" s="53"/>
      <c r="J78" s="53"/>
    </row>
    <row r="79" spans="1:28" ht="33.75" customHeight="1" x14ac:dyDescent="0.25">
      <c r="A79" s="53"/>
      <c r="B79" s="53"/>
      <c r="C79" s="53"/>
      <c r="D79" s="53"/>
      <c r="E79" s="53"/>
      <c r="F79" s="53"/>
      <c r="G79" s="53"/>
      <c r="H79" s="53"/>
      <c r="I79" s="53"/>
      <c r="J79" s="53"/>
    </row>
    <row r="80" spans="1:28" ht="33.75" customHeight="1" x14ac:dyDescent="0.25"/>
    <row r="81" ht="33.75" customHeight="1" x14ac:dyDescent="0.25"/>
    <row r="82" ht="33.75" customHeight="1" x14ac:dyDescent="0.25"/>
    <row r="83" ht="33.75" customHeight="1" x14ac:dyDescent="0.25"/>
    <row r="84" ht="33.75" customHeight="1" x14ac:dyDescent="0.25"/>
    <row r="85" ht="33.75" customHeight="1" x14ac:dyDescent="0.25"/>
    <row r="86" ht="33.75" customHeight="1" x14ac:dyDescent="0.25"/>
    <row r="87" ht="33.75" customHeight="1" x14ac:dyDescent="0.25"/>
    <row r="88" ht="33.75" customHeight="1" x14ac:dyDescent="0.25"/>
    <row r="89" ht="33.75" customHeight="1" x14ac:dyDescent="0.25"/>
    <row r="90" ht="33.75" customHeight="1" x14ac:dyDescent="0.25"/>
    <row r="91" ht="33.75" customHeight="1" x14ac:dyDescent="0.25"/>
    <row r="92" ht="33.75" customHeight="1" x14ac:dyDescent="0.25"/>
    <row r="93" ht="33.75" customHeight="1" x14ac:dyDescent="0.25"/>
    <row r="94" ht="33.75" customHeight="1" x14ac:dyDescent="0.25"/>
    <row r="95" ht="33.75" customHeight="1" x14ac:dyDescent="0.25"/>
    <row r="96" ht="33.75" customHeight="1" x14ac:dyDescent="0.25"/>
    <row r="97" ht="33.75" customHeight="1" x14ac:dyDescent="0.25"/>
    <row r="98" ht="33.75" customHeight="1" x14ac:dyDescent="0.25"/>
    <row r="99" ht="33.75" customHeight="1" x14ac:dyDescent="0.25"/>
    <row r="100" ht="33.75" customHeight="1" x14ac:dyDescent="0.25"/>
    <row r="101" ht="33.75" customHeight="1" x14ac:dyDescent="0.25"/>
    <row r="102" ht="33.75" customHeight="1" x14ac:dyDescent="0.25"/>
    <row r="103" ht="33.75" customHeight="1" x14ac:dyDescent="0.25"/>
    <row r="104" ht="33.75" customHeight="1" x14ac:dyDescent="0.25"/>
    <row r="105" ht="33.75" customHeight="1" x14ac:dyDescent="0.25"/>
    <row r="106" ht="33.75" customHeight="1" x14ac:dyDescent="0.25"/>
    <row r="107" ht="33.75" customHeight="1" x14ac:dyDescent="0.25"/>
    <row r="108" ht="33.75" customHeight="1" x14ac:dyDescent="0.25"/>
    <row r="109" ht="33.75" customHeight="1" x14ac:dyDescent="0.25"/>
    <row r="110" ht="33.75" customHeight="1" x14ac:dyDescent="0.25"/>
    <row r="111" ht="33.75" customHeight="1" x14ac:dyDescent="0.25"/>
    <row r="112" ht="33.75" customHeight="1" x14ac:dyDescent="0.25"/>
    <row r="113" ht="33.75" customHeight="1" x14ac:dyDescent="0.25"/>
    <row r="114" ht="33.75" customHeight="1" x14ac:dyDescent="0.25"/>
    <row r="115" ht="33.75" customHeight="1" x14ac:dyDescent="0.25"/>
    <row r="116" ht="33.75" customHeight="1" x14ac:dyDescent="0.25"/>
    <row r="117" ht="33.75" customHeight="1" x14ac:dyDescent="0.25"/>
    <row r="118" ht="33.75" customHeight="1" x14ac:dyDescent="0.25"/>
    <row r="119" ht="33.75" customHeight="1" x14ac:dyDescent="0.25"/>
    <row r="120" ht="33.75" customHeight="1" x14ac:dyDescent="0.25"/>
    <row r="121" ht="33.75" customHeight="1" x14ac:dyDescent="0.25"/>
    <row r="122" ht="33.75" customHeight="1" x14ac:dyDescent="0.25"/>
    <row r="123" ht="33.75" customHeight="1" x14ac:dyDescent="0.25"/>
    <row r="124" ht="33.75" customHeight="1" x14ac:dyDescent="0.25"/>
    <row r="125" ht="33.75" customHeight="1" x14ac:dyDescent="0.25"/>
    <row r="126" ht="33.75" customHeight="1" x14ac:dyDescent="0.25"/>
    <row r="127" ht="33.75" customHeight="1" x14ac:dyDescent="0.25"/>
    <row r="128" ht="33.75" customHeight="1" x14ac:dyDescent="0.25"/>
    <row r="129" ht="33.75" customHeight="1" x14ac:dyDescent="0.25"/>
    <row r="130" ht="33.75" customHeight="1" x14ac:dyDescent="0.25"/>
    <row r="131" ht="33.75" customHeight="1" x14ac:dyDescent="0.25"/>
    <row r="132" ht="33.75" customHeight="1" x14ac:dyDescent="0.25"/>
    <row r="133" ht="33.75" customHeight="1" x14ac:dyDescent="0.25"/>
    <row r="134" ht="33.75" customHeight="1" x14ac:dyDescent="0.25"/>
    <row r="135" ht="33.75" customHeight="1" x14ac:dyDescent="0.25"/>
    <row r="136" ht="33.75" customHeight="1" x14ac:dyDescent="0.25"/>
    <row r="137" ht="33.75" customHeight="1" x14ac:dyDescent="0.25"/>
    <row r="138" ht="33.75" customHeight="1" x14ac:dyDescent="0.25"/>
    <row r="139" ht="33.75" customHeight="1" x14ac:dyDescent="0.25"/>
    <row r="140" ht="33.75" customHeight="1" x14ac:dyDescent="0.25"/>
    <row r="141" ht="33.75" customHeight="1" x14ac:dyDescent="0.25"/>
    <row r="142" ht="33.75" customHeight="1" x14ac:dyDescent="0.25"/>
    <row r="143" ht="33.75" customHeight="1" x14ac:dyDescent="0.25"/>
    <row r="144" ht="33.75" customHeight="1" x14ac:dyDescent="0.25"/>
    <row r="145" ht="33.75" customHeight="1" x14ac:dyDescent="0.25"/>
    <row r="146" ht="33.75" customHeight="1" x14ac:dyDescent="0.25"/>
    <row r="147" ht="33.75" customHeight="1" x14ac:dyDescent="0.25"/>
    <row r="148" ht="33.75" customHeight="1" x14ac:dyDescent="0.25"/>
    <row r="149" ht="33.75" customHeight="1" x14ac:dyDescent="0.25"/>
    <row r="150" ht="33.75" customHeight="1" x14ac:dyDescent="0.25"/>
    <row r="151" ht="33.75" customHeight="1" x14ac:dyDescent="0.25"/>
    <row r="152" ht="33.75" customHeight="1" x14ac:dyDescent="0.25"/>
    <row r="153" ht="33.75" customHeight="1" x14ac:dyDescent="0.25"/>
    <row r="154" ht="33.75" customHeight="1" x14ac:dyDescent="0.25"/>
    <row r="155" ht="33.75" customHeight="1" x14ac:dyDescent="0.25"/>
    <row r="156" ht="33.75" customHeight="1" x14ac:dyDescent="0.25"/>
    <row r="157" ht="33.75" customHeight="1" x14ac:dyDescent="0.25"/>
    <row r="158" ht="33.75" customHeight="1" x14ac:dyDescent="0.25"/>
    <row r="159" ht="33.75" customHeight="1" x14ac:dyDescent="0.25"/>
    <row r="160" ht="33.75" customHeight="1" x14ac:dyDescent="0.25"/>
    <row r="161" ht="33.75" customHeight="1" x14ac:dyDescent="0.25"/>
    <row r="162" ht="33.75" customHeight="1" x14ac:dyDescent="0.25"/>
    <row r="163" ht="33.75" customHeight="1" x14ac:dyDescent="0.25"/>
    <row r="164" ht="33.75" customHeight="1" x14ac:dyDescent="0.25"/>
    <row r="165" ht="33.75" customHeight="1" x14ac:dyDescent="0.25"/>
    <row r="166" ht="33.75" customHeight="1" x14ac:dyDescent="0.25"/>
    <row r="167" ht="33.75" customHeight="1" x14ac:dyDescent="0.25"/>
    <row r="168" ht="33.75" customHeight="1" x14ac:dyDescent="0.25"/>
    <row r="169" ht="33.75" customHeight="1" x14ac:dyDescent="0.25"/>
    <row r="170" ht="33.75" customHeight="1" x14ac:dyDescent="0.25"/>
    <row r="171" ht="33.75" customHeight="1" x14ac:dyDescent="0.25"/>
    <row r="172" ht="33.75" customHeight="1" x14ac:dyDescent="0.25"/>
    <row r="173" ht="33.75" customHeight="1" x14ac:dyDescent="0.25"/>
    <row r="174" ht="33.75" customHeight="1" x14ac:dyDescent="0.25"/>
    <row r="175" ht="33.75" customHeight="1" x14ac:dyDescent="0.25"/>
    <row r="176" ht="33.75" customHeight="1" x14ac:dyDescent="0.25"/>
    <row r="177" ht="33.75" customHeight="1" x14ac:dyDescent="0.25"/>
    <row r="178" ht="33.75" customHeight="1" x14ac:dyDescent="0.25"/>
    <row r="179" ht="33.75" customHeight="1" x14ac:dyDescent="0.25"/>
    <row r="180" ht="33.75" customHeight="1" x14ac:dyDescent="0.25"/>
    <row r="181" ht="33.75" customHeight="1" x14ac:dyDescent="0.25"/>
    <row r="182" ht="33.75" customHeight="1" x14ac:dyDescent="0.25"/>
    <row r="183" ht="33.75" customHeight="1" x14ac:dyDescent="0.25"/>
    <row r="184" ht="33.75" customHeight="1" x14ac:dyDescent="0.25"/>
    <row r="185" ht="33.75" customHeight="1" x14ac:dyDescent="0.25"/>
    <row r="186" ht="33.75" customHeight="1" x14ac:dyDescent="0.25"/>
    <row r="187" ht="33.75" customHeight="1" x14ac:dyDescent="0.25"/>
    <row r="188" ht="33.75" customHeight="1" x14ac:dyDescent="0.25"/>
    <row r="189" ht="33.75" customHeight="1" x14ac:dyDescent="0.25"/>
    <row r="190" ht="33.75" customHeight="1" x14ac:dyDescent="0.25"/>
    <row r="191" ht="33.75" customHeight="1" x14ac:dyDescent="0.25"/>
    <row r="192" ht="33.75" customHeight="1" x14ac:dyDescent="0.25"/>
    <row r="193" ht="33.75" customHeight="1" x14ac:dyDescent="0.25"/>
    <row r="194" ht="33.75" customHeight="1" x14ac:dyDescent="0.25"/>
    <row r="195" ht="33.75" customHeight="1" x14ac:dyDescent="0.25"/>
    <row r="196" ht="33.75" customHeight="1" x14ac:dyDescent="0.25"/>
    <row r="197" ht="33.75" customHeight="1" x14ac:dyDescent="0.25"/>
    <row r="198" ht="33.75" customHeight="1" x14ac:dyDescent="0.25"/>
    <row r="199" ht="33.75" customHeight="1" x14ac:dyDescent="0.25"/>
    <row r="200" ht="33.75" customHeight="1" x14ac:dyDescent="0.25"/>
    <row r="201" ht="33.75" customHeight="1" x14ac:dyDescent="0.25"/>
    <row r="202" ht="33.75" customHeight="1" x14ac:dyDescent="0.25"/>
    <row r="203" ht="33.75" customHeight="1" x14ac:dyDescent="0.25"/>
    <row r="204" ht="33.75" customHeight="1" x14ac:dyDescent="0.25"/>
    <row r="205" ht="33.75" customHeight="1" x14ac:dyDescent="0.25"/>
    <row r="206" ht="33.75" customHeight="1" x14ac:dyDescent="0.25"/>
    <row r="207" ht="33.75" customHeight="1" x14ac:dyDescent="0.25"/>
    <row r="208" ht="33.75" customHeight="1" x14ac:dyDescent="0.25"/>
    <row r="209" ht="33.75" customHeight="1" x14ac:dyDescent="0.25"/>
    <row r="210" ht="33.75" customHeight="1" x14ac:dyDescent="0.25"/>
    <row r="211" ht="33.75" customHeight="1" x14ac:dyDescent="0.25"/>
    <row r="212" ht="33.75" customHeight="1" x14ac:dyDescent="0.25"/>
    <row r="213" ht="33.75" customHeight="1" x14ac:dyDescent="0.25"/>
    <row r="214" ht="33.75" customHeight="1" x14ac:dyDescent="0.25"/>
    <row r="215" ht="33.75" customHeight="1" x14ac:dyDescent="0.25"/>
    <row r="216" ht="33.75" customHeight="1" x14ac:dyDescent="0.25"/>
    <row r="217" ht="33.75" customHeight="1" x14ac:dyDescent="0.25"/>
    <row r="218" ht="33.75" customHeight="1" x14ac:dyDescent="0.25"/>
    <row r="219" ht="33.75" customHeight="1" x14ac:dyDescent="0.25"/>
    <row r="220" ht="33.75" customHeight="1" x14ac:dyDescent="0.25"/>
    <row r="221" ht="33.75" customHeight="1" x14ac:dyDescent="0.25"/>
    <row r="222" ht="33.75" customHeight="1" x14ac:dyDescent="0.25"/>
    <row r="223" ht="33.75" customHeight="1" x14ac:dyDescent="0.25"/>
    <row r="224" ht="33.75" customHeight="1" x14ac:dyDescent="0.25"/>
    <row r="225" ht="33.75" customHeight="1" x14ac:dyDescent="0.25"/>
    <row r="226" ht="33.75" customHeight="1" x14ac:dyDescent="0.25"/>
    <row r="227" ht="33.75" customHeight="1" x14ac:dyDescent="0.25"/>
    <row r="228" ht="33.75" customHeight="1" x14ac:dyDescent="0.25"/>
    <row r="229" ht="33.75" customHeight="1" x14ac:dyDescent="0.25"/>
    <row r="230" ht="33.75" customHeight="1" x14ac:dyDescent="0.25"/>
    <row r="231" ht="33.75" customHeight="1" x14ac:dyDescent="0.25"/>
    <row r="232" ht="33.75" customHeight="1" x14ac:dyDescent="0.25"/>
    <row r="233" ht="33.75" customHeight="1" x14ac:dyDescent="0.25"/>
    <row r="234" ht="33.75" customHeight="1" x14ac:dyDescent="0.25"/>
    <row r="235" ht="33.75" customHeight="1" x14ac:dyDescent="0.25"/>
    <row r="236" ht="33.75" customHeight="1" x14ac:dyDescent="0.25"/>
    <row r="237" ht="33.75" customHeight="1" x14ac:dyDescent="0.25"/>
    <row r="238" ht="33.75" customHeight="1" x14ac:dyDescent="0.25"/>
    <row r="239" ht="33.75" customHeight="1" x14ac:dyDescent="0.25"/>
  </sheetData>
  <mergeCells count="11">
    <mergeCell ref="B36:H36"/>
    <mergeCell ref="L36:P36"/>
    <mergeCell ref="J54:K54"/>
    <mergeCell ref="B55:F55"/>
    <mergeCell ref="A3:C3"/>
    <mergeCell ref="E9:G9"/>
    <mergeCell ref="R9:S9"/>
    <mergeCell ref="K11:L11"/>
    <mergeCell ref="B15:J15"/>
    <mergeCell ref="K15:N15"/>
    <mergeCell ref="O15:W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vt:i4>
      </vt:variant>
    </vt:vector>
  </HeadingPairs>
  <TitlesOfParts>
    <vt:vector size="20" baseType="lpstr">
      <vt:lpstr>SEM 1</vt:lpstr>
      <vt:lpstr>SEM 2</vt:lpstr>
      <vt:lpstr>SEM 3</vt:lpstr>
      <vt:lpstr>SEM 4</vt:lpstr>
      <vt:lpstr>SEM 5</vt:lpstr>
      <vt:lpstr>SEM 6</vt:lpstr>
      <vt:lpstr>SEM 7</vt:lpstr>
      <vt:lpstr>SEM 8</vt:lpstr>
      <vt:lpstr>SEM 9</vt:lpstr>
      <vt:lpstr>SEM 10</vt:lpstr>
      <vt:lpstr>SEM 11</vt:lpstr>
      <vt:lpstr>SEM 12</vt:lpstr>
      <vt:lpstr>SEM 13</vt:lpstr>
      <vt:lpstr>SEM 14</vt:lpstr>
      <vt:lpstr>SEM 15</vt:lpstr>
      <vt:lpstr>SEM 16</vt:lpstr>
      <vt:lpstr>SEM 17</vt:lpstr>
      <vt:lpstr>SEM 18</vt:lpstr>
      <vt:lpstr>IMPRIMIR</vt:lpstr>
      <vt:lpstr>IMPRIMIR!Área_de_impresión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Barbosa Jaimes</dc:creator>
  <cp:lastModifiedBy>Jbarbosa</cp:lastModifiedBy>
  <cp:lastPrinted>2021-09-11T13:48:05Z</cp:lastPrinted>
  <dcterms:created xsi:type="dcterms:W3CDTF">2021-03-04T08:17:33Z</dcterms:created>
  <dcterms:modified xsi:type="dcterms:W3CDTF">2021-09-17T17:58:36Z</dcterms:modified>
</cp:coreProperties>
</file>