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6A6861F0-D8EC-4916-9901-C690A18D075B}" xr6:coauthVersionLast="36" xr6:coauthVersionMax="36" xr10:uidLastSave="{00000000-0000-0000-0000-000000000000}"/>
  <bookViews>
    <workbookView xWindow="0" yWindow="0" windowWidth="20490" windowHeight="7545" tabRatio="742" firstSheet="11" activeTab="22" xr2:uid="{00000000-000D-0000-FFFF-FFFF00000000}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SEM 21" sheetId="25" r:id="rId21"/>
    <sheet name="SEM 22" sheetId="27" r:id="rId22"/>
    <sheet name="IMPRIMIR" sheetId="2" r:id="rId23"/>
  </sheets>
  <definedNames>
    <definedName name="_xlnm.Print_Area" localSheetId="22">IMPRIMIR!$A$1:$Y$47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2" l="1"/>
  <c r="I27" i="2"/>
  <c r="I28" i="2"/>
  <c r="I29" i="2"/>
  <c r="I30" i="2"/>
  <c r="I31" i="2"/>
  <c r="I32" i="2"/>
  <c r="I25" i="2"/>
  <c r="G32" i="2"/>
  <c r="F70" i="27" l="1"/>
  <c r="E70" i="27"/>
  <c r="F69" i="27"/>
  <c r="E69" i="27"/>
  <c r="D69" i="27"/>
  <c r="C69" i="27"/>
  <c r="B69" i="27"/>
  <c r="F68" i="27"/>
  <c r="E68" i="27"/>
  <c r="D68" i="27"/>
  <c r="C68" i="27"/>
  <c r="B68" i="27"/>
  <c r="G67" i="27"/>
  <c r="F65" i="27"/>
  <c r="E65" i="27"/>
  <c r="D65" i="27"/>
  <c r="D70" i="27" s="1"/>
  <c r="C65" i="27"/>
  <c r="B65" i="27"/>
  <c r="B70" i="27" s="1"/>
  <c r="G64" i="27"/>
  <c r="G63" i="27"/>
  <c r="G62" i="27"/>
  <c r="G61" i="27"/>
  <c r="G60" i="27"/>
  <c r="G59" i="27"/>
  <c r="G58" i="27"/>
  <c r="Q50" i="27"/>
  <c r="P50" i="27"/>
  <c r="O50" i="27"/>
  <c r="N50" i="27"/>
  <c r="M50" i="27"/>
  <c r="I50" i="27"/>
  <c r="H50" i="27"/>
  <c r="G50" i="27"/>
  <c r="F50" i="27"/>
  <c r="E50" i="27"/>
  <c r="D50" i="27"/>
  <c r="C50" i="27"/>
  <c r="B50" i="27"/>
  <c r="Q49" i="27"/>
  <c r="P49" i="27"/>
  <c r="O49" i="27"/>
  <c r="N49" i="27"/>
  <c r="M49" i="27"/>
  <c r="I49" i="27"/>
  <c r="H49" i="27"/>
  <c r="G49" i="27"/>
  <c r="F49" i="27"/>
  <c r="E49" i="27"/>
  <c r="D49" i="27"/>
  <c r="C49" i="27"/>
  <c r="B49" i="27"/>
  <c r="R48" i="27"/>
  <c r="J48" i="27"/>
  <c r="Q46" i="27"/>
  <c r="Q51" i="27" s="1"/>
  <c r="P46" i="27"/>
  <c r="P51" i="27" s="1"/>
  <c r="O46" i="27"/>
  <c r="O51" i="27" s="1"/>
  <c r="N46" i="27"/>
  <c r="N51" i="27" s="1"/>
  <c r="M46" i="27"/>
  <c r="M51" i="27" s="1"/>
  <c r="I46" i="27"/>
  <c r="I51" i="27" s="1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R45" i="27"/>
  <c r="J45" i="27"/>
  <c r="R44" i="27"/>
  <c r="J44" i="27"/>
  <c r="R43" i="27"/>
  <c r="J43" i="27"/>
  <c r="R42" i="27"/>
  <c r="J42" i="27"/>
  <c r="R41" i="27"/>
  <c r="J41" i="27"/>
  <c r="R40" i="27"/>
  <c r="J40" i="27"/>
  <c r="R39" i="27"/>
  <c r="J3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V27" i="27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V24" i="27"/>
  <c r="V23" i="27"/>
  <c r="V22" i="27"/>
  <c r="V21" i="27"/>
  <c r="V20" i="27"/>
  <c r="V19" i="27"/>
  <c r="V18" i="27"/>
  <c r="G65" i="27" l="1"/>
  <c r="G68" i="27" s="1"/>
  <c r="J46" i="27"/>
  <c r="J47" i="27" s="1"/>
  <c r="V25" i="27"/>
  <c r="R46" i="27"/>
  <c r="B51" i="27"/>
  <c r="C70" i="27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B70" i="25" s="1"/>
  <c r="G64" i="25"/>
  <c r="G63" i="25"/>
  <c r="G62" i="25"/>
  <c r="G61" i="25"/>
  <c r="G60" i="25"/>
  <c r="G59" i="25"/>
  <c r="G58" i="25"/>
  <c r="I51" i="25"/>
  <c r="H51" i="25"/>
  <c r="G51" i="25"/>
  <c r="Q50" i="25"/>
  <c r="P50" i="25"/>
  <c r="O50" i="25"/>
  <c r="N50" i="25"/>
  <c r="M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I49" i="25"/>
  <c r="H49" i="25"/>
  <c r="G49" i="25"/>
  <c r="F49" i="25"/>
  <c r="E49" i="25"/>
  <c r="D49" i="25"/>
  <c r="C49" i="25"/>
  <c r="B49" i="25"/>
  <c r="R48" i="25"/>
  <c r="J48" i="25"/>
  <c r="Q46" i="25"/>
  <c r="Q51" i="25" s="1"/>
  <c r="P46" i="25"/>
  <c r="P51" i="25" s="1"/>
  <c r="O46" i="25"/>
  <c r="O51" i="25" s="1"/>
  <c r="N46" i="25"/>
  <c r="N51" i="25" s="1"/>
  <c r="M46" i="25"/>
  <c r="M51" i="25" s="1"/>
  <c r="I46" i="25"/>
  <c r="H46" i="25"/>
  <c r="G46" i="25"/>
  <c r="F46" i="25"/>
  <c r="F51" i="25" s="1"/>
  <c r="E46" i="25"/>
  <c r="E51" i="25" s="1"/>
  <c r="D46" i="25"/>
  <c r="D51" i="25" s="1"/>
  <c r="C46" i="25"/>
  <c r="C51" i="25" s="1"/>
  <c r="B46" i="25"/>
  <c r="R45" i="25"/>
  <c r="J45" i="25"/>
  <c r="R44" i="25"/>
  <c r="J44" i="25"/>
  <c r="R43" i="25"/>
  <c r="J43" i="25"/>
  <c r="R42" i="25"/>
  <c r="J42" i="25"/>
  <c r="R41" i="25"/>
  <c r="J41" i="25"/>
  <c r="R40" i="25"/>
  <c r="J40" i="25"/>
  <c r="R39" i="25"/>
  <c r="J3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V27" i="25"/>
  <c r="U25" i="25"/>
  <c r="U30" i="25" s="1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C25" i="25"/>
  <c r="C30" i="25" s="1"/>
  <c r="B25" i="25"/>
  <c r="B30" i="25" s="1"/>
  <c r="V24" i="25"/>
  <c r="V23" i="25"/>
  <c r="V22" i="25"/>
  <c r="V21" i="25"/>
  <c r="V20" i="25"/>
  <c r="V19" i="25"/>
  <c r="V18" i="25"/>
  <c r="G66" i="27" l="1"/>
  <c r="J49" i="27"/>
  <c r="R49" i="27"/>
  <c r="R47" i="27"/>
  <c r="W27" i="27"/>
  <c r="V26" i="27"/>
  <c r="G65" i="25"/>
  <c r="G68" i="25" s="1"/>
  <c r="J46" i="25"/>
  <c r="J47" i="25" s="1"/>
  <c r="V25" i="25"/>
  <c r="W27" i="25" s="1"/>
  <c r="D30" i="25"/>
  <c r="R46" i="25"/>
  <c r="B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1" i="24"/>
  <c r="P51" i="24"/>
  <c r="H51" i="24"/>
  <c r="E51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P46" i="24"/>
  <c r="O46" i="24"/>
  <c r="O51" i="24" s="1"/>
  <c r="N46" i="24"/>
  <c r="N51" i="24" s="1"/>
  <c r="M46" i="24"/>
  <c r="I46" i="24"/>
  <c r="I51" i="24" s="1"/>
  <c r="H46" i="24"/>
  <c r="G46" i="24"/>
  <c r="G51" i="24" s="1"/>
  <c r="F46" i="24"/>
  <c r="F51" i="24" s="1"/>
  <c r="E46" i="24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6" i="25" l="1"/>
  <c r="J49" i="25"/>
  <c r="V26" i="25"/>
  <c r="R47" i="25"/>
  <c r="R49" i="25"/>
  <c r="G65" i="24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U19" i="2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H32" i="2" l="1"/>
  <c r="G46" i="15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O19" i="2"/>
  <c r="P25" i="11"/>
  <c r="P30" i="11" s="1"/>
  <c r="P28" i="11"/>
  <c r="P29" i="11"/>
  <c r="Q49" i="12" l="1"/>
  <c r="I49" i="12"/>
  <c r="G66" i="12"/>
  <c r="G68" i="12"/>
  <c r="X26" i="12"/>
  <c r="Y27" i="12"/>
  <c r="C19" i="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L19" i="2" l="1"/>
  <c r="M19" i="2"/>
  <c r="N19" i="2"/>
  <c r="K19" i="2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S19" i="2"/>
  <c r="T19" i="2"/>
  <c r="V12" i="2"/>
  <c r="V13" i="2"/>
  <c r="V14" i="2"/>
  <c r="V15" i="2"/>
  <c r="V16" i="2"/>
  <c r="V17" i="2"/>
  <c r="V18" i="2"/>
  <c r="Q47" i="10" l="1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I19" i="2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P19" i="2"/>
  <c r="Q19" i="2"/>
  <c r="R19" i="2"/>
  <c r="H48" i="1" l="1"/>
  <c r="V27" i="1"/>
  <c r="M45" i="2" l="1"/>
  <c r="D45" i="2"/>
  <c r="E45" i="2"/>
  <c r="F19" i="2"/>
  <c r="G19" i="2"/>
  <c r="H19" i="2"/>
  <c r="J19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N45" i="2" l="1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F32" i="2"/>
  <c r="E32" i="2"/>
  <c r="D32" i="2"/>
  <c r="C32" i="2"/>
  <c r="B32" i="2"/>
  <c r="E19" i="2"/>
  <c r="D19" i="2"/>
  <c r="B19" i="2"/>
  <c r="G45" i="2" l="1"/>
  <c r="V19" i="2"/>
  <c r="O45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<sst xmlns="http://schemas.openxmlformats.org/spreadsheetml/2006/main" count="1826" uniqueCount="81">
  <si>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</si>
  <si>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</si>
  <si>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</si>
  <si>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</si>
  <si>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</si>
  <si>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</si>
  <si>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</si>
  <si>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</si>
  <si>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</si>
  <si>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</si>
  <si>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</si>
  <si>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</si>
  <si>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</si>
  <si>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</si>
  <si>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</si>
  <si>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</si>
  <si>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</si>
  <si>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</si>
  <si>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</si>
  <si>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</si>
  <si>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</si>
  <si>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</si>
  <si>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</si>
  <si>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</si>
  <si>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</si>
  <si>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</si>
  <si>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</si>
  <si>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</si>
  <si>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</si>
  <si>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</si>
  <si>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</si>
  <si>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</si>
  <si>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</si>
  <si>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</si>
  <si>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</si>
  <si>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</si>
  <si>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</si>
  <si>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</si>
  <si>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</si>
  <si>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</si>
  <si>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</si>
  <si>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</si>
  <si>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</si>
  <si>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</si>
  <si>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</si>
  <si>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</si>
  <si>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</si>
  <si>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</si>
  <si>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</si>
  <si>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</si>
  <si>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1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</si>
  <si>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</si>
  <si>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</si>
  <si>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</si>
  <si>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</si>
  <si>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</si>
  <si>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</si>
  <si>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</si>
  <si>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</si>
  <si>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</si>
  <si>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</si>
  <si>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</si>
  <si>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</si>
  <si>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</si>
  <si>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</si>
  <si>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</si>
  <si>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</si>
  <si>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</si>
  <si>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</si>
  <si>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</si>
  <si>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>SEMANA 17</t>
  </si>
  <si>
    <t>SEMANA 18</t>
  </si>
  <si>
    <t>SEMANA 19</t>
  </si>
  <si>
    <t>SEMANA 20</t>
  </si>
  <si>
    <t>SEMANA 21</t>
  </si>
  <si>
    <t xml:space="preserve">Prepostura  </t>
  </si>
  <si>
    <t>DESC</t>
  </si>
  <si>
    <t>SEMANA 22</t>
  </si>
  <si>
    <t>15 AL 21 DE SEPT</t>
  </si>
  <si>
    <r>
      <rPr>
        <b/>
        <sz val="48"/>
        <rFont val="Arial"/>
        <family val="2"/>
      </rPr>
      <t xml:space="preserve">COMIDA DESCARTES </t>
    </r>
    <r>
      <rPr>
        <sz val="22"/>
        <rFont val="Arial"/>
        <family val="2"/>
      </rPr>
      <t xml:space="preserve">                                                                         CASETA C - 26 KILOS                                                                                                 CASETA A - 12 KILOS</t>
    </r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</si>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</sst>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rgb="FF003366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4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0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9" fillId="4" borderId="45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4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1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25" fillId="2" borderId="47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4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8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27" fillId="10" borderId="16" xfId="0" applyFont="1" applyFill="1" applyBorder="1" applyAlignment="1">
      <alignment horizontal="center" vertical="center"/>
    </xf>
    <xf numFmtId="0" fontId="27" fillId="11" borderId="16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2" borderId="7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27" fillId="14" borderId="7" xfId="0" applyFont="1" applyFill="1" applyBorder="1" applyAlignment="1">
      <alignment horizontal="center" vertical="center"/>
    </xf>
    <xf numFmtId="0" fontId="27" fillId="17" borderId="7" xfId="0" applyFont="1" applyFill="1" applyBorder="1" applyAlignment="1">
      <alignment horizontal="center" vertical="center"/>
    </xf>
    <xf numFmtId="0" fontId="27" fillId="14" borderId="8" xfId="0" applyFont="1" applyFill="1" applyBorder="1" applyAlignment="1">
      <alignment horizontal="center" vertical="center"/>
    </xf>
    <xf numFmtId="0" fontId="27" fillId="10" borderId="6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164" fontId="20" fillId="0" borderId="24" xfId="0" applyNumberFormat="1" applyFont="1" applyFill="1" applyBorder="1" applyAlignment="1">
      <alignment horizontal="center" vertical="center"/>
    </xf>
    <xf numFmtId="164" fontId="20" fillId="0" borderId="33" xfId="0" applyNumberFormat="1" applyFont="1" applyFill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164" fontId="20" fillId="0" borderId="50" xfId="0" applyNumberFormat="1" applyFont="1" applyBorder="1" applyAlignment="1">
      <alignment horizontal="center" vertical="center"/>
    </xf>
    <xf numFmtId="164" fontId="20" fillId="0" borderId="35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4" fontId="10" fillId="0" borderId="37" xfId="0" applyNumberFormat="1" applyFont="1" applyFill="1" applyBorder="1" applyAlignment="1">
      <alignment horizontal="center" vertical="center"/>
    </xf>
    <xf numFmtId="164" fontId="10" fillId="0" borderId="36" xfId="0" applyNumberFormat="1" applyFont="1" applyFill="1" applyBorder="1" applyAlignment="1">
      <alignment horizontal="center" vertical="center"/>
    </xf>
    <xf numFmtId="164" fontId="10" fillId="0" borderId="52" xfId="0" applyNumberFormat="1" applyFont="1" applyFill="1" applyBorder="1" applyAlignment="1">
      <alignment horizontal="center" vertical="center"/>
    </xf>
    <xf numFmtId="164" fontId="10" fillId="0" borderId="42" xfId="0" applyNumberFormat="1" applyFont="1" applyFill="1" applyBorder="1" applyAlignment="1">
      <alignment horizontal="center" vertical="center"/>
    </xf>
    <xf numFmtId="164" fontId="10" fillId="0" borderId="29" xfId="0" applyNumberFormat="1" applyFont="1" applyFill="1" applyBorder="1" applyAlignment="1">
      <alignment horizontal="center" vertical="center"/>
    </xf>
    <xf numFmtId="164" fontId="10" fillId="0" borderId="46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25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0" fontId="10" fillId="9" borderId="39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0" fontId="27" fillId="18" borderId="7" xfId="0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9" xfId="0" applyNumberFormat="1" applyFont="1" applyFill="1" applyBorder="1" applyAlignment="1">
      <alignment horizontal="center" vertical="center"/>
    </xf>
    <xf numFmtId="164" fontId="20" fillId="2" borderId="13" xfId="0" applyNumberFormat="1" applyFont="1" applyFill="1" applyBorder="1" applyAlignment="1">
      <alignment horizontal="center" vertical="center"/>
    </xf>
    <xf numFmtId="164" fontId="20" fillId="2" borderId="14" xfId="0" applyNumberFormat="1" applyFont="1" applyFill="1" applyBorder="1" applyAlignment="1">
      <alignment horizontal="center" vertical="center"/>
    </xf>
    <xf numFmtId="164" fontId="10" fillId="2" borderId="46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7" borderId="46" xfId="0" applyFont="1" applyFill="1" applyBorder="1" applyAlignment="1">
      <alignment horizontal="center" vertical="center"/>
    </xf>
    <xf numFmtId="0" fontId="10" fillId="8" borderId="43" xfId="0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9" borderId="44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45" xfId="0" applyNumberFormat="1" applyFont="1" applyFill="1" applyBorder="1" applyAlignment="1">
      <alignment horizontal="center" vertical="center"/>
    </xf>
    <xf numFmtId="164" fontId="20" fillId="0" borderId="34" xfId="0" applyNumberFormat="1" applyFont="1" applyBorder="1" applyAlignment="1">
      <alignment horizontal="center" vertical="center"/>
    </xf>
    <xf numFmtId="164" fontId="20" fillId="0" borderId="34" xfId="0" applyNumberFormat="1" applyFont="1" applyFill="1" applyBorder="1" applyAlignment="1">
      <alignment horizontal="center" vertical="center"/>
    </xf>
    <xf numFmtId="164" fontId="20" fillId="0" borderId="47" xfId="0" applyNumberFormat="1" applyFont="1" applyFill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164" fontId="10" fillId="0" borderId="49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0" fontId="10" fillId="15" borderId="17" xfId="0" applyFont="1" applyFill="1" applyBorder="1" applyAlignment="1">
      <alignment horizontal="center" vertical="center"/>
    </xf>
    <xf numFmtId="164" fontId="10" fillId="0" borderId="40" xfId="0" applyNumberFormat="1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9" fillId="0" borderId="56" xfId="0" applyFont="1" applyBorder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10" fillId="3" borderId="30" xfId="0" quotePrefix="1" applyFont="1" applyFill="1" applyBorder="1" applyAlignment="1">
      <alignment horizontal="center" vertical="center"/>
    </xf>
    <xf numFmtId="0" fontId="27" fillId="19" borderId="9" xfId="0" applyFont="1" applyFill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164" fontId="10" fillId="0" borderId="59" xfId="0" applyNumberFormat="1" applyFont="1" applyFill="1" applyBorder="1" applyAlignment="1">
      <alignment horizontal="center" vertical="center"/>
    </xf>
    <xf numFmtId="164" fontId="10" fillId="2" borderId="52" xfId="0" applyNumberFormat="1" applyFont="1" applyFill="1" applyBorder="1" applyAlignment="1">
      <alignment horizontal="center" vertical="center"/>
    </xf>
    <xf numFmtId="164" fontId="10" fillId="2" borderId="60" xfId="0" applyNumberFormat="1" applyFont="1" applyFill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164" fontId="20" fillId="0" borderId="33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7" fillId="19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6" borderId="27" xfId="0" applyFont="1" applyFill="1" applyBorder="1" applyAlignment="1">
      <alignment horizontal="center" vertical="center"/>
    </xf>
    <xf numFmtId="0" fontId="6" fillId="16" borderId="28" xfId="0" applyFont="1" applyFill="1" applyBorder="1" applyAlignment="1">
      <alignment horizontal="center" vertical="center"/>
    </xf>
    <xf numFmtId="0" fontId="6" fillId="16" borderId="2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46" xfId="0" applyFont="1" applyFill="1" applyBorder="1" applyAlignment="1">
      <alignment horizontal="center" vertical="center"/>
    </xf>
    <xf numFmtId="0" fontId="25" fillId="2" borderId="55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16" fillId="7" borderId="57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6" fillId="7" borderId="25" xfId="0" applyFont="1" applyFill="1" applyBorder="1" applyAlignment="1">
      <alignment horizontal="center" vertical="center" wrapText="1"/>
    </xf>
    <xf numFmtId="0" fontId="16" fillId="7" borderId="58" xfId="0" applyFont="1" applyFill="1" applyBorder="1" applyAlignment="1">
      <alignment horizontal="center" vertical="center" wrapText="1"/>
    </xf>
    <xf numFmtId="0" fontId="16" fillId="7" borderId="4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0" fillId="3" borderId="61" xfId="0" applyFont="1" applyFill="1" applyBorder="1" applyAlignment="1">
      <alignment horizontal="center" vertical="center"/>
    </xf>
    <xf numFmtId="0" fontId="27" fillId="18" borderId="8" xfId="0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0" fillId="2" borderId="5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308046</xdr:colOff>
      <xdr:row>0</xdr:row>
      <xdr:rowOff>87537</xdr:rowOff>
    </xdr:from>
    <xdr:to>
      <xdr:col>0</xdr:col>
      <xdr:colOff>2109105</xdr:colOff>
      <xdr:row>2</xdr:row>
      <xdr:rowOff>260511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46" y="87537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345" t="s">
        <v>5</v>
      </c>
      <c r="L11" s="345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0" t="s">
        <v>8</v>
      </c>
      <c r="C15" s="341"/>
      <c r="D15" s="341"/>
      <c r="E15" s="341"/>
      <c r="F15" s="341"/>
      <c r="G15" s="341"/>
      <c r="H15" s="341"/>
      <c r="I15" s="341"/>
      <c r="J15" s="341"/>
      <c r="K15" s="342"/>
      <c r="L15" s="347" t="s">
        <v>52</v>
      </c>
      <c r="M15" s="348"/>
      <c r="N15" s="348"/>
      <c r="O15" s="348"/>
      <c r="P15" s="348"/>
      <c r="Q15" s="348"/>
      <c r="R15" s="348"/>
      <c r="S15" s="348"/>
      <c r="T15" s="348"/>
      <c r="U15" s="349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8" t="s">
        <v>25</v>
      </c>
      <c r="C36" s="346"/>
      <c r="D36" s="346"/>
      <c r="E36" s="346"/>
      <c r="F36" s="346"/>
      <c r="G36" s="346"/>
      <c r="H36" s="97"/>
      <c r="I36" s="52" t="s">
        <v>26</v>
      </c>
      <c r="J36" s="105"/>
      <c r="K36" s="337" t="s">
        <v>25</v>
      </c>
      <c r="L36" s="337"/>
      <c r="M36" s="337"/>
      <c r="N36" s="337"/>
      <c r="O36" s="338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9"/>
      <c r="K54" s="33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6" t="s">
        <v>8</v>
      </c>
      <c r="C55" s="337"/>
      <c r="D55" s="337"/>
      <c r="E55" s="337"/>
      <c r="F55" s="33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U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345" t="s">
        <v>61</v>
      </c>
      <c r="L11" s="345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0" t="s">
        <v>8</v>
      </c>
      <c r="C15" s="351"/>
      <c r="D15" s="351"/>
      <c r="E15" s="351"/>
      <c r="F15" s="351"/>
      <c r="G15" s="351"/>
      <c r="H15" s="351"/>
      <c r="I15" s="351"/>
      <c r="J15" s="352"/>
      <c r="K15" s="353" t="s">
        <v>53</v>
      </c>
      <c r="L15" s="354"/>
      <c r="M15" s="354"/>
      <c r="N15" s="355"/>
      <c r="O15" s="358" t="s">
        <v>52</v>
      </c>
      <c r="P15" s="356"/>
      <c r="Q15" s="356"/>
      <c r="R15" s="356"/>
      <c r="S15" s="356"/>
      <c r="T15" s="356"/>
      <c r="U15" s="356"/>
      <c r="V15" s="356"/>
      <c r="W15" s="357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6" t="s">
        <v>25</v>
      </c>
      <c r="C36" s="337"/>
      <c r="D36" s="337"/>
      <c r="E36" s="337"/>
      <c r="F36" s="337"/>
      <c r="G36" s="337"/>
      <c r="H36" s="338"/>
      <c r="I36" s="97"/>
      <c r="J36" s="52" t="s">
        <v>26</v>
      </c>
      <c r="K36" s="105"/>
      <c r="L36" s="337" t="s">
        <v>25</v>
      </c>
      <c r="M36" s="337"/>
      <c r="N36" s="337"/>
      <c r="O36" s="337"/>
      <c r="P36" s="338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9"/>
      <c r="K54" s="33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6" t="s">
        <v>8</v>
      </c>
      <c r="C55" s="337"/>
      <c r="D55" s="337"/>
      <c r="E55" s="337"/>
      <c r="F55" s="33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345" t="s">
        <v>62</v>
      </c>
      <c r="L11" s="345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0" t="s">
        <v>8</v>
      </c>
      <c r="C15" s="351"/>
      <c r="D15" s="351"/>
      <c r="E15" s="351"/>
      <c r="F15" s="351"/>
      <c r="G15" s="351"/>
      <c r="H15" s="351"/>
      <c r="I15" s="351"/>
      <c r="J15" s="352"/>
      <c r="K15" s="353" t="s">
        <v>53</v>
      </c>
      <c r="L15" s="354"/>
      <c r="M15" s="354"/>
      <c r="N15" s="355"/>
      <c r="O15" s="358" t="s">
        <v>52</v>
      </c>
      <c r="P15" s="356"/>
      <c r="Q15" s="356"/>
      <c r="R15" s="356"/>
      <c r="S15" s="356"/>
      <c r="T15" s="356"/>
      <c r="U15" s="356"/>
      <c r="V15" s="356"/>
      <c r="W15" s="357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6" t="s">
        <v>25</v>
      </c>
      <c r="C36" s="337"/>
      <c r="D36" s="337"/>
      <c r="E36" s="337"/>
      <c r="F36" s="337"/>
      <c r="G36" s="337"/>
      <c r="H36" s="338"/>
      <c r="I36" s="97"/>
      <c r="J36" s="52" t="s">
        <v>26</v>
      </c>
      <c r="K36" s="105"/>
      <c r="L36" s="337" t="s">
        <v>25</v>
      </c>
      <c r="M36" s="337"/>
      <c r="N36" s="337"/>
      <c r="O36" s="337"/>
      <c r="P36" s="338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9"/>
      <c r="K54" s="33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6" t="s">
        <v>8</v>
      </c>
      <c r="C55" s="337"/>
      <c r="D55" s="337"/>
      <c r="E55" s="337"/>
      <c r="F55" s="33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345" t="s">
        <v>63</v>
      </c>
      <c r="L11" s="345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0" t="s">
        <v>8</v>
      </c>
      <c r="C15" s="351"/>
      <c r="D15" s="351"/>
      <c r="E15" s="351"/>
      <c r="F15" s="351"/>
      <c r="G15" s="351"/>
      <c r="H15" s="351"/>
      <c r="I15" s="351"/>
      <c r="J15" s="352"/>
      <c r="K15" s="353" t="s">
        <v>53</v>
      </c>
      <c r="L15" s="354"/>
      <c r="M15" s="354"/>
      <c r="N15" s="355"/>
      <c r="O15" s="358" t="s">
        <v>52</v>
      </c>
      <c r="P15" s="356"/>
      <c r="Q15" s="356"/>
      <c r="R15" s="356"/>
      <c r="S15" s="356"/>
      <c r="T15" s="356"/>
      <c r="U15" s="356"/>
      <c r="V15" s="356"/>
      <c r="W15" s="356"/>
      <c r="X15" s="357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6" t="s">
        <v>25</v>
      </c>
      <c r="C36" s="337"/>
      <c r="D36" s="337"/>
      <c r="E36" s="337"/>
      <c r="F36" s="337"/>
      <c r="G36" s="337"/>
      <c r="H36" s="337"/>
      <c r="I36" s="338"/>
      <c r="J36" s="97"/>
      <c r="K36" s="52" t="s">
        <v>26</v>
      </c>
      <c r="L36" s="105"/>
      <c r="M36" s="337" t="s">
        <v>25</v>
      </c>
      <c r="N36" s="337"/>
      <c r="O36" s="337"/>
      <c r="P36" s="337"/>
      <c r="Q36" s="338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9"/>
      <c r="K54" s="33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6" t="s">
        <v>8</v>
      </c>
      <c r="C55" s="337"/>
      <c r="D55" s="337"/>
      <c r="E55" s="337"/>
      <c r="F55" s="33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M36:Q36"/>
    <mergeCell ref="J54:K54"/>
    <mergeCell ref="B55:F55"/>
    <mergeCell ref="B36:I36"/>
    <mergeCell ref="A3:C3"/>
    <mergeCell ref="E9:G9"/>
    <mergeCell ref="R9:S9"/>
    <mergeCell ref="K11:L11"/>
    <mergeCell ref="B15:J15"/>
    <mergeCell ref="K15:N15"/>
    <mergeCell ref="O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345" t="s">
        <v>64</v>
      </c>
      <c r="L11" s="345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0" t="s">
        <v>8</v>
      </c>
      <c r="C15" s="351"/>
      <c r="D15" s="351"/>
      <c r="E15" s="351"/>
      <c r="F15" s="351"/>
      <c r="G15" s="351"/>
      <c r="H15" s="351"/>
      <c r="I15" s="352"/>
      <c r="J15" s="353" t="s">
        <v>53</v>
      </c>
      <c r="K15" s="354"/>
      <c r="L15" s="354"/>
      <c r="M15" s="355"/>
      <c r="N15" s="358" t="s">
        <v>52</v>
      </c>
      <c r="O15" s="356"/>
      <c r="P15" s="356"/>
      <c r="Q15" s="356"/>
      <c r="R15" s="356"/>
      <c r="S15" s="356"/>
      <c r="T15" s="356"/>
      <c r="U15" s="356"/>
      <c r="V15" s="356"/>
      <c r="W15" s="357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6" t="s">
        <v>25</v>
      </c>
      <c r="C36" s="337"/>
      <c r="D36" s="337"/>
      <c r="E36" s="337"/>
      <c r="F36" s="337"/>
      <c r="G36" s="337"/>
      <c r="H36" s="337"/>
      <c r="I36" s="338"/>
      <c r="J36" s="97"/>
      <c r="K36" s="52" t="s">
        <v>26</v>
      </c>
      <c r="L36" s="105"/>
      <c r="M36" s="337" t="s">
        <v>25</v>
      </c>
      <c r="N36" s="337"/>
      <c r="O36" s="337"/>
      <c r="P36" s="337"/>
      <c r="Q36" s="338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9"/>
      <c r="K54" s="33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6" t="s">
        <v>8</v>
      </c>
      <c r="C55" s="337"/>
      <c r="D55" s="337"/>
      <c r="E55" s="337"/>
      <c r="F55" s="33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J15:M15"/>
    <mergeCell ref="N15:W15"/>
    <mergeCell ref="B36:I36"/>
    <mergeCell ref="M36:Q36"/>
    <mergeCell ref="J54:K54"/>
    <mergeCell ref="B55:F55"/>
    <mergeCell ref="B15:I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CE36-82B1-4D7B-812A-F4D999C1F2A8}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345" t="s">
        <v>66</v>
      </c>
      <c r="L11" s="345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0" t="s">
        <v>8</v>
      </c>
      <c r="C15" s="351"/>
      <c r="D15" s="351"/>
      <c r="E15" s="351"/>
      <c r="F15" s="351"/>
      <c r="G15" s="351"/>
      <c r="H15" s="351"/>
      <c r="I15" s="352"/>
      <c r="J15" s="353" t="s">
        <v>53</v>
      </c>
      <c r="K15" s="354"/>
      <c r="L15" s="354"/>
      <c r="M15" s="355"/>
      <c r="N15" s="358" t="s">
        <v>52</v>
      </c>
      <c r="O15" s="356"/>
      <c r="P15" s="356"/>
      <c r="Q15" s="356"/>
      <c r="R15" s="356"/>
      <c r="S15" s="356"/>
      <c r="T15" s="356"/>
      <c r="U15" s="356"/>
      <c r="V15" s="356"/>
      <c r="W15" s="357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6" t="s">
        <v>25</v>
      </c>
      <c r="C36" s="337"/>
      <c r="D36" s="337"/>
      <c r="E36" s="337"/>
      <c r="F36" s="337"/>
      <c r="G36" s="337"/>
      <c r="H36" s="337"/>
      <c r="I36" s="338"/>
      <c r="J36" s="97"/>
      <c r="K36" s="52" t="s">
        <v>26</v>
      </c>
      <c r="L36" s="105"/>
      <c r="M36" s="337" t="s">
        <v>25</v>
      </c>
      <c r="N36" s="337"/>
      <c r="O36" s="337"/>
      <c r="P36" s="337"/>
      <c r="Q36" s="338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9"/>
      <c r="K54" s="33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6" t="s">
        <v>8</v>
      </c>
      <c r="C55" s="337"/>
      <c r="D55" s="337"/>
      <c r="E55" s="337"/>
      <c r="F55" s="33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BECE-CCEF-437B-8A0C-8D3DA3A626BF}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345" t="s">
        <v>68</v>
      </c>
      <c r="L11" s="345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0" t="s">
        <v>8</v>
      </c>
      <c r="C15" s="351"/>
      <c r="D15" s="351"/>
      <c r="E15" s="351"/>
      <c r="F15" s="351"/>
      <c r="G15" s="351"/>
      <c r="H15" s="351"/>
      <c r="I15" s="352"/>
      <c r="J15" s="353" t="s">
        <v>53</v>
      </c>
      <c r="K15" s="354"/>
      <c r="L15" s="354"/>
      <c r="M15" s="355"/>
      <c r="N15" s="358" t="s">
        <v>52</v>
      </c>
      <c r="O15" s="356"/>
      <c r="P15" s="356"/>
      <c r="Q15" s="356"/>
      <c r="R15" s="356"/>
      <c r="S15" s="356"/>
      <c r="T15" s="356"/>
      <c r="U15" s="356"/>
      <c r="V15" s="356"/>
      <c r="W15" s="357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6" t="s">
        <v>25</v>
      </c>
      <c r="C36" s="337"/>
      <c r="D36" s="337"/>
      <c r="E36" s="337"/>
      <c r="F36" s="337"/>
      <c r="G36" s="337"/>
      <c r="H36" s="337"/>
      <c r="I36" s="338"/>
      <c r="J36" s="97"/>
      <c r="K36" s="52" t="s">
        <v>26</v>
      </c>
      <c r="L36" s="105"/>
      <c r="M36" s="337" t="s">
        <v>25</v>
      </c>
      <c r="N36" s="337"/>
      <c r="O36" s="337"/>
      <c r="P36" s="337"/>
      <c r="Q36" s="338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9"/>
      <c r="K54" s="33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6" t="s">
        <v>8</v>
      </c>
      <c r="C55" s="337"/>
      <c r="D55" s="337"/>
      <c r="E55" s="337"/>
      <c r="F55" s="33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31F4-119A-46C7-8359-70D7D82D6A03}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345" t="s">
        <v>69</v>
      </c>
      <c r="L11" s="345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0" t="s">
        <v>8</v>
      </c>
      <c r="C15" s="351"/>
      <c r="D15" s="351"/>
      <c r="E15" s="351"/>
      <c r="F15" s="351"/>
      <c r="G15" s="351"/>
      <c r="H15" s="351"/>
      <c r="I15" s="352"/>
      <c r="J15" s="353" t="s">
        <v>53</v>
      </c>
      <c r="K15" s="354"/>
      <c r="L15" s="354"/>
      <c r="M15" s="355"/>
      <c r="N15" s="358" t="s">
        <v>52</v>
      </c>
      <c r="O15" s="356"/>
      <c r="P15" s="356"/>
      <c r="Q15" s="356"/>
      <c r="R15" s="356"/>
      <c r="S15" s="356"/>
      <c r="T15" s="356"/>
      <c r="U15" s="357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6" t="s">
        <v>25</v>
      </c>
      <c r="C36" s="337"/>
      <c r="D36" s="337"/>
      <c r="E36" s="337"/>
      <c r="F36" s="337"/>
      <c r="G36" s="337"/>
      <c r="H36" s="337"/>
      <c r="I36" s="338"/>
      <c r="J36" s="97"/>
      <c r="K36" s="52" t="s">
        <v>26</v>
      </c>
      <c r="L36" s="105"/>
      <c r="M36" s="337" t="s">
        <v>25</v>
      </c>
      <c r="N36" s="337"/>
      <c r="O36" s="337"/>
      <c r="P36" s="337"/>
      <c r="Q36" s="338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9"/>
      <c r="K54" s="33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6" t="s">
        <v>8</v>
      </c>
      <c r="C55" s="337"/>
      <c r="D55" s="337"/>
      <c r="E55" s="337"/>
      <c r="F55" s="33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9803-5EEF-454E-A3CC-5685D4AE14A3}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2"/>
      <c r="Z3" s="2"/>
      <c r="AA3" s="2"/>
      <c r="AB3" s="2"/>
      <c r="AC3" s="2"/>
      <c r="AD3" s="31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17" t="s">
        <v>1</v>
      </c>
      <c r="B9" s="317"/>
      <c r="C9" s="317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17"/>
      <c r="B10" s="317"/>
      <c r="C10" s="31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17" t="s">
        <v>4</v>
      </c>
      <c r="B11" s="317"/>
      <c r="C11" s="317"/>
      <c r="D11" s="1"/>
      <c r="E11" s="318">
        <v>3</v>
      </c>
      <c r="F11" s="1"/>
      <c r="G11" s="1"/>
      <c r="H11" s="1"/>
      <c r="I11" s="1"/>
      <c r="J11" s="1"/>
      <c r="K11" s="345" t="s">
        <v>70</v>
      </c>
      <c r="L11" s="345"/>
      <c r="M11" s="319"/>
      <c r="N11" s="31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17"/>
      <c r="B12" s="317"/>
      <c r="C12" s="317"/>
      <c r="D12" s="1"/>
      <c r="E12" s="5"/>
      <c r="F12" s="1"/>
      <c r="G12" s="1"/>
      <c r="H12" s="1"/>
      <c r="I12" s="1"/>
      <c r="J12" s="1"/>
      <c r="K12" s="319"/>
      <c r="L12" s="319"/>
      <c r="M12" s="319"/>
      <c r="N12" s="31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17"/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9"/>
      <c r="M13" s="319"/>
      <c r="N13" s="319"/>
      <c r="O13" s="319"/>
      <c r="P13" s="319"/>
      <c r="Q13" s="319"/>
      <c r="R13" s="319"/>
      <c r="S13" s="319"/>
      <c r="T13" s="319"/>
      <c r="U13" s="319"/>
      <c r="V13" s="319"/>
      <c r="W13" s="1"/>
      <c r="X13" s="1"/>
      <c r="Y13" s="1"/>
    </row>
    <row r="14" spans="1:30" s="3" customFormat="1" ht="27" thickBot="1" x14ac:dyDescent="0.3">
      <c r="A14" s="31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0" t="s">
        <v>8</v>
      </c>
      <c r="C15" s="351"/>
      <c r="D15" s="351"/>
      <c r="E15" s="351"/>
      <c r="F15" s="351"/>
      <c r="G15" s="351"/>
      <c r="H15" s="351"/>
      <c r="I15" s="352"/>
      <c r="J15" s="353" t="s">
        <v>53</v>
      </c>
      <c r="K15" s="354"/>
      <c r="L15" s="354"/>
      <c r="M15" s="355"/>
      <c r="N15" s="358" t="s">
        <v>52</v>
      </c>
      <c r="O15" s="356"/>
      <c r="P15" s="356"/>
      <c r="Q15" s="356"/>
      <c r="R15" s="356"/>
      <c r="S15" s="356"/>
      <c r="T15" s="356"/>
      <c r="U15" s="357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6" t="s">
        <v>25</v>
      </c>
      <c r="C36" s="337"/>
      <c r="D36" s="337"/>
      <c r="E36" s="337"/>
      <c r="F36" s="337"/>
      <c r="G36" s="337"/>
      <c r="H36" s="337"/>
      <c r="I36" s="338"/>
      <c r="J36" s="97"/>
      <c r="K36" s="52" t="s">
        <v>26</v>
      </c>
      <c r="L36" s="105"/>
      <c r="M36" s="337" t="s">
        <v>25</v>
      </c>
      <c r="N36" s="337"/>
      <c r="O36" s="337"/>
      <c r="P36" s="337"/>
      <c r="Q36" s="338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9"/>
      <c r="K54" s="33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6" t="s">
        <v>8</v>
      </c>
      <c r="C55" s="337"/>
      <c r="D55" s="337"/>
      <c r="E55" s="337"/>
      <c r="F55" s="33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FF3C-8DF0-4AB8-B363-C3021F2C515C}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0"/>
      <c r="R3" s="320"/>
      <c r="S3" s="320"/>
      <c r="T3" s="320"/>
      <c r="U3" s="320"/>
      <c r="V3" s="320"/>
      <c r="W3" s="320"/>
      <c r="X3" s="320"/>
      <c r="Y3" s="2"/>
      <c r="Z3" s="2"/>
      <c r="AA3" s="2"/>
      <c r="AB3" s="2"/>
      <c r="AC3" s="2"/>
      <c r="AD3" s="32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0" t="s">
        <v>1</v>
      </c>
      <c r="B9" s="320"/>
      <c r="C9" s="320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0"/>
      <c r="B10" s="320"/>
      <c r="C10" s="32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0" t="s">
        <v>4</v>
      </c>
      <c r="B11" s="320"/>
      <c r="C11" s="320"/>
      <c r="D11" s="1"/>
      <c r="E11" s="321">
        <v>3</v>
      </c>
      <c r="F11" s="1"/>
      <c r="G11" s="1"/>
      <c r="H11" s="1"/>
      <c r="I11" s="1"/>
      <c r="J11" s="1"/>
      <c r="K11" s="345" t="s">
        <v>71</v>
      </c>
      <c r="L11" s="345"/>
      <c r="M11" s="322"/>
      <c r="N11" s="32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0"/>
      <c r="B12" s="320"/>
      <c r="C12" s="320"/>
      <c r="D12" s="1"/>
      <c r="E12" s="5"/>
      <c r="F12" s="1"/>
      <c r="G12" s="1"/>
      <c r="H12" s="1"/>
      <c r="I12" s="1"/>
      <c r="J12" s="1"/>
      <c r="K12" s="322"/>
      <c r="L12" s="322"/>
      <c r="M12" s="322"/>
      <c r="N12" s="32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0"/>
      <c r="B13" s="320"/>
      <c r="C13" s="320"/>
      <c r="D13" s="320"/>
      <c r="E13" s="320"/>
      <c r="F13" s="320"/>
      <c r="G13" s="320"/>
      <c r="H13" s="320"/>
      <c r="I13" s="320"/>
      <c r="J13" s="320"/>
      <c r="K13" s="320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1"/>
      <c r="X13" s="1"/>
      <c r="Y13" s="1"/>
    </row>
    <row r="14" spans="1:30" s="3" customFormat="1" ht="27" thickBot="1" x14ac:dyDescent="0.3">
      <c r="A14" s="32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0" t="s">
        <v>8</v>
      </c>
      <c r="C15" s="351"/>
      <c r="D15" s="351"/>
      <c r="E15" s="351"/>
      <c r="F15" s="351"/>
      <c r="G15" s="351"/>
      <c r="H15" s="351"/>
      <c r="I15" s="352"/>
      <c r="J15" s="353" t="s">
        <v>53</v>
      </c>
      <c r="K15" s="354"/>
      <c r="L15" s="354"/>
      <c r="M15" s="355"/>
      <c r="N15" s="358" t="s">
        <v>52</v>
      </c>
      <c r="O15" s="356"/>
      <c r="P15" s="356"/>
      <c r="Q15" s="356"/>
      <c r="R15" s="356"/>
      <c r="S15" s="356"/>
      <c r="T15" s="356"/>
      <c r="U15" s="357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6" t="s">
        <v>25</v>
      </c>
      <c r="C36" s="337"/>
      <c r="D36" s="337"/>
      <c r="E36" s="337"/>
      <c r="F36" s="337"/>
      <c r="G36" s="337"/>
      <c r="H36" s="337"/>
      <c r="I36" s="338"/>
      <c r="J36" s="97"/>
      <c r="K36" s="52" t="s">
        <v>26</v>
      </c>
      <c r="L36" s="105"/>
      <c r="M36" s="337" t="s">
        <v>25</v>
      </c>
      <c r="N36" s="337"/>
      <c r="O36" s="337"/>
      <c r="P36" s="337"/>
      <c r="Q36" s="338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9"/>
      <c r="K54" s="33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6" t="s">
        <v>8</v>
      </c>
      <c r="C55" s="337"/>
      <c r="D55" s="337"/>
      <c r="E55" s="337"/>
      <c r="F55" s="33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D639-83D4-4CF4-8B53-7AFCB8E98757}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3"/>
      <c r="X3" s="323"/>
      <c r="Y3" s="2"/>
      <c r="Z3" s="2"/>
      <c r="AA3" s="2"/>
      <c r="AB3" s="2"/>
      <c r="AC3" s="2"/>
      <c r="AD3" s="3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3" t="s">
        <v>1</v>
      </c>
      <c r="B9" s="323"/>
      <c r="C9" s="323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3"/>
      <c r="B10" s="323"/>
      <c r="C10" s="3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3" t="s">
        <v>4</v>
      </c>
      <c r="B11" s="323"/>
      <c r="C11" s="323"/>
      <c r="D11" s="1"/>
      <c r="E11" s="324">
        <v>3</v>
      </c>
      <c r="F11" s="1"/>
      <c r="G11" s="1"/>
      <c r="H11" s="1"/>
      <c r="I11" s="1"/>
      <c r="J11" s="1"/>
      <c r="K11" s="345" t="s">
        <v>72</v>
      </c>
      <c r="L11" s="345"/>
      <c r="M11" s="325"/>
      <c r="N11" s="3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3"/>
      <c r="B12" s="323"/>
      <c r="C12" s="323"/>
      <c r="D12" s="1"/>
      <c r="E12" s="5"/>
      <c r="F12" s="1"/>
      <c r="G12" s="1"/>
      <c r="H12" s="1"/>
      <c r="I12" s="1"/>
      <c r="J12" s="1"/>
      <c r="K12" s="325"/>
      <c r="L12" s="325"/>
      <c r="M12" s="325"/>
      <c r="N12" s="3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3"/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5"/>
      <c r="M13" s="325"/>
      <c r="N13" s="325"/>
      <c r="O13" s="325"/>
      <c r="P13" s="325"/>
      <c r="Q13" s="325"/>
      <c r="R13" s="325"/>
      <c r="S13" s="325"/>
      <c r="T13" s="325"/>
      <c r="U13" s="325"/>
      <c r="V13" s="325"/>
      <c r="W13" s="1"/>
      <c r="X13" s="1"/>
      <c r="Y13" s="1"/>
    </row>
    <row r="14" spans="1:30" s="3" customFormat="1" ht="27" thickBot="1" x14ac:dyDescent="0.3">
      <c r="A14" s="3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0" t="s">
        <v>8</v>
      </c>
      <c r="C15" s="351"/>
      <c r="D15" s="351"/>
      <c r="E15" s="351"/>
      <c r="F15" s="351"/>
      <c r="G15" s="351"/>
      <c r="H15" s="351"/>
      <c r="I15" s="352"/>
      <c r="J15" s="353" t="s">
        <v>53</v>
      </c>
      <c r="K15" s="354"/>
      <c r="L15" s="354"/>
      <c r="M15" s="355"/>
      <c r="N15" s="358" t="s">
        <v>52</v>
      </c>
      <c r="O15" s="356"/>
      <c r="P15" s="356"/>
      <c r="Q15" s="356"/>
      <c r="R15" s="356"/>
      <c r="S15" s="356"/>
      <c r="T15" s="356"/>
      <c r="U15" s="357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6" t="s">
        <v>25</v>
      </c>
      <c r="C36" s="337"/>
      <c r="D36" s="337"/>
      <c r="E36" s="337"/>
      <c r="F36" s="337"/>
      <c r="G36" s="337"/>
      <c r="H36" s="337"/>
      <c r="I36" s="338"/>
      <c r="J36" s="97"/>
      <c r="K36" s="52" t="s">
        <v>26</v>
      </c>
      <c r="L36" s="105"/>
      <c r="M36" s="337" t="s">
        <v>25</v>
      </c>
      <c r="N36" s="337"/>
      <c r="O36" s="337"/>
      <c r="P36" s="337"/>
      <c r="Q36" s="338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9"/>
      <c r="K54" s="33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6" t="s">
        <v>8</v>
      </c>
      <c r="C55" s="337"/>
      <c r="D55" s="337"/>
      <c r="E55" s="337"/>
      <c r="F55" s="33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345" t="s">
        <v>54</v>
      </c>
      <c r="L11" s="345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0" t="s">
        <v>8</v>
      </c>
      <c r="C15" s="341"/>
      <c r="D15" s="341"/>
      <c r="E15" s="341"/>
      <c r="F15" s="341"/>
      <c r="G15" s="341"/>
      <c r="H15" s="341"/>
      <c r="I15" s="342"/>
      <c r="J15" s="347" t="s">
        <v>52</v>
      </c>
      <c r="K15" s="348"/>
      <c r="L15" s="348"/>
      <c r="M15" s="348"/>
      <c r="N15" s="348"/>
      <c r="O15" s="348"/>
      <c r="P15" s="348"/>
      <c r="Q15" s="349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8" t="s">
        <v>25</v>
      </c>
      <c r="C36" s="346"/>
      <c r="D36" s="346"/>
      <c r="E36" s="346"/>
      <c r="F36" s="346"/>
      <c r="G36" s="346"/>
      <c r="H36" s="97"/>
      <c r="I36" s="52" t="s">
        <v>26</v>
      </c>
      <c r="J36" s="105"/>
      <c r="K36" s="337" t="s">
        <v>25</v>
      </c>
      <c r="L36" s="337"/>
      <c r="M36" s="337"/>
      <c r="N36" s="337"/>
      <c r="O36" s="338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9"/>
      <c r="K54" s="33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6" t="s">
        <v>8</v>
      </c>
      <c r="C55" s="337"/>
      <c r="D55" s="337"/>
      <c r="E55" s="337"/>
      <c r="F55" s="33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36:G36"/>
    <mergeCell ref="K36:O36"/>
    <mergeCell ref="J54:K54"/>
    <mergeCell ref="B55:F55"/>
    <mergeCell ref="B15:I15"/>
    <mergeCell ref="A3:C3"/>
    <mergeCell ref="E9:G9"/>
    <mergeCell ref="R9:S9"/>
    <mergeCell ref="K11:L11"/>
    <mergeCell ref="J15:Q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3602-4499-4808-8CAC-9750860F4B9F}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26"/>
      <c r="Y3" s="2"/>
      <c r="Z3" s="2"/>
      <c r="AA3" s="2"/>
      <c r="AB3" s="2"/>
      <c r="AC3" s="2"/>
      <c r="AD3" s="3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6" t="s">
        <v>1</v>
      </c>
      <c r="B9" s="326"/>
      <c r="C9" s="326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6"/>
      <c r="B10" s="326"/>
      <c r="C10" s="3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6" t="s">
        <v>4</v>
      </c>
      <c r="B11" s="326"/>
      <c r="C11" s="326"/>
      <c r="D11" s="1"/>
      <c r="E11" s="327">
        <v>3</v>
      </c>
      <c r="F11" s="1"/>
      <c r="G11" s="1"/>
      <c r="H11" s="1"/>
      <c r="I11" s="1"/>
      <c r="J11" s="1"/>
      <c r="K11" s="345" t="s">
        <v>73</v>
      </c>
      <c r="L11" s="345"/>
      <c r="M11" s="328"/>
      <c r="N11" s="32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6"/>
      <c r="B12" s="326"/>
      <c r="C12" s="326"/>
      <c r="D12" s="1"/>
      <c r="E12" s="5"/>
      <c r="F12" s="1"/>
      <c r="G12" s="1"/>
      <c r="H12" s="1"/>
      <c r="I12" s="1"/>
      <c r="J12" s="1"/>
      <c r="K12" s="328"/>
      <c r="L12" s="328"/>
      <c r="M12" s="328"/>
      <c r="N12" s="32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6"/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8"/>
      <c r="M13" s="328"/>
      <c r="N13" s="328"/>
      <c r="O13" s="328"/>
      <c r="P13" s="328"/>
      <c r="Q13" s="328"/>
      <c r="R13" s="328"/>
      <c r="S13" s="328"/>
      <c r="T13" s="328"/>
      <c r="U13" s="328"/>
      <c r="V13" s="328"/>
      <c r="W13" s="1"/>
      <c r="X13" s="1"/>
      <c r="Y13" s="1"/>
    </row>
    <row r="14" spans="1:30" s="3" customFormat="1" ht="27" thickBot="1" x14ac:dyDescent="0.3">
      <c r="A14" s="32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0" t="s">
        <v>8</v>
      </c>
      <c r="C15" s="351"/>
      <c r="D15" s="351"/>
      <c r="E15" s="351"/>
      <c r="F15" s="351"/>
      <c r="G15" s="351"/>
      <c r="H15" s="351"/>
      <c r="I15" s="352"/>
      <c r="J15" s="353" t="s">
        <v>53</v>
      </c>
      <c r="K15" s="354"/>
      <c r="L15" s="354"/>
      <c r="M15" s="355"/>
      <c r="N15" s="358" t="s">
        <v>52</v>
      </c>
      <c r="O15" s="356"/>
      <c r="P15" s="356"/>
      <c r="Q15" s="356"/>
      <c r="R15" s="356"/>
      <c r="S15" s="356"/>
      <c r="T15" s="356"/>
      <c r="U15" s="357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6" t="s">
        <v>25</v>
      </c>
      <c r="C36" s="337"/>
      <c r="D36" s="337"/>
      <c r="E36" s="337"/>
      <c r="F36" s="337"/>
      <c r="G36" s="337"/>
      <c r="H36" s="337"/>
      <c r="I36" s="338"/>
      <c r="J36" s="97"/>
      <c r="K36" s="52" t="s">
        <v>26</v>
      </c>
      <c r="L36" s="105"/>
      <c r="M36" s="337" t="s">
        <v>25</v>
      </c>
      <c r="N36" s="337"/>
      <c r="O36" s="337"/>
      <c r="P36" s="337"/>
      <c r="Q36" s="338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9"/>
      <c r="K54" s="33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6" t="s">
        <v>8</v>
      </c>
      <c r="C55" s="337"/>
      <c r="D55" s="337"/>
      <c r="E55" s="337"/>
      <c r="F55" s="33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F87D-883D-41BA-B7F5-A3F66B6E1E6B}">
  <dimension ref="A1:AD239"/>
  <sheetViews>
    <sheetView topLeftCell="A25" zoomScale="30" zoomScaleNormal="30" workbookViewId="0">
      <selection activeCell="J45" sqref="J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2"/>
      <c r="Z3" s="2"/>
      <c r="AA3" s="2"/>
      <c r="AB3" s="2"/>
      <c r="AC3" s="2"/>
      <c r="AD3" s="33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0" t="s">
        <v>1</v>
      </c>
      <c r="B9" s="330"/>
      <c r="C9" s="330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0"/>
      <c r="B10" s="330"/>
      <c r="C10" s="33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0" t="s">
        <v>4</v>
      </c>
      <c r="B11" s="330"/>
      <c r="C11" s="330"/>
      <c r="D11" s="1"/>
      <c r="E11" s="331">
        <v>3</v>
      </c>
      <c r="F11" s="1"/>
      <c r="G11" s="1"/>
      <c r="H11" s="1"/>
      <c r="I11" s="1"/>
      <c r="J11" s="1"/>
      <c r="K11" s="345" t="s">
        <v>74</v>
      </c>
      <c r="L11" s="345"/>
      <c r="M11" s="332"/>
      <c r="N11" s="33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0"/>
      <c r="B12" s="330"/>
      <c r="C12" s="330"/>
      <c r="D12" s="1"/>
      <c r="E12" s="5"/>
      <c r="F12" s="1"/>
      <c r="G12" s="1"/>
      <c r="H12" s="1"/>
      <c r="I12" s="1"/>
      <c r="J12" s="1"/>
      <c r="K12" s="332"/>
      <c r="L12" s="332"/>
      <c r="M12" s="332"/>
      <c r="N12" s="33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0"/>
      <c r="B13" s="330"/>
      <c r="C13" s="330"/>
      <c r="D13" s="330"/>
      <c r="E13" s="330"/>
      <c r="F13" s="330"/>
      <c r="G13" s="330"/>
      <c r="H13" s="330"/>
      <c r="I13" s="330"/>
      <c r="J13" s="330"/>
      <c r="K13" s="330"/>
      <c r="L13" s="332"/>
      <c r="M13" s="332"/>
      <c r="N13" s="332"/>
      <c r="O13" s="332"/>
      <c r="P13" s="332"/>
      <c r="Q13" s="332"/>
      <c r="R13" s="332"/>
      <c r="S13" s="332"/>
      <c r="T13" s="332"/>
      <c r="U13" s="332"/>
      <c r="V13" s="332"/>
      <c r="W13" s="1"/>
      <c r="X13" s="1"/>
      <c r="Y13" s="1"/>
    </row>
    <row r="14" spans="1:30" s="3" customFormat="1" ht="27" thickBot="1" x14ac:dyDescent="0.3">
      <c r="A14" s="33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0" t="s">
        <v>8</v>
      </c>
      <c r="C15" s="351"/>
      <c r="D15" s="351"/>
      <c r="E15" s="351"/>
      <c r="F15" s="351"/>
      <c r="G15" s="351"/>
      <c r="H15" s="351"/>
      <c r="I15" s="352"/>
      <c r="J15" s="353" t="s">
        <v>53</v>
      </c>
      <c r="K15" s="354"/>
      <c r="L15" s="354"/>
      <c r="M15" s="355"/>
      <c r="N15" s="358" t="s">
        <v>52</v>
      </c>
      <c r="O15" s="356"/>
      <c r="P15" s="356"/>
      <c r="Q15" s="356"/>
      <c r="R15" s="356"/>
      <c r="S15" s="356"/>
      <c r="T15" s="356"/>
      <c r="U15" s="357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56.157183999999994</v>
      </c>
      <c r="C18" s="78">
        <v>45.603680888888888</v>
      </c>
      <c r="D18" s="22">
        <v>68.366461333333319</v>
      </c>
      <c r="E18" s="22">
        <v>79.615415555555572</v>
      </c>
      <c r="F18" s="22">
        <v>77.254756444444453</v>
      </c>
      <c r="G18" s="22">
        <v>46.578498222222223</v>
      </c>
      <c r="H18" s="22">
        <v>44.422641777777791</v>
      </c>
      <c r="I18" s="22">
        <v>52.67139644444444</v>
      </c>
      <c r="J18" s="21">
        <v>40.957337333333342</v>
      </c>
      <c r="K18" s="22">
        <v>77.693170000000009</v>
      </c>
      <c r="L18" s="22">
        <v>69.25963733333333</v>
      </c>
      <c r="M18" s="23">
        <v>48.249514666666663</v>
      </c>
      <c r="N18" s="21">
        <v>56.142506222222231</v>
      </c>
      <c r="O18" s="78">
        <v>78.537057777777775</v>
      </c>
      <c r="P18" s="22">
        <v>91.75954177777777</v>
      </c>
      <c r="Q18" s="22">
        <v>79.014662888888893</v>
      </c>
      <c r="R18" s="22">
        <v>74.34668400000001</v>
      </c>
      <c r="S18" s="22">
        <v>60.79278555555554</v>
      </c>
      <c r="T18" s="22">
        <v>48.202604222222234</v>
      </c>
      <c r="U18" s="23">
        <v>31.948895777777778</v>
      </c>
      <c r="V18" s="24">
        <f t="shared" ref="V18:V25" si="0">SUM(B18:U18)</f>
        <v>1227.5744322222222</v>
      </c>
      <c r="X18" s="2"/>
      <c r="Y18" s="18"/>
    </row>
    <row r="19" spans="1:30" ht="39.950000000000003" customHeight="1" x14ac:dyDescent="0.25">
      <c r="A19" s="157" t="s">
        <v>13</v>
      </c>
      <c r="B19" s="21">
        <v>56.157183999999994</v>
      </c>
      <c r="C19" s="78">
        <v>45.603680888888888</v>
      </c>
      <c r="D19" s="22">
        <v>68.366461333333319</v>
      </c>
      <c r="E19" s="22">
        <v>79.615415555555572</v>
      </c>
      <c r="F19" s="22">
        <v>77.254756444444453</v>
      </c>
      <c r="G19" s="22">
        <v>46.578498222222223</v>
      </c>
      <c r="H19" s="22">
        <v>44.422641777777791</v>
      </c>
      <c r="I19" s="22">
        <v>52.67139644444444</v>
      </c>
      <c r="J19" s="21">
        <v>40.957337333333342</v>
      </c>
      <c r="K19" s="22">
        <v>77.693170000000009</v>
      </c>
      <c r="L19" s="22">
        <v>69.25963733333333</v>
      </c>
      <c r="M19" s="23">
        <v>48.249514666666663</v>
      </c>
      <c r="N19" s="21">
        <v>56.142506222222231</v>
      </c>
      <c r="O19" s="78">
        <v>78.537057777777775</v>
      </c>
      <c r="P19" s="22">
        <v>91.75954177777777</v>
      </c>
      <c r="Q19" s="22">
        <v>79.014662888888893</v>
      </c>
      <c r="R19" s="22">
        <v>74.34668400000001</v>
      </c>
      <c r="S19" s="22">
        <v>60.79278555555554</v>
      </c>
      <c r="T19" s="22">
        <v>48.202604222222234</v>
      </c>
      <c r="U19" s="23">
        <v>31.948895777777778</v>
      </c>
      <c r="V19" s="24">
        <f t="shared" si="0"/>
        <v>1227.5744322222222</v>
      </c>
      <c r="X19" s="2"/>
      <c r="Y19" s="18"/>
    </row>
    <row r="20" spans="1:30" ht="39.75" customHeight="1" x14ac:dyDescent="0.25">
      <c r="A20" s="156" t="s">
        <v>14</v>
      </c>
      <c r="B20" s="21">
        <v>58.975126400000008</v>
      </c>
      <c r="C20" s="78">
        <v>47.90852764444444</v>
      </c>
      <c r="D20" s="22">
        <v>71.844815466666688</v>
      </c>
      <c r="E20" s="22">
        <v>83.639133777777786</v>
      </c>
      <c r="F20" s="22">
        <v>81.250697422222217</v>
      </c>
      <c r="G20" s="22">
        <v>48.957100711111117</v>
      </c>
      <c r="H20" s="22">
        <v>47.092943288888883</v>
      </c>
      <c r="I20" s="22">
        <v>55.186641422222223</v>
      </c>
      <c r="J20" s="21">
        <v>42.858065066666668</v>
      </c>
      <c r="K20" s="22">
        <v>81.647231999999988</v>
      </c>
      <c r="L20" s="22">
        <v>72.550145066666659</v>
      </c>
      <c r="M20" s="23">
        <v>50.296994133333335</v>
      </c>
      <c r="N20" s="21">
        <v>58.504297511111119</v>
      </c>
      <c r="O20" s="78">
        <v>81.871076888888894</v>
      </c>
      <c r="P20" s="22">
        <v>96.331183288888894</v>
      </c>
      <c r="Q20" s="22">
        <v>82.456334844444456</v>
      </c>
      <c r="R20" s="22">
        <v>77.599326400000024</v>
      </c>
      <c r="S20" s="22">
        <v>63.933285777777783</v>
      </c>
      <c r="T20" s="22">
        <v>50.774258311111097</v>
      </c>
      <c r="U20" s="23">
        <v>33.420441688888886</v>
      </c>
      <c r="V20" s="24">
        <f t="shared" si="0"/>
        <v>1287.0976271111113</v>
      </c>
      <c r="X20" s="2"/>
      <c r="Y20" s="18"/>
    </row>
    <row r="21" spans="1:30" ht="39.950000000000003" customHeight="1" x14ac:dyDescent="0.25">
      <c r="A21" s="157" t="s">
        <v>15</v>
      </c>
      <c r="B21" s="21">
        <v>58.975126400000008</v>
      </c>
      <c r="C21" s="78">
        <v>47.90852764444444</v>
      </c>
      <c r="D21" s="22">
        <v>71.844815466666688</v>
      </c>
      <c r="E21" s="22">
        <v>83.639133777777786</v>
      </c>
      <c r="F21" s="22">
        <v>81.250697422222217</v>
      </c>
      <c r="G21" s="22">
        <v>48.957100711111117</v>
      </c>
      <c r="H21" s="22">
        <v>47.092943288888883</v>
      </c>
      <c r="I21" s="22">
        <v>55.186641422222223</v>
      </c>
      <c r="J21" s="21">
        <v>42.858065066666668</v>
      </c>
      <c r="K21" s="22">
        <v>81.647231999999988</v>
      </c>
      <c r="L21" s="22">
        <v>72.550145066666659</v>
      </c>
      <c r="M21" s="23">
        <v>50.296994133333335</v>
      </c>
      <c r="N21" s="21">
        <v>58.504297511111119</v>
      </c>
      <c r="O21" s="78">
        <v>81.871076888888894</v>
      </c>
      <c r="P21" s="22">
        <v>96.331183288888894</v>
      </c>
      <c r="Q21" s="22">
        <v>82.456334844444456</v>
      </c>
      <c r="R21" s="22">
        <v>77.599326400000024</v>
      </c>
      <c r="S21" s="22">
        <v>63.933285777777783</v>
      </c>
      <c r="T21" s="22">
        <v>50.774258311111097</v>
      </c>
      <c r="U21" s="23">
        <v>33.420441688888886</v>
      </c>
      <c r="V21" s="24">
        <f t="shared" si="0"/>
        <v>1287.0976271111113</v>
      </c>
      <c r="X21" s="2"/>
      <c r="Y21" s="18"/>
    </row>
    <row r="22" spans="1:30" ht="39.950000000000003" customHeight="1" x14ac:dyDescent="0.25">
      <c r="A22" s="156" t="s">
        <v>16</v>
      </c>
      <c r="B22" s="21">
        <v>58.975126400000008</v>
      </c>
      <c r="C22" s="78">
        <v>47.90852764444444</v>
      </c>
      <c r="D22" s="22">
        <v>71.844815466666688</v>
      </c>
      <c r="E22" s="22">
        <v>83.639133777777786</v>
      </c>
      <c r="F22" s="22">
        <v>81.250697422222217</v>
      </c>
      <c r="G22" s="22">
        <v>48.957100711111117</v>
      </c>
      <c r="H22" s="22">
        <v>47.092943288888883</v>
      </c>
      <c r="I22" s="22">
        <v>55.186641422222223</v>
      </c>
      <c r="J22" s="21">
        <v>42.858065066666668</v>
      </c>
      <c r="K22" s="22">
        <v>81.647231999999988</v>
      </c>
      <c r="L22" s="22">
        <v>72.550145066666659</v>
      </c>
      <c r="M22" s="23">
        <v>50.296994133333335</v>
      </c>
      <c r="N22" s="21">
        <v>58.504297511111119</v>
      </c>
      <c r="O22" s="78">
        <v>81.871076888888894</v>
      </c>
      <c r="P22" s="22">
        <v>96.331183288888894</v>
      </c>
      <c r="Q22" s="22">
        <v>82.456334844444456</v>
      </c>
      <c r="R22" s="22">
        <v>77.599326400000024</v>
      </c>
      <c r="S22" s="22">
        <v>63.933285777777783</v>
      </c>
      <c r="T22" s="22">
        <v>50.774258311111097</v>
      </c>
      <c r="U22" s="23">
        <v>33.420441688888886</v>
      </c>
      <c r="V22" s="24">
        <f t="shared" si="0"/>
        <v>1287.0976271111113</v>
      </c>
      <c r="X22" s="2"/>
      <c r="Y22" s="18"/>
    </row>
    <row r="23" spans="1:30" ht="39.950000000000003" customHeight="1" x14ac:dyDescent="0.25">
      <c r="A23" s="157" t="s">
        <v>17</v>
      </c>
      <c r="B23" s="21">
        <v>58.975126400000008</v>
      </c>
      <c r="C23" s="78">
        <v>47.90852764444444</v>
      </c>
      <c r="D23" s="22">
        <v>71.844815466666688</v>
      </c>
      <c r="E23" s="22">
        <v>83.639133777777786</v>
      </c>
      <c r="F23" s="22">
        <v>81.250697422222217</v>
      </c>
      <c r="G23" s="22">
        <v>48.957100711111117</v>
      </c>
      <c r="H23" s="22">
        <v>47.092943288888883</v>
      </c>
      <c r="I23" s="22">
        <v>55.186641422222223</v>
      </c>
      <c r="J23" s="21">
        <v>42.858065066666668</v>
      </c>
      <c r="K23" s="22">
        <v>81.647231999999988</v>
      </c>
      <c r="L23" s="22">
        <v>72.550145066666659</v>
      </c>
      <c r="M23" s="23">
        <v>50.296994133333335</v>
      </c>
      <c r="N23" s="21">
        <v>58.504297511111119</v>
      </c>
      <c r="O23" s="78">
        <v>81.871076888888894</v>
      </c>
      <c r="P23" s="22">
        <v>96.331183288888894</v>
      </c>
      <c r="Q23" s="22">
        <v>82.456334844444456</v>
      </c>
      <c r="R23" s="22">
        <v>77.599326400000024</v>
      </c>
      <c r="S23" s="22">
        <v>63.933285777777783</v>
      </c>
      <c r="T23" s="22">
        <v>50.774258311111097</v>
      </c>
      <c r="U23" s="23">
        <v>33.420441688888886</v>
      </c>
      <c r="V23" s="24">
        <f t="shared" si="0"/>
        <v>1287.0976271111113</v>
      </c>
      <c r="X23" s="2"/>
      <c r="Y23" s="18"/>
    </row>
    <row r="24" spans="1:30" ht="39.950000000000003" customHeight="1" x14ac:dyDescent="0.25">
      <c r="A24" s="156" t="s">
        <v>18</v>
      </c>
      <c r="B24" s="21">
        <v>58.975126400000008</v>
      </c>
      <c r="C24" s="78">
        <v>47.90852764444444</v>
      </c>
      <c r="D24" s="22">
        <v>71.844815466666688</v>
      </c>
      <c r="E24" s="22">
        <v>83.639133777777786</v>
      </c>
      <c r="F24" s="22">
        <v>81.250697422222217</v>
      </c>
      <c r="G24" s="22">
        <v>48.957100711111117</v>
      </c>
      <c r="H24" s="22">
        <v>47.092943288888883</v>
      </c>
      <c r="I24" s="22">
        <v>55.186641422222223</v>
      </c>
      <c r="J24" s="21">
        <v>42.858065066666668</v>
      </c>
      <c r="K24" s="22">
        <v>81.647231999999988</v>
      </c>
      <c r="L24" s="22">
        <v>72.550145066666659</v>
      </c>
      <c r="M24" s="23">
        <v>50.296994133333335</v>
      </c>
      <c r="N24" s="21">
        <v>58.504297511111119</v>
      </c>
      <c r="O24" s="78">
        <v>81.871076888888894</v>
      </c>
      <c r="P24" s="22">
        <v>96.331183288888894</v>
      </c>
      <c r="Q24" s="22">
        <v>82.456334844444456</v>
      </c>
      <c r="R24" s="22">
        <v>77.599326400000024</v>
      </c>
      <c r="S24" s="22">
        <v>63.933285777777783</v>
      </c>
      <c r="T24" s="22">
        <v>50.774258311111097</v>
      </c>
      <c r="U24" s="23">
        <v>33.420441688888886</v>
      </c>
      <c r="V24" s="24">
        <f t="shared" si="0"/>
        <v>1287.0976271111113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407.19000000000005</v>
      </c>
      <c r="C25" s="26">
        <f t="shared" si="1"/>
        <v>330.75</v>
      </c>
      <c r="D25" s="26">
        <f t="shared" si="1"/>
        <v>495.95699999999999</v>
      </c>
      <c r="E25" s="26">
        <f>SUM(E18:E24)</f>
        <v>577.42650000000003</v>
      </c>
      <c r="F25" s="26">
        <f t="shared" ref="F25:K25" si="2">SUM(F18:F24)</f>
        <v>560.76300000000003</v>
      </c>
      <c r="G25" s="26">
        <f t="shared" si="2"/>
        <v>337.94250000000005</v>
      </c>
      <c r="H25" s="26">
        <f t="shared" si="2"/>
        <v>324.31</v>
      </c>
      <c r="I25" s="26">
        <f t="shared" si="2"/>
        <v>381.27600000000007</v>
      </c>
      <c r="J25" s="25">
        <f t="shared" si="2"/>
        <v>296.20499999999998</v>
      </c>
      <c r="K25" s="26">
        <f t="shared" si="2"/>
        <v>563.62249999999995</v>
      </c>
      <c r="L25" s="26">
        <f>SUM(L18:L24)</f>
        <v>501.27</v>
      </c>
      <c r="M25" s="27">
        <f t="shared" ref="M25:P25" si="3">SUM(M18:M24)</f>
        <v>347.98399999999998</v>
      </c>
      <c r="N25" s="25">
        <f t="shared" si="3"/>
        <v>404.80650000000009</v>
      </c>
      <c r="O25" s="26">
        <f t="shared" si="3"/>
        <v>566.42949999999996</v>
      </c>
      <c r="P25" s="26">
        <f t="shared" si="3"/>
        <v>665.17499999999995</v>
      </c>
      <c r="Q25" s="26">
        <f>SUM(Q18:Q24)</f>
        <v>570.31100000000004</v>
      </c>
      <c r="R25" s="26">
        <f t="shared" ref="R25:T25" si="4">SUM(R18:R24)</f>
        <v>536.69000000000005</v>
      </c>
      <c r="S25" s="26">
        <f t="shared" si="4"/>
        <v>441.25199999999995</v>
      </c>
      <c r="T25" s="26">
        <f t="shared" si="4"/>
        <v>350.2765</v>
      </c>
      <c r="U25" s="27">
        <f>SUM(U18:U24)</f>
        <v>231</v>
      </c>
      <c r="V25" s="24">
        <f t="shared" si="0"/>
        <v>8890.6370000000006</v>
      </c>
    </row>
    <row r="26" spans="1:30" s="2" customFormat="1" ht="36.75" customHeight="1" x14ac:dyDescent="0.25">
      <c r="A26" s="158" t="s">
        <v>19</v>
      </c>
      <c r="B26" s="28">
        <v>105</v>
      </c>
      <c r="C26" s="80">
        <v>105</v>
      </c>
      <c r="D26" s="29">
        <v>104.5</v>
      </c>
      <c r="E26" s="29">
        <v>103.5</v>
      </c>
      <c r="F26" s="29">
        <v>103.5</v>
      </c>
      <c r="G26" s="29">
        <v>102.5</v>
      </c>
      <c r="H26" s="29">
        <v>102.5</v>
      </c>
      <c r="I26" s="29">
        <v>102</v>
      </c>
      <c r="J26" s="28">
        <v>108.5</v>
      </c>
      <c r="K26" s="29">
        <v>107.5</v>
      </c>
      <c r="L26" s="29">
        <v>105</v>
      </c>
      <c r="M26" s="30">
        <v>104</v>
      </c>
      <c r="N26" s="28">
        <v>106.5</v>
      </c>
      <c r="O26" s="29">
        <v>105.5</v>
      </c>
      <c r="P26" s="29">
        <v>105</v>
      </c>
      <c r="Q26" s="29">
        <v>103</v>
      </c>
      <c r="R26" s="29">
        <v>102.5</v>
      </c>
      <c r="S26" s="29">
        <v>103</v>
      </c>
      <c r="T26" s="29">
        <v>101.5</v>
      </c>
      <c r="U26" s="30">
        <v>100</v>
      </c>
      <c r="V26" s="31">
        <f>+((V25/V27)/7)*1000</f>
        <v>104.12288899819644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104.12288899819643</v>
      </c>
    </row>
    <row r="28" spans="1:30" s="2" customFormat="1" ht="33" customHeight="1" x14ac:dyDescent="0.25">
      <c r="A28" s="160" t="s">
        <v>21</v>
      </c>
      <c r="B28" s="36">
        <f>((B27*B26)*7/1000-B18-B19)/5</f>
        <v>58.975126400000008</v>
      </c>
      <c r="C28" s="37">
        <f t="shared" ref="C28:U28" si="5">((C27*C26)*7/1000-C18-C19)/5</f>
        <v>47.90852764444444</v>
      </c>
      <c r="D28" s="37">
        <f t="shared" si="5"/>
        <v>71.844815466666688</v>
      </c>
      <c r="E28" s="37">
        <f t="shared" si="5"/>
        <v>83.639133777777786</v>
      </c>
      <c r="F28" s="37">
        <f t="shared" si="5"/>
        <v>81.250697422222217</v>
      </c>
      <c r="G28" s="37">
        <f t="shared" si="5"/>
        <v>48.957100711111117</v>
      </c>
      <c r="H28" s="37">
        <f t="shared" si="5"/>
        <v>47.092943288888883</v>
      </c>
      <c r="I28" s="37">
        <f t="shared" si="5"/>
        <v>55.186641422222223</v>
      </c>
      <c r="J28" s="36">
        <f t="shared" si="5"/>
        <v>42.858065066666668</v>
      </c>
      <c r="K28" s="37">
        <f t="shared" si="5"/>
        <v>81.647231999999988</v>
      </c>
      <c r="L28" s="37">
        <f t="shared" si="5"/>
        <v>72.550145066666659</v>
      </c>
      <c r="M28" s="38">
        <f t="shared" si="5"/>
        <v>50.296994133333335</v>
      </c>
      <c r="N28" s="36">
        <f t="shared" si="5"/>
        <v>58.504297511111119</v>
      </c>
      <c r="O28" s="37">
        <f t="shared" si="5"/>
        <v>81.871076888888894</v>
      </c>
      <c r="P28" s="37">
        <f t="shared" si="5"/>
        <v>96.331183288888894</v>
      </c>
      <c r="Q28" s="37">
        <f t="shared" si="5"/>
        <v>82.456334844444456</v>
      </c>
      <c r="R28" s="37">
        <f t="shared" si="5"/>
        <v>77.599326400000024</v>
      </c>
      <c r="S28" s="37">
        <f t="shared" si="5"/>
        <v>63.933285777777783</v>
      </c>
      <c r="T28" s="37">
        <f t="shared" si="5"/>
        <v>50.774258311111097</v>
      </c>
      <c r="U28" s="38">
        <f t="shared" si="5"/>
        <v>33.420441688888886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407.19</v>
      </c>
      <c r="C29" s="41">
        <f t="shared" si="6"/>
        <v>330.75</v>
      </c>
      <c r="D29" s="41">
        <f t="shared" si="6"/>
        <v>495.95699999999999</v>
      </c>
      <c r="E29" s="41">
        <f>((E27*E26)*7)/1000</f>
        <v>577.42650000000003</v>
      </c>
      <c r="F29" s="41">
        <f>((F27*F26)*7)/1000</f>
        <v>560.76300000000003</v>
      </c>
      <c r="G29" s="41">
        <f t="shared" ref="G29:J29" si="7">((G27*G26)*7)/1000</f>
        <v>337.9425</v>
      </c>
      <c r="H29" s="41">
        <f t="shared" si="7"/>
        <v>324.31</v>
      </c>
      <c r="I29" s="41">
        <f t="shared" si="7"/>
        <v>381.27600000000001</v>
      </c>
      <c r="J29" s="40">
        <f t="shared" si="7"/>
        <v>296.20499999999998</v>
      </c>
      <c r="K29" s="41">
        <f>((K27*K26)*7)/1000</f>
        <v>563.62249999999995</v>
      </c>
      <c r="L29" s="41">
        <f>((L27*L26)*7)/1000</f>
        <v>501.27</v>
      </c>
      <c r="M29" s="85">
        <f>((M27*M26)*7)/1000</f>
        <v>347.98399999999998</v>
      </c>
      <c r="N29" s="40">
        <f t="shared" ref="N29:U29" si="8">((N27*N26)*7)/1000</f>
        <v>404.80650000000003</v>
      </c>
      <c r="O29" s="41">
        <f t="shared" si="8"/>
        <v>566.42949999999996</v>
      </c>
      <c r="P29" s="41">
        <f t="shared" si="8"/>
        <v>665.17499999999995</v>
      </c>
      <c r="Q29" s="42">
        <f t="shared" si="8"/>
        <v>570.31100000000004</v>
      </c>
      <c r="R29" s="42">
        <f t="shared" si="8"/>
        <v>536.69000000000005</v>
      </c>
      <c r="S29" s="42">
        <f t="shared" si="8"/>
        <v>441.25200000000001</v>
      </c>
      <c r="T29" s="42">
        <f t="shared" si="8"/>
        <v>350.2765</v>
      </c>
      <c r="U29" s="43">
        <f t="shared" si="8"/>
        <v>231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105.00000000000001</v>
      </c>
      <c r="C30" s="46">
        <f t="shared" si="9"/>
        <v>105</v>
      </c>
      <c r="D30" s="46">
        <f t="shared" si="9"/>
        <v>104.50000000000001</v>
      </c>
      <c r="E30" s="46">
        <f>+(E25/E27)/7*1000</f>
        <v>103.50000000000001</v>
      </c>
      <c r="F30" s="46">
        <f t="shared" ref="F30:K30" si="10">+(F25/F27)/7*1000</f>
        <v>103.50000000000001</v>
      </c>
      <c r="G30" s="46">
        <f t="shared" si="10"/>
        <v>102.50000000000003</v>
      </c>
      <c r="H30" s="46">
        <f t="shared" si="10"/>
        <v>102.50000000000001</v>
      </c>
      <c r="I30" s="46">
        <f t="shared" si="10"/>
        <v>102.00000000000001</v>
      </c>
      <c r="J30" s="45">
        <f t="shared" si="10"/>
        <v>108.5</v>
      </c>
      <c r="K30" s="46">
        <f t="shared" si="10"/>
        <v>107.5</v>
      </c>
      <c r="L30" s="46">
        <f>+(L25/L27)/7*1000</f>
        <v>105</v>
      </c>
      <c r="M30" s="47">
        <f t="shared" ref="M30:U30" si="11">+(M25/M27)/7*1000</f>
        <v>104</v>
      </c>
      <c r="N30" s="45">
        <f t="shared" si="11"/>
        <v>106.50000000000003</v>
      </c>
      <c r="O30" s="46">
        <f t="shared" si="11"/>
        <v>105.5</v>
      </c>
      <c r="P30" s="46">
        <f t="shared" si="11"/>
        <v>105</v>
      </c>
      <c r="Q30" s="46">
        <f t="shared" si="11"/>
        <v>103.00000000000001</v>
      </c>
      <c r="R30" s="46">
        <f t="shared" si="11"/>
        <v>102.50000000000001</v>
      </c>
      <c r="S30" s="46">
        <f t="shared" si="11"/>
        <v>103</v>
      </c>
      <c r="T30" s="46">
        <f t="shared" si="11"/>
        <v>101.5</v>
      </c>
      <c r="U30" s="47">
        <f t="shared" si="11"/>
        <v>99.999999999999986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6" t="s">
        <v>25</v>
      </c>
      <c r="C36" s="337"/>
      <c r="D36" s="337"/>
      <c r="E36" s="337"/>
      <c r="F36" s="337"/>
      <c r="G36" s="337"/>
      <c r="H36" s="337"/>
      <c r="I36" s="338"/>
      <c r="J36" s="97"/>
      <c r="K36" s="52" t="s">
        <v>26</v>
      </c>
      <c r="L36" s="105"/>
      <c r="M36" s="337" t="s">
        <v>25</v>
      </c>
      <c r="N36" s="337"/>
      <c r="O36" s="337"/>
      <c r="P36" s="337"/>
      <c r="Q36" s="338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28.262266666666669</v>
      </c>
      <c r="C39" s="78">
        <v>46.122225777777778</v>
      </c>
      <c r="D39" s="78">
        <v>58.396905777777782</v>
      </c>
      <c r="E39" s="78">
        <v>78.630671111111113</v>
      </c>
      <c r="F39" s="78">
        <v>62.1372648888889</v>
      </c>
      <c r="G39" s="78">
        <v>84.544629555555545</v>
      </c>
      <c r="H39" s="78"/>
      <c r="I39" s="78"/>
      <c r="J39" s="99">
        <f t="shared" ref="J39:J46" si="12">SUM(B39:I39)</f>
        <v>358.09396377777784</v>
      </c>
      <c r="K39" s="2"/>
      <c r="L39" s="89" t="s">
        <v>12</v>
      </c>
      <c r="M39" s="78">
        <v>14.1</v>
      </c>
      <c r="N39" s="78">
        <v>12.5</v>
      </c>
      <c r="O39" s="78">
        <v>9.6999999999999993</v>
      </c>
      <c r="P39" s="78"/>
      <c r="Q39" s="78"/>
      <c r="R39" s="99">
        <f t="shared" ref="R39:R46" si="13">SUM(M39:Q39)</f>
        <v>36.299999999999997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28.262266666666669</v>
      </c>
      <c r="C40" s="78">
        <v>46.122225777777778</v>
      </c>
      <c r="D40" s="78">
        <v>58.396905777777782</v>
      </c>
      <c r="E40" s="78">
        <v>78.630671111111113</v>
      </c>
      <c r="F40" s="78">
        <v>62.1372648888889</v>
      </c>
      <c r="G40" s="78">
        <v>84.544629555555545</v>
      </c>
      <c r="H40" s="78"/>
      <c r="I40" s="78"/>
      <c r="J40" s="99">
        <f t="shared" si="12"/>
        <v>358.09396377777784</v>
      </c>
      <c r="K40" s="2"/>
      <c r="L40" s="90" t="s">
        <v>13</v>
      </c>
      <c r="M40" s="78">
        <v>14.1</v>
      </c>
      <c r="N40" s="78">
        <v>12.5</v>
      </c>
      <c r="O40" s="78">
        <v>9.6999999999999993</v>
      </c>
      <c r="P40" s="78"/>
      <c r="Q40" s="78"/>
      <c r="R40" s="99">
        <f t="shared" si="13"/>
        <v>36.299999999999997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29.54849333333333</v>
      </c>
      <c r="C41" s="22">
        <v>48.263909688888894</v>
      </c>
      <c r="D41" s="22">
        <v>61.14243768888889</v>
      </c>
      <c r="E41" s="22">
        <v>82.502131555555565</v>
      </c>
      <c r="F41" s="22">
        <v>65.236494044444427</v>
      </c>
      <c r="G41" s="22">
        <v>88.822148177777791</v>
      </c>
      <c r="H41" s="22"/>
      <c r="I41" s="22"/>
      <c r="J41" s="99">
        <f t="shared" si="12"/>
        <v>375.5156144888889</v>
      </c>
      <c r="K41" s="2"/>
      <c r="L41" s="89" t="s">
        <v>14</v>
      </c>
      <c r="M41" s="78">
        <v>15.2</v>
      </c>
      <c r="N41" s="78">
        <v>13.6</v>
      </c>
      <c r="O41" s="78">
        <v>10.4</v>
      </c>
      <c r="P41" s="78"/>
      <c r="Q41" s="78"/>
      <c r="R41" s="99">
        <f t="shared" si="13"/>
        <v>39.199999999999996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29.54849333333333</v>
      </c>
      <c r="C42" s="22">
        <v>48.263909688888894</v>
      </c>
      <c r="D42" s="22">
        <v>61.14243768888889</v>
      </c>
      <c r="E42" s="22">
        <v>82.502131555555565</v>
      </c>
      <c r="F42" s="22">
        <v>65.236494044444427</v>
      </c>
      <c r="G42" s="22">
        <v>88.822148177777791</v>
      </c>
      <c r="H42" s="22"/>
      <c r="I42" s="22"/>
      <c r="J42" s="99">
        <f t="shared" si="12"/>
        <v>375.5156144888889</v>
      </c>
      <c r="K42" s="2"/>
      <c r="L42" s="90" t="s">
        <v>15</v>
      </c>
      <c r="M42" s="78">
        <v>15.2</v>
      </c>
      <c r="N42" s="78">
        <v>13.6</v>
      </c>
      <c r="O42" s="78">
        <v>10.4</v>
      </c>
      <c r="P42" s="78"/>
      <c r="Q42" s="78"/>
      <c r="R42" s="99">
        <f t="shared" si="13"/>
        <v>39.199999999999996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29.54849333333333</v>
      </c>
      <c r="C43" s="22">
        <v>48.263909688888894</v>
      </c>
      <c r="D43" s="22">
        <v>61.14243768888889</v>
      </c>
      <c r="E43" s="22">
        <v>82.502131555555565</v>
      </c>
      <c r="F43" s="22">
        <v>65.236494044444427</v>
      </c>
      <c r="G43" s="22">
        <v>88.822148177777791</v>
      </c>
      <c r="H43" s="22"/>
      <c r="I43" s="22"/>
      <c r="J43" s="99">
        <f t="shared" si="12"/>
        <v>375.5156144888889</v>
      </c>
      <c r="K43" s="2"/>
      <c r="L43" s="89" t="s">
        <v>16</v>
      </c>
      <c r="M43" s="78">
        <v>15.2</v>
      </c>
      <c r="N43" s="78">
        <v>13.6</v>
      </c>
      <c r="O43" s="78">
        <v>10.4</v>
      </c>
      <c r="P43" s="78"/>
      <c r="Q43" s="78"/>
      <c r="R43" s="99">
        <f t="shared" si="13"/>
        <v>39.199999999999996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29.54849333333333</v>
      </c>
      <c r="C44" s="78">
        <v>48.263909688888894</v>
      </c>
      <c r="D44" s="78">
        <v>61.14243768888889</v>
      </c>
      <c r="E44" s="78">
        <v>82.502131555555565</v>
      </c>
      <c r="F44" s="78">
        <v>65.236494044444427</v>
      </c>
      <c r="G44" s="78">
        <v>88.822148177777791</v>
      </c>
      <c r="H44" s="78"/>
      <c r="I44" s="78"/>
      <c r="J44" s="99">
        <f t="shared" si="12"/>
        <v>375.5156144888889</v>
      </c>
      <c r="K44" s="2"/>
      <c r="L44" s="90" t="s">
        <v>17</v>
      </c>
      <c r="M44" s="78">
        <v>15.2</v>
      </c>
      <c r="N44" s="78">
        <v>13.6</v>
      </c>
      <c r="O44" s="78">
        <v>10.4</v>
      </c>
      <c r="P44" s="78"/>
      <c r="Q44" s="78"/>
      <c r="R44" s="99">
        <f t="shared" si="13"/>
        <v>39.199999999999996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29.54849333333333</v>
      </c>
      <c r="C45" s="78">
        <v>48.263909688888894</v>
      </c>
      <c r="D45" s="78">
        <v>61.14243768888889</v>
      </c>
      <c r="E45" s="78">
        <v>82.502131555555565</v>
      </c>
      <c r="F45" s="78">
        <v>65.236494044444427</v>
      </c>
      <c r="G45" s="78">
        <v>88.822148177777791</v>
      </c>
      <c r="H45" s="78"/>
      <c r="I45" s="78"/>
      <c r="J45" s="99">
        <f t="shared" si="12"/>
        <v>375.5156144888889</v>
      </c>
      <c r="K45" s="2"/>
      <c r="L45" s="89" t="s">
        <v>18</v>
      </c>
      <c r="M45" s="78">
        <v>15.3</v>
      </c>
      <c r="N45" s="78">
        <v>13.6</v>
      </c>
      <c r="O45" s="78">
        <v>10.4</v>
      </c>
      <c r="P45" s="78"/>
      <c r="Q45" s="78"/>
      <c r="R45" s="99">
        <f t="shared" si="13"/>
        <v>39.299999999999997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204.267</v>
      </c>
      <c r="C46" s="26">
        <f t="shared" si="14"/>
        <v>333.56400000000002</v>
      </c>
      <c r="D46" s="26">
        <f t="shared" si="14"/>
        <v>422.50600000000003</v>
      </c>
      <c r="E46" s="26">
        <f t="shared" si="14"/>
        <v>569.77200000000016</v>
      </c>
      <c r="F46" s="26">
        <f t="shared" si="14"/>
        <v>450.45699999999999</v>
      </c>
      <c r="G46" s="26">
        <f t="shared" si="14"/>
        <v>613.19999999999993</v>
      </c>
      <c r="H46" s="26">
        <f t="shared" si="14"/>
        <v>0</v>
      </c>
      <c r="I46" s="26">
        <f t="shared" si="14"/>
        <v>0</v>
      </c>
      <c r="J46" s="99">
        <f t="shared" si="12"/>
        <v>2593.7660000000001</v>
      </c>
      <c r="L46" s="76" t="s">
        <v>10</v>
      </c>
      <c r="M46" s="79">
        <f>SUM(M39:M45)</f>
        <v>104.3</v>
      </c>
      <c r="N46" s="26">
        <f>SUM(N39:N45)</f>
        <v>92.999999999999986</v>
      </c>
      <c r="O46" s="26">
        <f>SUM(O39:O45)</f>
        <v>71.399999999999991</v>
      </c>
      <c r="P46" s="26">
        <f>SUM(P39:P45)</f>
        <v>0</v>
      </c>
      <c r="Q46" s="26">
        <f>SUM(Q39:Q45)</f>
        <v>0</v>
      </c>
      <c r="R46" s="99">
        <f t="shared" si="13"/>
        <v>268.7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106.5</v>
      </c>
      <c r="C47" s="29">
        <v>104.5</v>
      </c>
      <c r="D47" s="29">
        <v>103</v>
      </c>
      <c r="E47" s="29">
        <v>102</v>
      </c>
      <c r="F47" s="29">
        <v>101.5</v>
      </c>
      <c r="G47" s="29">
        <v>100</v>
      </c>
      <c r="H47" s="29"/>
      <c r="I47" s="29"/>
      <c r="J47" s="100">
        <f>+((J46/J48)/7)*1000</f>
        <v>102.24558498896248</v>
      </c>
      <c r="L47" s="108" t="s">
        <v>19</v>
      </c>
      <c r="M47" s="80">
        <v>108</v>
      </c>
      <c r="N47" s="29">
        <v>108</v>
      </c>
      <c r="O47" s="29">
        <v>107.5</v>
      </c>
      <c r="P47" s="29"/>
      <c r="Q47" s="29"/>
      <c r="R47" s="100">
        <f>+((R46/R48)/7)*1000</f>
        <v>107.8250401284109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29.54849333333333</v>
      </c>
      <c r="C49" s="37">
        <f t="shared" si="15"/>
        <v>48.263909688888894</v>
      </c>
      <c r="D49" s="37">
        <f t="shared" si="15"/>
        <v>61.14243768888889</v>
      </c>
      <c r="E49" s="37">
        <f t="shared" si="15"/>
        <v>82.502131555555565</v>
      </c>
      <c r="F49" s="37">
        <f t="shared" si="15"/>
        <v>65.236494044444427</v>
      </c>
      <c r="G49" s="37">
        <f t="shared" si="15"/>
        <v>88.822148177777791</v>
      </c>
      <c r="H49" s="37">
        <f t="shared" si="15"/>
        <v>0</v>
      </c>
      <c r="I49" s="37">
        <f t="shared" si="15"/>
        <v>0</v>
      </c>
      <c r="J49" s="102">
        <f>((J46*1000)/J48)/7</f>
        <v>102.24558498896248</v>
      </c>
      <c r="L49" s="93" t="s">
        <v>21</v>
      </c>
      <c r="M49" s="82">
        <f t="shared" ref="M49:Q49" si="16">((M48*M47)*7/1000-M39-M40)/5</f>
        <v>15.225600000000004</v>
      </c>
      <c r="N49" s="37">
        <f t="shared" si="16"/>
        <v>13.5976</v>
      </c>
      <c r="O49" s="37">
        <f t="shared" si="16"/>
        <v>10.417499999999999</v>
      </c>
      <c r="P49" s="37">
        <f t="shared" si="16"/>
        <v>0</v>
      </c>
      <c r="Q49" s="37">
        <f t="shared" si="16"/>
        <v>0</v>
      </c>
      <c r="R49" s="111">
        <f>((R46*1000)/R48)/7</f>
        <v>107.82504012841092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204.267</v>
      </c>
      <c r="C50" s="41">
        <f t="shared" si="17"/>
        <v>333.56400000000002</v>
      </c>
      <c r="D50" s="41">
        <f t="shared" si="17"/>
        <v>422.50599999999997</v>
      </c>
      <c r="E50" s="41">
        <f t="shared" si="17"/>
        <v>569.77200000000005</v>
      </c>
      <c r="F50" s="41">
        <f t="shared" si="17"/>
        <v>450.45699999999999</v>
      </c>
      <c r="G50" s="41">
        <f t="shared" si="17"/>
        <v>613.20000000000005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104.328</v>
      </c>
      <c r="N50" s="41">
        <f>((N48*N47)*7)/1000</f>
        <v>92.988</v>
      </c>
      <c r="O50" s="41">
        <f>((O48*O47)*7)/1000</f>
        <v>71.487499999999997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106.5</v>
      </c>
      <c r="C51" s="46">
        <f t="shared" si="18"/>
        <v>104.50000000000001</v>
      </c>
      <c r="D51" s="46">
        <f t="shared" si="18"/>
        <v>103.00000000000001</v>
      </c>
      <c r="E51" s="46">
        <f t="shared" si="18"/>
        <v>102.00000000000001</v>
      </c>
      <c r="F51" s="46">
        <f t="shared" si="18"/>
        <v>101.5</v>
      </c>
      <c r="G51" s="46">
        <f t="shared" si="18"/>
        <v>99.999999999999986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107.97101449275362</v>
      </c>
      <c r="N51" s="46">
        <f>+(N46/N48)/7*1000</f>
        <v>108.01393728222995</v>
      </c>
      <c r="O51" s="46">
        <f>+(O46/O48)/7*1000</f>
        <v>107.36842105263158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9"/>
      <c r="K54" s="33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6" t="s">
        <v>8</v>
      </c>
      <c r="C55" s="337"/>
      <c r="D55" s="337"/>
      <c r="E55" s="337"/>
      <c r="F55" s="33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38.299999999999997</v>
      </c>
      <c r="D58" s="78">
        <v>42.4</v>
      </c>
      <c r="E58" s="78"/>
      <c r="F58" s="78"/>
      <c r="G58" s="99">
        <f t="shared" ref="G58:G65" si="19">SUM(B58:F58)</f>
        <v>110.9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38.299999999999997</v>
      </c>
      <c r="D59" s="78">
        <v>42.4</v>
      </c>
      <c r="E59" s="78"/>
      <c r="F59" s="78"/>
      <c r="G59" s="99">
        <f t="shared" si="19"/>
        <v>110.9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32.200000000000003</v>
      </c>
      <c r="C60" s="78">
        <v>40.5</v>
      </c>
      <c r="D60" s="78">
        <v>44.5</v>
      </c>
      <c r="E60" s="78"/>
      <c r="F60" s="78"/>
      <c r="G60" s="99">
        <f t="shared" si="19"/>
        <v>117.2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32.200000000000003</v>
      </c>
      <c r="C61" s="78">
        <v>40.5</v>
      </c>
      <c r="D61" s="78">
        <v>44.5</v>
      </c>
      <c r="E61" s="78"/>
      <c r="F61" s="78"/>
      <c r="G61" s="99">
        <f t="shared" si="19"/>
        <v>117.2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32.200000000000003</v>
      </c>
      <c r="C62" s="78">
        <v>40.5</v>
      </c>
      <c r="D62" s="78">
        <v>44.5</v>
      </c>
      <c r="E62" s="78"/>
      <c r="F62" s="78"/>
      <c r="G62" s="99">
        <f t="shared" si="19"/>
        <v>117.2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32.200000000000003</v>
      </c>
      <c r="C63" s="78">
        <v>40.5</v>
      </c>
      <c r="D63" s="78">
        <v>44.5</v>
      </c>
      <c r="E63" s="78"/>
      <c r="F63" s="78"/>
      <c r="G63" s="99">
        <f t="shared" si="19"/>
        <v>117.2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32.200000000000003</v>
      </c>
      <c r="C64" s="78">
        <v>40.5</v>
      </c>
      <c r="D64" s="78">
        <v>44.5</v>
      </c>
      <c r="E64" s="78"/>
      <c r="F64" s="78"/>
      <c r="G64" s="99">
        <f t="shared" si="19"/>
        <v>117.2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221.39999999999998</v>
      </c>
      <c r="C65" s="26">
        <f>SUM(C58:C64)</f>
        <v>279.10000000000002</v>
      </c>
      <c r="D65" s="26">
        <f>SUM(D58:D64)</f>
        <v>307.3</v>
      </c>
      <c r="E65" s="26">
        <f>SUM(E58:E64)</f>
        <v>0</v>
      </c>
      <c r="F65" s="26">
        <f>SUM(F58:F64)</f>
        <v>0</v>
      </c>
      <c r="G65" s="99">
        <f t="shared" si="19"/>
        <v>807.8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113</v>
      </c>
      <c r="C66" s="29">
        <v>112</v>
      </c>
      <c r="D66" s="29">
        <v>111.5</v>
      </c>
      <c r="E66" s="29"/>
      <c r="F66" s="29"/>
      <c r="G66" s="100">
        <f>+((G65/G67)/7)*1000</f>
        <v>112.03883495145631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356</v>
      </c>
      <c r="D67" s="64">
        <v>394</v>
      </c>
      <c r="E67" s="64"/>
      <c r="F67" s="64"/>
      <c r="G67" s="110">
        <f>SUM(B67:F67)</f>
        <v>1030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32.216000000000001</v>
      </c>
      <c r="C68" s="37">
        <f t="shared" ref="C68:F68" si="20">((C67*C66)*7/1000-C58-C59)/5</f>
        <v>40.500799999999991</v>
      </c>
      <c r="D68" s="37">
        <f t="shared" si="20"/>
        <v>44.543400000000005</v>
      </c>
      <c r="E68" s="37">
        <f t="shared" si="20"/>
        <v>0</v>
      </c>
      <c r="F68" s="37">
        <f t="shared" si="20"/>
        <v>0</v>
      </c>
      <c r="G68" s="114">
        <f>((G65*1000)/G67)/7</f>
        <v>112.03883495145631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221.48</v>
      </c>
      <c r="C69" s="41">
        <f>((C67*C66)*7)/1000</f>
        <v>279.10399999999998</v>
      </c>
      <c r="D69" s="41">
        <f>((D67*D66)*7)/1000</f>
        <v>307.517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112.95918367346937</v>
      </c>
      <c r="C70" s="46">
        <f>+(C65/C67)/7*1000</f>
        <v>111.99839486356342</v>
      </c>
      <c r="D70" s="46">
        <f>+(D65/D67)/7*1000</f>
        <v>111.42131979695432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0A66-B9BF-4B1E-AFB7-B3B976F77B31}">
  <dimension ref="A1:AD239"/>
  <sheetViews>
    <sheetView topLeftCell="A4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2"/>
      <c r="Z3" s="2"/>
      <c r="AA3" s="2"/>
      <c r="AB3" s="2"/>
      <c r="AC3" s="2"/>
      <c r="AD3" s="33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5" t="s">
        <v>1</v>
      </c>
      <c r="B9" s="335"/>
      <c r="C9" s="335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5"/>
      <c r="B10" s="335"/>
      <c r="C10" s="33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5" t="s">
        <v>4</v>
      </c>
      <c r="B11" s="335"/>
      <c r="C11" s="335"/>
      <c r="D11" s="1"/>
      <c r="E11" s="333">
        <v>3</v>
      </c>
      <c r="F11" s="1"/>
      <c r="G11" s="1"/>
      <c r="H11" s="1"/>
      <c r="I11" s="1"/>
      <c r="J11" s="1"/>
      <c r="K11" s="345" t="s">
        <v>77</v>
      </c>
      <c r="L11" s="345"/>
      <c r="M11" s="334"/>
      <c r="N11" s="33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5"/>
      <c r="B12" s="335"/>
      <c r="C12" s="335"/>
      <c r="D12" s="1"/>
      <c r="E12" s="5"/>
      <c r="F12" s="1"/>
      <c r="G12" s="1"/>
      <c r="H12" s="1"/>
      <c r="I12" s="1"/>
      <c r="J12" s="1"/>
      <c r="K12" s="334"/>
      <c r="L12" s="334"/>
      <c r="M12" s="334"/>
      <c r="N12" s="33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5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4"/>
      <c r="M13" s="334"/>
      <c r="N13" s="334"/>
      <c r="O13" s="334"/>
      <c r="P13" s="334"/>
      <c r="Q13" s="334"/>
      <c r="R13" s="334"/>
      <c r="S13" s="334"/>
      <c r="T13" s="334"/>
      <c r="U13" s="334"/>
      <c r="V13" s="334"/>
      <c r="W13" s="1"/>
      <c r="X13" s="1"/>
      <c r="Y13" s="1"/>
    </row>
    <row r="14" spans="1:30" s="3" customFormat="1" ht="27" thickBot="1" x14ac:dyDescent="0.3">
      <c r="A14" s="33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0" t="s">
        <v>8</v>
      </c>
      <c r="C15" s="351"/>
      <c r="D15" s="351"/>
      <c r="E15" s="351"/>
      <c r="F15" s="351"/>
      <c r="G15" s="351"/>
      <c r="H15" s="351"/>
      <c r="I15" s="352"/>
      <c r="J15" s="353" t="s">
        <v>53</v>
      </c>
      <c r="K15" s="354"/>
      <c r="L15" s="354"/>
      <c r="M15" s="355"/>
      <c r="N15" s="358" t="s">
        <v>52</v>
      </c>
      <c r="O15" s="356"/>
      <c r="P15" s="356"/>
      <c r="Q15" s="356"/>
      <c r="R15" s="356"/>
      <c r="S15" s="356"/>
      <c r="T15" s="356"/>
      <c r="U15" s="357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58.975126400000008</v>
      </c>
      <c r="C18" s="78">
        <v>47.90852764444444</v>
      </c>
      <c r="D18" s="22">
        <v>71.844815466666688</v>
      </c>
      <c r="E18" s="22">
        <v>83.639133777777786</v>
      </c>
      <c r="F18" s="22">
        <v>81.250697422222217</v>
      </c>
      <c r="G18" s="22">
        <v>48.957100711111117</v>
      </c>
      <c r="H18" s="22">
        <v>47.092943288888883</v>
      </c>
      <c r="I18" s="22">
        <v>55.186641422222223</v>
      </c>
      <c r="J18" s="21">
        <v>42.858065066666668</v>
      </c>
      <c r="K18" s="22">
        <v>81.647231999999988</v>
      </c>
      <c r="L18" s="22">
        <v>72.550145066666659</v>
      </c>
      <c r="M18" s="23">
        <v>50.296994133333335</v>
      </c>
      <c r="N18" s="21">
        <v>58.504297511111119</v>
      </c>
      <c r="O18" s="78">
        <v>81.871076888888894</v>
      </c>
      <c r="P18" s="22">
        <v>96.331183288888894</v>
      </c>
      <c r="Q18" s="22">
        <v>82.456334844444456</v>
      </c>
      <c r="R18" s="22">
        <v>77.599326400000024</v>
      </c>
      <c r="S18" s="22">
        <v>63.933285777777783</v>
      </c>
      <c r="T18" s="22">
        <v>50.774258311111097</v>
      </c>
      <c r="U18" s="23">
        <v>33.420441688888886</v>
      </c>
      <c r="V18" s="24">
        <f t="shared" ref="V18:V25" si="0">SUM(B18:U18)</f>
        <v>1287.0976271111113</v>
      </c>
      <c r="X18" s="2"/>
      <c r="Y18" s="18"/>
    </row>
    <row r="19" spans="1:30" ht="39.950000000000003" customHeight="1" x14ac:dyDescent="0.25">
      <c r="A19" s="157" t="s">
        <v>13</v>
      </c>
      <c r="B19" s="21">
        <v>58.4</v>
      </c>
      <c r="C19" s="78">
        <v>47.3</v>
      </c>
      <c r="D19" s="22">
        <v>71</v>
      </c>
      <c r="E19" s="22">
        <v>83.3</v>
      </c>
      <c r="F19" s="22">
        <v>80.3</v>
      </c>
      <c r="G19" s="22">
        <v>48.957100711111117</v>
      </c>
      <c r="H19" s="22">
        <v>47.092943288888883</v>
      </c>
      <c r="I19" s="22">
        <v>52.9</v>
      </c>
      <c r="J19" s="21">
        <v>42.858065066666668</v>
      </c>
      <c r="K19" s="22">
        <v>81.647231999999988</v>
      </c>
      <c r="L19" s="22">
        <v>72.550145066666659</v>
      </c>
      <c r="M19" s="23">
        <v>48.3</v>
      </c>
      <c r="N19" s="21">
        <v>58.504297511111119</v>
      </c>
      <c r="O19" s="78">
        <v>81.871076888888894</v>
      </c>
      <c r="P19" s="22">
        <v>96.331183288888894</v>
      </c>
      <c r="Q19" s="22">
        <v>82.456334844444456</v>
      </c>
      <c r="R19" s="22">
        <v>77.599326400000024</v>
      </c>
      <c r="S19" s="22">
        <v>63.933285777777783</v>
      </c>
      <c r="T19" s="22">
        <v>50.774258311111097</v>
      </c>
      <c r="U19" s="23">
        <v>29.7</v>
      </c>
      <c r="V19" s="24">
        <f t="shared" si="0"/>
        <v>1275.7752491555557</v>
      </c>
      <c r="X19" s="2"/>
      <c r="Y19" s="18"/>
    </row>
    <row r="20" spans="1:30" ht="39.75" customHeight="1" x14ac:dyDescent="0.25">
      <c r="A20" s="156" t="s">
        <v>14</v>
      </c>
      <c r="B20" s="21">
        <v>60.68177472</v>
      </c>
      <c r="C20" s="78">
        <v>49.490394471111109</v>
      </c>
      <c r="D20" s="22">
        <v>74.295336906666677</v>
      </c>
      <c r="E20" s="22">
        <v>87.22077324444443</v>
      </c>
      <c r="F20" s="22">
        <v>84.428860515555556</v>
      </c>
      <c r="G20" s="22">
        <v>51.302659715555549</v>
      </c>
      <c r="H20" s="22">
        <v>49.188822684444446</v>
      </c>
      <c r="I20" s="22">
        <v>55.379871715555552</v>
      </c>
      <c r="J20" s="21">
        <v>44.668873973333334</v>
      </c>
      <c r="K20" s="22">
        <v>85.308607200000012</v>
      </c>
      <c r="L20" s="22">
        <v>76.007941973333317</v>
      </c>
      <c r="M20" s="23">
        <v>50.171401173333336</v>
      </c>
      <c r="N20" s="21">
        <v>61.360580995555551</v>
      </c>
      <c r="O20" s="78">
        <v>86.44336924444444</v>
      </c>
      <c r="P20" s="22">
        <v>100.68352668444446</v>
      </c>
      <c r="Q20" s="22">
        <v>87.170366062222229</v>
      </c>
      <c r="R20" s="22">
        <v>81.906669440000002</v>
      </c>
      <c r="S20" s="22">
        <v>67.389485688888897</v>
      </c>
      <c r="T20" s="22">
        <v>53.196596675555554</v>
      </c>
      <c r="U20" s="23">
        <v>30.446911662222227</v>
      </c>
      <c r="V20" s="24">
        <f t="shared" si="0"/>
        <v>1336.7428247466669</v>
      </c>
      <c r="X20" s="2"/>
      <c r="Y20" s="18"/>
    </row>
    <row r="21" spans="1:30" ht="39.950000000000003" customHeight="1" x14ac:dyDescent="0.25">
      <c r="A21" s="157" t="s">
        <v>15</v>
      </c>
      <c r="B21" s="21">
        <v>60.68177472</v>
      </c>
      <c r="C21" s="78">
        <v>49.490394471111109</v>
      </c>
      <c r="D21" s="22">
        <v>74.295336906666677</v>
      </c>
      <c r="E21" s="22">
        <v>87.22077324444443</v>
      </c>
      <c r="F21" s="22">
        <v>84.428860515555556</v>
      </c>
      <c r="G21" s="22">
        <v>51.302659715555549</v>
      </c>
      <c r="H21" s="22">
        <v>49.188822684444446</v>
      </c>
      <c r="I21" s="22">
        <v>55.379871715555552</v>
      </c>
      <c r="J21" s="21">
        <v>44.668873973333334</v>
      </c>
      <c r="K21" s="22">
        <v>85.308607200000012</v>
      </c>
      <c r="L21" s="22">
        <v>76.007941973333317</v>
      </c>
      <c r="M21" s="23">
        <v>50.171401173333336</v>
      </c>
      <c r="N21" s="21">
        <v>61.360580995555551</v>
      </c>
      <c r="O21" s="78">
        <v>86.44336924444444</v>
      </c>
      <c r="P21" s="22">
        <v>100.68352668444446</v>
      </c>
      <c r="Q21" s="22">
        <v>87.170366062222229</v>
      </c>
      <c r="R21" s="22">
        <v>81.906669440000002</v>
      </c>
      <c r="S21" s="22">
        <v>67.389485688888897</v>
      </c>
      <c r="T21" s="22">
        <v>53.196596675555554</v>
      </c>
      <c r="U21" s="23">
        <v>30.446911662222227</v>
      </c>
      <c r="V21" s="24">
        <f t="shared" si="0"/>
        <v>1336.7428247466669</v>
      </c>
      <c r="X21" s="2"/>
      <c r="Y21" s="18"/>
    </row>
    <row r="22" spans="1:30" ht="39.950000000000003" customHeight="1" x14ac:dyDescent="0.25">
      <c r="A22" s="156" t="s">
        <v>16</v>
      </c>
      <c r="B22" s="21">
        <v>60.68177472</v>
      </c>
      <c r="C22" s="78">
        <v>49.490394471111109</v>
      </c>
      <c r="D22" s="22">
        <v>74.295336906666677</v>
      </c>
      <c r="E22" s="22">
        <v>87.22077324444443</v>
      </c>
      <c r="F22" s="22">
        <v>84.428860515555556</v>
      </c>
      <c r="G22" s="22">
        <v>51.302659715555549</v>
      </c>
      <c r="H22" s="22">
        <v>49.188822684444446</v>
      </c>
      <c r="I22" s="22">
        <v>55.379871715555552</v>
      </c>
      <c r="J22" s="21">
        <v>44.668873973333334</v>
      </c>
      <c r="K22" s="22">
        <v>85.308607200000012</v>
      </c>
      <c r="L22" s="22">
        <v>76.007941973333317</v>
      </c>
      <c r="M22" s="23">
        <v>50.171401173333336</v>
      </c>
      <c r="N22" s="21">
        <v>61.360580995555551</v>
      </c>
      <c r="O22" s="78">
        <v>86.44336924444444</v>
      </c>
      <c r="P22" s="22">
        <v>100.68352668444446</v>
      </c>
      <c r="Q22" s="22">
        <v>87.170366062222229</v>
      </c>
      <c r="R22" s="22">
        <v>81.906669440000002</v>
      </c>
      <c r="S22" s="22">
        <v>67.389485688888897</v>
      </c>
      <c r="T22" s="22">
        <v>53.196596675555554</v>
      </c>
      <c r="U22" s="23">
        <v>30.446911662222227</v>
      </c>
      <c r="V22" s="24">
        <f t="shared" si="0"/>
        <v>1336.7428247466669</v>
      </c>
      <c r="X22" s="2"/>
      <c r="Y22" s="18"/>
    </row>
    <row r="23" spans="1:30" ht="39.950000000000003" customHeight="1" x14ac:dyDescent="0.25">
      <c r="A23" s="157" t="s">
        <v>17</v>
      </c>
      <c r="B23" s="21">
        <v>60.68177472</v>
      </c>
      <c r="C23" s="78">
        <v>49.490394471111109</v>
      </c>
      <c r="D23" s="22">
        <v>74.295336906666677</v>
      </c>
      <c r="E23" s="22">
        <v>87.22077324444443</v>
      </c>
      <c r="F23" s="22">
        <v>84.428860515555556</v>
      </c>
      <c r="G23" s="22">
        <v>51.302659715555549</v>
      </c>
      <c r="H23" s="22">
        <v>49.188822684444446</v>
      </c>
      <c r="I23" s="22">
        <v>55.379871715555552</v>
      </c>
      <c r="J23" s="21">
        <v>44.668873973333334</v>
      </c>
      <c r="K23" s="22">
        <v>85.308607200000012</v>
      </c>
      <c r="L23" s="22">
        <v>76.007941973333317</v>
      </c>
      <c r="M23" s="23">
        <v>50.171401173333336</v>
      </c>
      <c r="N23" s="21">
        <v>61.360580995555551</v>
      </c>
      <c r="O23" s="78">
        <v>86.44336924444444</v>
      </c>
      <c r="P23" s="22">
        <v>100.68352668444446</v>
      </c>
      <c r="Q23" s="22">
        <v>87.170366062222229</v>
      </c>
      <c r="R23" s="22">
        <v>81.906669440000002</v>
      </c>
      <c r="S23" s="22">
        <v>67.389485688888897</v>
      </c>
      <c r="T23" s="22">
        <v>53.196596675555554</v>
      </c>
      <c r="U23" s="23">
        <v>30.446911662222227</v>
      </c>
      <c r="V23" s="24">
        <f t="shared" si="0"/>
        <v>1336.7428247466669</v>
      </c>
      <c r="X23" s="2"/>
      <c r="Y23" s="18"/>
    </row>
    <row r="24" spans="1:30" ht="39.950000000000003" customHeight="1" x14ac:dyDescent="0.25">
      <c r="A24" s="156" t="s">
        <v>18</v>
      </c>
      <c r="B24" s="21">
        <v>60.68177472</v>
      </c>
      <c r="C24" s="78">
        <v>49.490394471111109</v>
      </c>
      <c r="D24" s="22">
        <v>74.295336906666677</v>
      </c>
      <c r="E24" s="22">
        <v>87.22077324444443</v>
      </c>
      <c r="F24" s="22">
        <v>84.428860515555556</v>
      </c>
      <c r="G24" s="22">
        <v>51.302659715555549</v>
      </c>
      <c r="H24" s="22">
        <v>49.188822684444446</v>
      </c>
      <c r="I24" s="22">
        <v>55.379871715555552</v>
      </c>
      <c r="J24" s="21">
        <v>44.668873973333334</v>
      </c>
      <c r="K24" s="22">
        <v>85.308607200000012</v>
      </c>
      <c r="L24" s="22">
        <v>76.007941973333317</v>
      </c>
      <c r="M24" s="23">
        <v>50.171401173333336</v>
      </c>
      <c r="N24" s="21">
        <v>61.360580995555551</v>
      </c>
      <c r="O24" s="78">
        <v>86.44336924444444</v>
      </c>
      <c r="P24" s="22">
        <v>100.68352668444446</v>
      </c>
      <c r="Q24" s="22">
        <v>87.170366062222229</v>
      </c>
      <c r="R24" s="22">
        <v>81.906669440000002</v>
      </c>
      <c r="S24" s="22">
        <v>67.389485688888897</v>
      </c>
      <c r="T24" s="22">
        <v>53.196596675555554</v>
      </c>
      <c r="U24" s="23">
        <v>30.446911662222227</v>
      </c>
      <c r="V24" s="24">
        <f t="shared" si="0"/>
        <v>1336.7428247466669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420.78400000000005</v>
      </c>
      <c r="C25" s="26">
        <f t="shared" si="1"/>
        <v>342.66050000000001</v>
      </c>
      <c r="D25" s="26">
        <f t="shared" si="1"/>
        <v>514.32150000000001</v>
      </c>
      <c r="E25" s="26">
        <f>SUM(E18:E24)</f>
        <v>603.04300000000001</v>
      </c>
      <c r="F25" s="26">
        <f t="shared" ref="F25:K25" si="2">SUM(F18:F24)</f>
        <v>583.69500000000005</v>
      </c>
      <c r="G25" s="26">
        <f t="shared" si="2"/>
        <v>354.42749999999995</v>
      </c>
      <c r="H25" s="26">
        <f t="shared" si="2"/>
        <v>340.13000000000005</v>
      </c>
      <c r="I25" s="26">
        <f t="shared" si="2"/>
        <v>384.98600000000005</v>
      </c>
      <c r="J25" s="25">
        <f t="shared" si="2"/>
        <v>309.06050000000005</v>
      </c>
      <c r="K25" s="26">
        <f t="shared" si="2"/>
        <v>589.83749999999998</v>
      </c>
      <c r="L25" s="26">
        <f>SUM(L18:L24)</f>
        <v>525.14</v>
      </c>
      <c r="M25" s="27">
        <f t="shared" ref="M25:P25" si="3">SUM(M18:M24)</f>
        <v>349.45399999999995</v>
      </c>
      <c r="N25" s="25">
        <f t="shared" si="3"/>
        <v>423.81150000000002</v>
      </c>
      <c r="O25" s="26">
        <f t="shared" si="3"/>
        <v>595.95900000000006</v>
      </c>
      <c r="P25" s="26">
        <f t="shared" si="3"/>
        <v>696.08000000000015</v>
      </c>
      <c r="Q25" s="26">
        <f>SUM(Q18:Q24)</f>
        <v>600.7645</v>
      </c>
      <c r="R25" s="26">
        <f t="shared" ref="R25:T25" si="4">SUM(R18:R24)</f>
        <v>564.73199999999997</v>
      </c>
      <c r="S25" s="26">
        <f t="shared" si="4"/>
        <v>464.81400000000002</v>
      </c>
      <c r="T25" s="26">
        <f t="shared" si="4"/>
        <v>367.53149999999994</v>
      </c>
      <c r="U25" s="27">
        <f>SUM(U18:U24)</f>
        <v>215.35499999999999</v>
      </c>
      <c r="V25" s="24">
        <f t="shared" si="0"/>
        <v>9246.5869999999995</v>
      </c>
    </row>
    <row r="26" spans="1:30" s="2" customFormat="1" ht="36.75" customHeight="1" x14ac:dyDescent="0.25">
      <c r="A26" s="158" t="s">
        <v>19</v>
      </c>
      <c r="B26" s="28">
        <v>110.5</v>
      </c>
      <c r="C26" s="80">
        <v>110.5</v>
      </c>
      <c r="D26" s="29">
        <v>109.5</v>
      </c>
      <c r="E26" s="29">
        <v>108.5</v>
      </c>
      <c r="F26" s="29">
        <v>109</v>
      </c>
      <c r="G26" s="29">
        <v>107.5</v>
      </c>
      <c r="H26" s="29">
        <v>107.5</v>
      </c>
      <c r="I26" s="29">
        <v>107</v>
      </c>
      <c r="J26" s="28">
        <v>113.5</v>
      </c>
      <c r="K26" s="29">
        <v>112.5</v>
      </c>
      <c r="L26" s="29">
        <v>110</v>
      </c>
      <c r="M26" s="30">
        <v>109</v>
      </c>
      <c r="N26" s="28">
        <v>111.5</v>
      </c>
      <c r="O26" s="29">
        <v>111</v>
      </c>
      <c r="P26" s="29">
        <v>110</v>
      </c>
      <c r="Q26" s="29">
        <v>108.5</v>
      </c>
      <c r="R26" s="29">
        <v>108</v>
      </c>
      <c r="S26" s="29">
        <v>108.5</v>
      </c>
      <c r="T26" s="29">
        <v>106.5</v>
      </c>
      <c r="U26" s="30">
        <v>105</v>
      </c>
      <c r="V26" s="31">
        <f>+((V25/V27)/7)*1000</f>
        <v>109.3313193179937</v>
      </c>
    </row>
    <row r="27" spans="1:30" s="2" customFormat="1" ht="33" customHeight="1" x14ac:dyDescent="0.25">
      <c r="A27" s="159" t="s">
        <v>20</v>
      </c>
      <c r="B27" s="32">
        <v>544</v>
      </c>
      <c r="C27" s="81">
        <v>443</v>
      </c>
      <c r="D27" s="33">
        <v>671</v>
      </c>
      <c r="E27" s="33">
        <v>794</v>
      </c>
      <c r="F27" s="33">
        <v>765</v>
      </c>
      <c r="G27" s="33">
        <v>471</v>
      </c>
      <c r="H27" s="33">
        <v>452</v>
      </c>
      <c r="I27" s="33">
        <v>514</v>
      </c>
      <c r="J27" s="32">
        <v>389</v>
      </c>
      <c r="K27" s="33">
        <v>749</v>
      </c>
      <c r="L27" s="33">
        <v>682</v>
      </c>
      <c r="M27" s="34">
        <v>458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293</v>
      </c>
      <c r="V27" s="35">
        <f>SUM(B27:U27)</f>
        <v>12082</v>
      </c>
      <c r="W27" s="2">
        <f>((V25*1000)/V27)/7</f>
        <v>109.3313193179937</v>
      </c>
    </row>
    <row r="28" spans="1:30" s="2" customFormat="1" ht="33" customHeight="1" x14ac:dyDescent="0.25">
      <c r="A28" s="160" t="s">
        <v>21</v>
      </c>
      <c r="B28" s="36">
        <f>((B27*B26)*7/1000-B18-B19)/5</f>
        <v>60.68177472</v>
      </c>
      <c r="C28" s="37">
        <f t="shared" ref="C28:U28" si="5">((C27*C26)*7/1000-C18-C19)/5</f>
        <v>49.490394471111109</v>
      </c>
      <c r="D28" s="37">
        <f t="shared" si="5"/>
        <v>74.295336906666677</v>
      </c>
      <c r="E28" s="37">
        <f t="shared" si="5"/>
        <v>87.22077324444443</v>
      </c>
      <c r="F28" s="37">
        <f t="shared" si="5"/>
        <v>84.428860515555556</v>
      </c>
      <c r="G28" s="37">
        <f t="shared" si="5"/>
        <v>51.302659715555549</v>
      </c>
      <c r="H28" s="37">
        <f t="shared" si="5"/>
        <v>49.188822684444446</v>
      </c>
      <c r="I28" s="37">
        <f t="shared" si="5"/>
        <v>55.379871715555552</v>
      </c>
      <c r="J28" s="36">
        <f t="shared" si="5"/>
        <v>44.668873973333334</v>
      </c>
      <c r="K28" s="37">
        <f t="shared" si="5"/>
        <v>85.308607200000012</v>
      </c>
      <c r="L28" s="37">
        <f t="shared" si="5"/>
        <v>76.007941973333317</v>
      </c>
      <c r="M28" s="38">
        <f t="shared" si="5"/>
        <v>50.171401173333336</v>
      </c>
      <c r="N28" s="36">
        <f t="shared" si="5"/>
        <v>61.360580995555551</v>
      </c>
      <c r="O28" s="37">
        <f t="shared" si="5"/>
        <v>86.44336924444444</v>
      </c>
      <c r="P28" s="37">
        <f t="shared" si="5"/>
        <v>100.68352668444446</v>
      </c>
      <c r="Q28" s="37">
        <f t="shared" si="5"/>
        <v>87.170366062222229</v>
      </c>
      <c r="R28" s="37">
        <f t="shared" si="5"/>
        <v>81.906669440000002</v>
      </c>
      <c r="S28" s="37">
        <f t="shared" si="5"/>
        <v>67.389485688888897</v>
      </c>
      <c r="T28" s="37">
        <f t="shared" si="5"/>
        <v>53.196596675555554</v>
      </c>
      <c r="U28" s="38">
        <f t="shared" si="5"/>
        <v>30.446911662222227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420.78399999999999</v>
      </c>
      <c r="C29" s="41">
        <f t="shared" si="6"/>
        <v>342.66050000000001</v>
      </c>
      <c r="D29" s="41">
        <f t="shared" si="6"/>
        <v>514.32150000000001</v>
      </c>
      <c r="E29" s="41">
        <f>((E27*E26)*7)/1000</f>
        <v>603.04300000000001</v>
      </c>
      <c r="F29" s="41">
        <f>((F27*F26)*7)/1000</f>
        <v>583.69500000000005</v>
      </c>
      <c r="G29" s="41">
        <f t="shared" ref="G29:J29" si="7">((G27*G26)*7)/1000</f>
        <v>354.42750000000001</v>
      </c>
      <c r="H29" s="41">
        <f t="shared" si="7"/>
        <v>340.13</v>
      </c>
      <c r="I29" s="41">
        <f t="shared" si="7"/>
        <v>384.98599999999999</v>
      </c>
      <c r="J29" s="40">
        <f t="shared" si="7"/>
        <v>309.06049999999999</v>
      </c>
      <c r="K29" s="41">
        <f>((K27*K26)*7)/1000</f>
        <v>589.83749999999998</v>
      </c>
      <c r="L29" s="41">
        <f>((L27*L26)*7)/1000</f>
        <v>525.14</v>
      </c>
      <c r="M29" s="85">
        <f>((M27*M26)*7)/1000</f>
        <v>349.45400000000001</v>
      </c>
      <c r="N29" s="40">
        <f t="shared" ref="N29:U29" si="8">((N27*N26)*7)/1000</f>
        <v>423.81150000000002</v>
      </c>
      <c r="O29" s="41">
        <f t="shared" si="8"/>
        <v>595.95899999999995</v>
      </c>
      <c r="P29" s="41">
        <f t="shared" si="8"/>
        <v>696.08</v>
      </c>
      <c r="Q29" s="42">
        <f t="shared" si="8"/>
        <v>600.7645</v>
      </c>
      <c r="R29" s="42">
        <f t="shared" si="8"/>
        <v>564.73199999999997</v>
      </c>
      <c r="S29" s="42">
        <f t="shared" si="8"/>
        <v>464.81400000000002</v>
      </c>
      <c r="T29" s="42">
        <f t="shared" si="8"/>
        <v>367.53149999999999</v>
      </c>
      <c r="U29" s="43">
        <f t="shared" si="8"/>
        <v>215.35499999999999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110.50000000000001</v>
      </c>
      <c r="C30" s="46">
        <f t="shared" si="9"/>
        <v>110.50000000000001</v>
      </c>
      <c r="D30" s="46">
        <f t="shared" si="9"/>
        <v>109.50000000000001</v>
      </c>
      <c r="E30" s="46">
        <f>+(E25/E27)/7*1000</f>
        <v>108.5</v>
      </c>
      <c r="F30" s="46">
        <f t="shared" ref="F30:K30" si="10">+(F25/F27)/7*1000</f>
        <v>109</v>
      </c>
      <c r="G30" s="46">
        <f t="shared" si="10"/>
        <v>107.5</v>
      </c>
      <c r="H30" s="46">
        <f t="shared" si="10"/>
        <v>107.50000000000003</v>
      </c>
      <c r="I30" s="46">
        <f t="shared" si="10"/>
        <v>107.00000000000001</v>
      </c>
      <c r="J30" s="45">
        <f t="shared" si="10"/>
        <v>113.50000000000001</v>
      </c>
      <c r="K30" s="46">
        <f t="shared" si="10"/>
        <v>112.5</v>
      </c>
      <c r="L30" s="46">
        <f>+(L25/L27)/7*1000</f>
        <v>110</v>
      </c>
      <c r="M30" s="47">
        <f t="shared" ref="M30:U30" si="11">+(M25/M27)/7*1000</f>
        <v>108.99999999999999</v>
      </c>
      <c r="N30" s="45">
        <f t="shared" si="11"/>
        <v>111.50000000000001</v>
      </c>
      <c r="O30" s="46">
        <f t="shared" si="11"/>
        <v>111</v>
      </c>
      <c r="P30" s="46">
        <f t="shared" si="11"/>
        <v>110.00000000000001</v>
      </c>
      <c r="Q30" s="46">
        <f t="shared" si="11"/>
        <v>108.5</v>
      </c>
      <c r="R30" s="46">
        <f t="shared" si="11"/>
        <v>108</v>
      </c>
      <c r="S30" s="46">
        <f t="shared" si="11"/>
        <v>108.50000000000001</v>
      </c>
      <c r="T30" s="46">
        <f t="shared" si="11"/>
        <v>106.49999999999997</v>
      </c>
      <c r="U30" s="47">
        <f t="shared" si="11"/>
        <v>105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6" t="s">
        <v>25</v>
      </c>
      <c r="C36" s="337"/>
      <c r="D36" s="337"/>
      <c r="E36" s="337"/>
      <c r="F36" s="337"/>
      <c r="G36" s="337"/>
      <c r="H36" s="337"/>
      <c r="I36" s="338"/>
      <c r="J36" s="97"/>
      <c r="K36" s="52" t="s">
        <v>26</v>
      </c>
      <c r="L36" s="105"/>
      <c r="M36" s="337" t="s">
        <v>25</v>
      </c>
      <c r="N36" s="337"/>
      <c r="O36" s="337"/>
      <c r="P36" s="337"/>
      <c r="Q36" s="338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17.5</v>
      </c>
      <c r="C39" s="78">
        <v>60.3</v>
      </c>
      <c r="D39" s="78">
        <v>60.8</v>
      </c>
      <c r="E39" s="78">
        <v>82.2</v>
      </c>
      <c r="F39" s="78">
        <v>65</v>
      </c>
      <c r="G39" s="78">
        <v>42.1</v>
      </c>
      <c r="H39" s="78">
        <v>46.1</v>
      </c>
      <c r="I39" s="78"/>
      <c r="J39" s="99">
        <f t="shared" ref="J39:J46" si="12">SUM(B39:I39)</f>
        <v>374.00000000000006</v>
      </c>
      <c r="K39" s="2"/>
      <c r="L39" s="89" t="s">
        <v>12</v>
      </c>
      <c r="M39" s="78">
        <v>12.4</v>
      </c>
      <c r="N39" s="78">
        <v>10.3</v>
      </c>
      <c r="O39" s="78">
        <v>11.4</v>
      </c>
      <c r="P39" s="78"/>
      <c r="Q39" s="78"/>
      <c r="R39" s="99">
        <f t="shared" ref="R39:R46" si="13">SUM(M39:Q39)</f>
        <v>34.1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17.5</v>
      </c>
      <c r="C40" s="78">
        <v>60.3</v>
      </c>
      <c r="D40" s="78">
        <v>60.8</v>
      </c>
      <c r="E40" s="78">
        <v>82.2</v>
      </c>
      <c r="F40" s="78">
        <v>65</v>
      </c>
      <c r="G40" s="78">
        <v>42.1</v>
      </c>
      <c r="H40" s="78">
        <v>46.1</v>
      </c>
      <c r="I40" s="78"/>
      <c r="J40" s="99">
        <f t="shared" si="12"/>
        <v>374.00000000000006</v>
      </c>
      <c r="K40" s="2"/>
      <c r="L40" s="90" t="s">
        <v>13</v>
      </c>
      <c r="M40" s="78">
        <v>12.4</v>
      </c>
      <c r="N40" s="78">
        <v>10.3</v>
      </c>
      <c r="O40" s="78">
        <v>11.4</v>
      </c>
      <c r="P40" s="78"/>
      <c r="Q40" s="78"/>
      <c r="R40" s="99">
        <f t="shared" si="13"/>
        <v>34.1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18.019399999999997</v>
      </c>
      <c r="C41" s="22">
        <v>61.703499999999998</v>
      </c>
      <c r="D41" s="78">
        <v>63.01339999999999</v>
      </c>
      <c r="E41" s="78">
        <v>84.949600000000004</v>
      </c>
      <c r="F41" s="78">
        <v>67.494100000000003</v>
      </c>
      <c r="G41" s="22">
        <v>44.164999999999992</v>
      </c>
      <c r="H41" s="22">
        <v>47.808</v>
      </c>
      <c r="I41" s="22"/>
      <c r="J41" s="99">
        <f t="shared" si="12"/>
        <v>387.15299999999991</v>
      </c>
      <c r="K41" s="2"/>
      <c r="L41" s="89" t="s">
        <v>14</v>
      </c>
      <c r="M41" s="78">
        <v>12.7</v>
      </c>
      <c r="N41" s="78">
        <v>10.5</v>
      </c>
      <c r="O41" s="78">
        <v>11.5</v>
      </c>
      <c r="P41" s="78"/>
      <c r="Q41" s="78"/>
      <c r="R41" s="99">
        <f t="shared" si="13"/>
        <v>34.700000000000003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18.019399999999997</v>
      </c>
      <c r="C42" s="22">
        <v>61.703499999999998</v>
      </c>
      <c r="D42" s="22">
        <v>63.01339999999999</v>
      </c>
      <c r="E42" s="22">
        <v>84.949600000000004</v>
      </c>
      <c r="F42" s="22">
        <v>67.494100000000003</v>
      </c>
      <c r="G42" s="22">
        <v>44.164999999999992</v>
      </c>
      <c r="H42" s="22">
        <v>47.808</v>
      </c>
      <c r="I42" s="22"/>
      <c r="J42" s="99">
        <f t="shared" si="12"/>
        <v>387.15299999999991</v>
      </c>
      <c r="K42" s="2"/>
      <c r="L42" s="90" t="s">
        <v>15</v>
      </c>
      <c r="M42" s="78">
        <v>12.8</v>
      </c>
      <c r="N42" s="78">
        <v>10.6</v>
      </c>
      <c r="O42" s="78">
        <v>11.6</v>
      </c>
      <c r="P42" s="78"/>
      <c r="Q42" s="78"/>
      <c r="R42" s="99">
        <f t="shared" si="13"/>
        <v>35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18.019399999999997</v>
      </c>
      <c r="C43" s="22">
        <v>61.703499999999998</v>
      </c>
      <c r="D43" s="22">
        <v>63.01339999999999</v>
      </c>
      <c r="E43" s="22">
        <v>84.949600000000004</v>
      </c>
      <c r="F43" s="22">
        <v>67.494100000000003</v>
      </c>
      <c r="G43" s="22">
        <v>44.164999999999992</v>
      </c>
      <c r="H43" s="22">
        <v>47.808</v>
      </c>
      <c r="I43" s="22"/>
      <c r="J43" s="99">
        <f t="shared" si="12"/>
        <v>387.15299999999991</v>
      </c>
      <c r="K43" s="2"/>
      <c r="L43" s="89" t="s">
        <v>16</v>
      </c>
      <c r="M43" s="78">
        <v>12.8</v>
      </c>
      <c r="N43" s="78">
        <v>10.6</v>
      </c>
      <c r="O43" s="78">
        <v>11.6</v>
      </c>
      <c r="P43" s="78"/>
      <c r="Q43" s="78"/>
      <c r="R43" s="99">
        <f t="shared" si="13"/>
        <v>35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18.019399999999997</v>
      </c>
      <c r="C44" s="78">
        <v>61.703499999999998</v>
      </c>
      <c r="D44" s="78">
        <v>63.01339999999999</v>
      </c>
      <c r="E44" s="78">
        <v>84.949600000000004</v>
      </c>
      <c r="F44" s="78">
        <v>67.494100000000003</v>
      </c>
      <c r="G44" s="78">
        <v>44.164999999999992</v>
      </c>
      <c r="H44" s="78">
        <v>47.808</v>
      </c>
      <c r="I44" s="78"/>
      <c r="J44" s="99">
        <f t="shared" si="12"/>
        <v>387.15299999999991</v>
      </c>
      <c r="K44" s="2"/>
      <c r="L44" s="90" t="s">
        <v>17</v>
      </c>
      <c r="M44" s="78">
        <v>12.8</v>
      </c>
      <c r="N44" s="78">
        <v>10.6</v>
      </c>
      <c r="O44" s="78">
        <v>11.6</v>
      </c>
      <c r="P44" s="78"/>
      <c r="Q44" s="78"/>
      <c r="R44" s="99">
        <f t="shared" si="13"/>
        <v>35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18.019399999999997</v>
      </c>
      <c r="C45" s="78">
        <v>61.703499999999998</v>
      </c>
      <c r="D45" s="78">
        <v>63.01339999999999</v>
      </c>
      <c r="E45" s="78">
        <v>84.949600000000004</v>
      </c>
      <c r="F45" s="78">
        <v>67.494100000000003</v>
      </c>
      <c r="G45" s="78">
        <v>44.164999999999992</v>
      </c>
      <c r="H45" s="78">
        <v>47.808</v>
      </c>
      <c r="I45" s="78"/>
      <c r="J45" s="99">
        <f t="shared" si="12"/>
        <v>387.15299999999991</v>
      </c>
      <c r="K45" s="2"/>
      <c r="L45" s="89" t="s">
        <v>18</v>
      </c>
      <c r="M45" s="78">
        <v>12.8</v>
      </c>
      <c r="N45" s="78">
        <v>10.6</v>
      </c>
      <c r="O45" s="78">
        <v>11.6</v>
      </c>
      <c r="P45" s="78"/>
      <c r="Q45" s="78"/>
      <c r="R45" s="99">
        <f t="shared" si="13"/>
        <v>35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125.09699999999998</v>
      </c>
      <c r="C46" s="26">
        <f t="shared" si="14"/>
        <v>429.11750000000001</v>
      </c>
      <c r="D46" s="26">
        <f t="shared" si="14"/>
        <v>436.66699999999992</v>
      </c>
      <c r="E46" s="26">
        <f t="shared" si="14"/>
        <v>589.14800000000014</v>
      </c>
      <c r="F46" s="26">
        <f t="shared" si="14"/>
        <v>467.47050000000002</v>
      </c>
      <c r="G46" s="26">
        <f t="shared" si="14"/>
        <v>305.02499999999998</v>
      </c>
      <c r="H46" s="26">
        <f t="shared" si="14"/>
        <v>331.24</v>
      </c>
      <c r="I46" s="26">
        <f t="shared" si="14"/>
        <v>0</v>
      </c>
      <c r="J46" s="99">
        <f t="shared" si="12"/>
        <v>2683.7650000000003</v>
      </c>
      <c r="L46" s="76" t="s">
        <v>10</v>
      </c>
      <c r="M46" s="79">
        <f>SUM(M39:M45)</f>
        <v>88.699999999999989</v>
      </c>
      <c r="N46" s="26">
        <f>SUM(N39:N45)</f>
        <v>73.5</v>
      </c>
      <c r="O46" s="26">
        <f>SUM(O39:O45)</f>
        <v>80.699999999999989</v>
      </c>
      <c r="P46" s="26">
        <f>SUM(P39:P45)</f>
        <v>0</v>
      </c>
      <c r="Q46" s="26">
        <f>SUM(Q39:Q45)</f>
        <v>0</v>
      </c>
      <c r="R46" s="99">
        <f t="shared" si="13"/>
        <v>242.89999999999998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106.3214087631725</v>
      </c>
      <c r="L47" s="108" t="s">
        <v>19</v>
      </c>
      <c r="M47" s="80">
        <v>113</v>
      </c>
      <c r="N47" s="29">
        <v>113</v>
      </c>
      <c r="O47" s="29">
        <v>112</v>
      </c>
      <c r="P47" s="29"/>
      <c r="Q47" s="29"/>
      <c r="R47" s="100">
        <f>+((R46/R48)/7)*1000</f>
        <v>112.66233766233766</v>
      </c>
      <c r="S47" s="62"/>
      <c r="T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>
        <v>112</v>
      </c>
      <c r="N48" s="64">
        <v>93</v>
      </c>
      <c r="O48" s="64">
        <v>103</v>
      </c>
      <c r="P48" s="64"/>
      <c r="Q48" s="64"/>
      <c r="R48" s="110">
        <f>SUM(M48:Q48)</f>
        <v>308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18.019399999999997</v>
      </c>
      <c r="C49" s="37">
        <f t="shared" si="15"/>
        <v>61.703499999999998</v>
      </c>
      <c r="D49" s="37">
        <f t="shared" si="15"/>
        <v>63.01339999999999</v>
      </c>
      <c r="E49" s="37">
        <f t="shared" si="15"/>
        <v>84.949600000000004</v>
      </c>
      <c r="F49" s="37">
        <f t="shared" si="15"/>
        <v>67.494100000000003</v>
      </c>
      <c r="G49" s="37">
        <f t="shared" si="15"/>
        <v>44.164999999999992</v>
      </c>
      <c r="H49" s="37">
        <f t="shared" si="15"/>
        <v>47.808</v>
      </c>
      <c r="I49" s="37">
        <f t="shared" si="15"/>
        <v>0</v>
      </c>
      <c r="J49" s="102">
        <f>((J46*1000)/J48)/7</f>
        <v>106.3214087631725</v>
      </c>
      <c r="L49" s="93" t="s">
        <v>21</v>
      </c>
      <c r="M49" s="82">
        <f t="shared" ref="M49:Q49" si="16">((M48*M47)*7/1000-M39-M40)/5</f>
        <v>12.758399999999998</v>
      </c>
      <c r="N49" s="37">
        <f t="shared" si="16"/>
        <v>10.592600000000001</v>
      </c>
      <c r="O49" s="37">
        <f t="shared" si="16"/>
        <v>11.590399999999999</v>
      </c>
      <c r="P49" s="37">
        <f t="shared" si="16"/>
        <v>0</v>
      </c>
      <c r="Q49" s="37">
        <f t="shared" si="16"/>
        <v>0</v>
      </c>
      <c r="R49" s="111">
        <f>((R46*1000)/R48)/7</f>
        <v>112.66233766233765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125.09699999999999</v>
      </c>
      <c r="C50" s="41">
        <f t="shared" si="17"/>
        <v>429.11750000000001</v>
      </c>
      <c r="D50" s="41">
        <f t="shared" si="17"/>
        <v>436.66699999999997</v>
      </c>
      <c r="E50" s="41">
        <f t="shared" si="17"/>
        <v>589.14800000000002</v>
      </c>
      <c r="F50" s="41">
        <f t="shared" si="17"/>
        <v>467.47050000000002</v>
      </c>
      <c r="G50" s="41">
        <f t="shared" si="17"/>
        <v>305.02499999999998</v>
      </c>
      <c r="H50" s="41">
        <f t="shared" si="17"/>
        <v>331.24</v>
      </c>
      <c r="I50" s="41">
        <f t="shared" si="17"/>
        <v>0</v>
      </c>
      <c r="J50" s="85"/>
      <c r="L50" s="94" t="s">
        <v>22</v>
      </c>
      <c r="M50" s="83">
        <f>((M48*M47)*7)/1000</f>
        <v>88.591999999999999</v>
      </c>
      <c r="N50" s="41">
        <f>((N48*N47)*7)/1000</f>
        <v>73.563000000000002</v>
      </c>
      <c r="O50" s="41">
        <f>((O48*O47)*7)/1000</f>
        <v>80.751999999999995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110.99999999999999</v>
      </c>
      <c r="C51" s="46">
        <f t="shared" si="18"/>
        <v>108.50000000000001</v>
      </c>
      <c r="D51" s="46">
        <f t="shared" si="18"/>
        <v>106.99999999999999</v>
      </c>
      <c r="E51" s="46">
        <f t="shared" si="18"/>
        <v>106.00000000000003</v>
      </c>
      <c r="F51" s="46">
        <f t="shared" si="18"/>
        <v>105.50000000000001</v>
      </c>
      <c r="G51" s="46">
        <f t="shared" si="18"/>
        <v>105</v>
      </c>
      <c r="H51" s="46">
        <f t="shared" si="18"/>
        <v>104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113.1377551020408</v>
      </c>
      <c r="N51" s="46">
        <f>+(N46/N48)/7*1000</f>
        <v>112.90322580645162</v>
      </c>
      <c r="O51" s="46">
        <f>+(O46/O48)/7*1000</f>
        <v>111.9278779472954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9"/>
      <c r="K54" s="33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6" t="s">
        <v>8</v>
      </c>
      <c r="C55" s="337"/>
      <c r="D55" s="337"/>
      <c r="E55" s="337"/>
      <c r="F55" s="33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32.200000000000003</v>
      </c>
      <c r="C58" s="78">
        <v>40.5</v>
      </c>
      <c r="D58" s="78">
        <v>44.5</v>
      </c>
      <c r="E58" s="78"/>
      <c r="F58" s="78"/>
      <c r="G58" s="99">
        <f t="shared" ref="G58:G65" si="19">SUM(B58:F58)</f>
        <v>117.2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32.200000000000003</v>
      </c>
      <c r="C59" s="78">
        <v>40.5</v>
      </c>
      <c r="D59" s="78">
        <v>44.5</v>
      </c>
      <c r="E59" s="78"/>
      <c r="F59" s="78"/>
      <c r="G59" s="99">
        <f t="shared" si="19"/>
        <v>117.2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33.5</v>
      </c>
      <c r="C60" s="78">
        <v>42.2</v>
      </c>
      <c r="D60" s="78">
        <v>46.4</v>
      </c>
      <c r="E60" s="78"/>
      <c r="F60" s="78"/>
      <c r="G60" s="99">
        <f t="shared" si="19"/>
        <v>122.1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33.6</v>
      </c>
      <c r="C61" s="78">
        <v>42.2</v>
      </c>
      <c r="D61" s="78">
        <v>46.5</v>
      </c>
      <c r="E61" s="78"/>
      <c r="F61" s="78"/>
      <c r="G61" s="99">
        <f t="shared" si="19"/>
        <v>122.30000000000001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33.6</v>
      </c>
      <c r="C62" s="78">
        <v>42.2</v>
      </c>
      <c r="D62" s="78">
        <v>46.5</v>
      </c>
      <c r="E62" s="78"/>
      <c r="F62" s="78"/>
      <c r="G62" s="99">
        <f t="shared" si="19"/>
        <v>122.30000000000001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33.6</v>
      </c>
      <c r="C63" s="78">
        <v>42.2</v>
      </c>
      <c r="D63" s="78">
        <v>46.5</v>
      </c>
      <c r="E63" s="78"/>
      <c r="F63" s="78"/>
      <c r="G63" s="99">
        <f t="shared" si="19"/>
        <v>122.30000000000001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33.6</v>
      </c>
      <c r="C64" s="78">
        <v>42.2</v>
      </c>
      <c r="D64" s="78">
        <v>46.5</v>
      </c>
      <c r="E64" s="78"/>
      <c r="F64" s="78"/>
      <c r="G64" s="99">
        <f t="shared" si="19"/>
        <v>122.30000000000001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232.29999999999998</v>
      </c>
      <c r="C65" s="26">
        <f>SUM(C58:C64)</f>
        <v>292</v>
      </c>
      <c r="D65" s="26">
        <f>SUM(D58:D64)</f>
        <v>321.39999999999998</v>
      </c>
      <c r="E65" s="26">
        <f>SUM(E58:E64)</f>
        <v>0</v>
      </c>
      <c r="F65" s="26">
        <f>SUM(F58:F64)</f>
        <v>0</v>
      </c>
      <c r="G65" s="99">
        <f t="shared" si="19"/>
        <v>845.69999999999993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118.5</v>
      </c>
      <c r="C66" s="29">
        <v>117.5</v>
      </c>
      <c r="D66" s="29">
        <v>116.5</v>
      </c>
      <c r="E66" s="29"/>
      <c r="F66" s="29"/>
      <c r="G66" s="100">
        <f>+((G65/G67)/7)*1000</f>
        <v>117.4094127446897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355</v>
      </c>
      <c r="D67" s="64">
        <v>394</v>
      </c>
      <c r="E67" s="64"/>
      <c r="F67" s="64"/>
      <c r="G67" s="110">
        <f>SUM(B67:F67)</f>
        <v>1029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33.572000000000003</v>
      </c>
      <c r="C68" s="37">
        <f t="shared" ref="C68:F68" si="20">((C67*C66)*7/1000-C58-C59)/5</f>
        <v>42.197500000000005</v>
      </c>
      <c r="D68" s="37">
        <f t="shared" si="20"/>
        <v>46.461400000000005</v>
      </c>
      <c r="E68" s="37">
        <f t="shared" si="20"/>
        <v>0</v>
      </c>
      <c r="F68" s="37">
        <f t="shared" si="20"/>
        <v>0</v>
      </c>
      <c r="G68" s="114">
        <f>((G65*1000)/G67)/7</f>
        <v>117.40941274468969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232.26</v>
      </c>
      <c r="C69" s="41">
        <f>((C67*C66)*7)/1000</f>
        <v>291.98750000000001</v>
      </c>
      <c r="D69" s="41">
        <f>((D67*D66)*7)/1000</f>
        <v>321.30700000000002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118.5204081632653</v>
      </c>
      <c r="C70" s="46">
        <f>+(C65/C67)/7*1000</f>
        <v>117.50503018108651</v>
      </c>
      <c r="D70" s="46">
        <f>+(D65/D67)/7*1000</f>
        <v>116.53372008701956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U52"/>
  <sheetViews>
    <sheetView showGridLines="0" tabSelected="1" view="pageBreakPreview" zoomScale="60" zoomScaleNormal="70" workbookViewId="0">
      <selection activeCell="V48" sqref="V48"/>
    </sheetView>
  </sheetViews>
  <sheetFormatPr baseColWidth="10" defaultColWidth="11.42578125" defaultRowHeight="21" x14ac:dyDescent="0.25"/>
  <cols>
    <col min="1" max="1" width="41.85546875" style="203" bestFit="1" customWidth="1"/>
    <col min="2" max="5" width="10.28515625" style="203" customWidth="1"/>
    <col min="6" max="6" width="10.85546875" style="203" customWidth="1"/>
    <col min="7" max="8" width="14.5703125" style="203" customWidth="1"/>
    <col min="9" max="9" width="19.85546875" style="203" bestFit="1" customWidth="1"/>
    <col min="10" max="10" width="11.5703125" style="203" customWidth="1"/>
    <col min="11" max="14" width="10.140625" style="203" customWidth="1"/>
    <col min="15" max="15" width="11.85546875" style="203" bestFit="1" customWidth="1"/>
    <col min="16" max="19" width="10.140625" style="203" customWidth="1"/>
    <col min="20" max="20" width="10.7109375" style="203" bestFit="1" customWidth="1"/>
    <col min="21" max="21" width="10.85546875" style="203" customWidth="1"/>
    <col min="22" max="22" width="11" style="203" customWidth="1"/>
    <col min="23" max="16384" width="11.42578125" style="203"/>
  </cols>
  <sheetData>
    <row r="1" spans="1:26" ht="24.75" customHeight="1" x14ac:dyDescent="0.25">
      <c r="A1" s="359"/>
      <c r="B1" s="362" t="s">
        <v>29</v>
      </c>
      <c r="C1" s="362"/>
      <c r="D1" s="362"/>
      <c r="E1" s="362"/>
      <c r="F1" s="362"/>
      <c r="G1" s="362"/>
      <c r="H1" s="362"/>
      <c r="I1" s="362"/>
      <c r="J1" s="362"/>
      <c r="K1" s="362"/>
      <c r="L1" s="363"/>
      <c r="M1" s="364" t="s">
        <v>30</v>
      </c>
      <c r="N1" s="364"/>
      <c r="O1" s="364"/>
      <c r="P1" s="364"/>
      <c r="Q1" s="201"/>
      <c r="R1" s="201"/>
      <c r="S1" s="201"/>
      <c r="T1" s="201"/>
      <c r="U1" s="201"/>
      <c r="V1" s="201"/>
      <c r="W1" s="201"/>
      <c r="X1" s="201"/>
      <c r="Y1" s="202"/>
    </row>
    <row r="2" spans="1:26" ht="24.75" customHeight="1" x14ac:dyDescent="0.25">
      <c r="A2" s="360"/>
      <c r="B2" s="365" t="s">
        <v>31</v>
      </c>
      <c r="C2" s="365"/>
      <c r="D2" s="365"/>
      <c r="E2" s="365"/>
      <c r="F2" s="365"/>
      <c r="G2" s="365"/>
      <c r="H2" s="365"/>
      <c r="I2" s="365"/>
      <c r="J2" s="365"/>
      <c r="K2" s="365"/>
      <c r="L2" s="366"/>
      <c r="M2" s="369" t="s">
        <v>32</v>
      </c>
      <c r="N2" s="369"/>
      <c r="O2" s="369"/>
      <c r="P2" s="369"/>
      <c r="Q2" s="204"/>
      <c r="R2" s="204"/>
      <c r="S2" s="204"/>
      <c r="T2" s="204"/>
      <c r="U2" s="204"/>
      <c r="V2" s="204"/>
      <c r="W2" s="204"/>
      <c r="X2" s="204"/>
      <c r="Y2" s="205"/>
    </row>
    <row r="3" spans="1:26" ht="24.75" customHeight="1" x14ac:dyDescent="0.25">
      <c r="A3" s="361"/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8"/>
      <c r="M3" s="369" t="s">
        <v>33</v>
      </c>
      <c r="N3" s="369"/>
      <c r="O3" s="369"/>
      <c r="P3" s="369"/>
      <c r="Q3" s="206"/>
      <c r="R3" s="206"/>
      <c r="S3" s="206"/>
      <c r="T3" s="206"/>
      <c r="U3" s="206"/>
      <c r="V3" s="206"/>
      <c r="W3" s="206"/>
      <c r="X3" s="206"/>
      <c r="Y3" s="207"/>
    </row>
    <row r="4" spans="1:26" ht="24.75" customHeight="1" x14ac:dyDescent="0.25">
      <c r="A4" s="208"/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4"/>
      <c r="R4" s="204"/>
      <c r="S4" s="204"/>
      <c r="T4" s="204"/>
      <c r="U4" s="204"/>
      <c r="V4" s="204"/>
      <c r="W4" s="204"/>
      <c r="X4" s="204"/>
      <c r="Y4" s="205"/>
      <c r="Z4" s="204"/>
    </row>
    <row r="5" spans="1:26" s="63" customFormat="1" ht="24.75" customHeight="1" x14ac:dyDescent="0.25">
      <c r="A5" s="210" t="s">
        <v>34</v>
      </c>
      <c r="B5" s="367">
        <v>3</v>
      </c>
      <c r="C5" s="367"/>
      <c r="D5" s="211"/>
      <c r="E5" s="211"/>
      <c r="F5" s="211" t="s">
        <v>35</v>
      </c>
      <c r="G5" s="382" t="s">
        <v>67</v>
      </c>
      <c r="H5" s="382"/>
      <c r="I5" s="212"/>
      <c r="J5" s="211" t="s">
        <v>36</v>
      </c>
      <c r="K5" s="367">
        <v>22</v>
      </c>
      <c r="L5" s="367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4"/>
      <c r="Z5" s="213"/>
    </row>
    <row r="6" spans="1:26" s="63" customFormat="1" ht="24.75" customHeight="1" x14ac:dyDescent="0.25">
      <c r="A6" s="210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3"/>
      <c r="R6" s="213"/>
      <c r="S6" s="213"/>
      <c r="T6" s="213"/>
      <c r="U6" s="213"/>
      <c r="V6" s="213"/>
      <c r="W6" s="213"/>
      <c r="X6" s="213"/>
      <c r="Y6" s="214"/>
      <c r="Z6" s="213"/>
    </row>
    <row r="7" spans="1:26" s="63" customFormat="1" ht="24.75" customHeight="1" x14ac:dyDescent="0.25">
      <c r="A7" s="210" t="s">
        <v>37</v>
      </c>
      <c r="B7" s="383" t="s">
        <v>2</v>
      </c>
      <c r="C7" s="383"/>
      <c r="D7" s="215"/>
      <c r="E7" s="215"/>
      <c r="F7" s="211" t="s">
        <v>38</v>
      </c>
      <c r="G7" s="314" t="s">
        <v>78</v>
      </c>
      <c r="H7" s="314"/>
      <c r="I7" s="216"/>
      <c r="J7" s="211" t="s">
        <v>39</v>
      </c>
      <c r="K7" s="213"/>
      <c r="L7" s="367" t="s">
        <v>75</v>
      </c>
      <c r="M7" s="367"/>
      <c r="N7" s="367"/>
      <c r="O7" s="367"/>
      <c r="P7" s="217"/>
      <c r="Q7" s="213"/>
      <c r="R7" s="213"/>
      <c r="S7" s="213"/>
      <c r="T7" s="213"/>
      <c r="U7" s="213"/>
      <c r="V7" s="213"/>
      <c r="W7" s="213"/>
      <c r="X7" s="213"/>
      <c r="Y7" s="214"/>
      <c r="Z7" s="213"/>
    </row>
    <row r="8" spans="1:26" s="63" customFormat="1" ht="24.75" customHeight="1" thickBot="1" x14ac:dyDescent="0.3">
      <c r="A8" s="210"/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3"/>
      <c r="R8" s="213"/>
      <c r="S8" s="213"/>
      <c r="T8" s="213"/>
      <c r="U8" s="213"/>
      <c r="V8" s="213"/>
      <c r="W8" s="213"/>
      <c r="X8" s="213"/>
      <c r="Y8" s="214"/>
      <c r="Z8" s="213"/>
    </row>
    <row r="9" spans="1:26" s="63" customFormat="1" ht="24.75" customHeight="1" thickBot="1" x14ac:dyDescent="0.3">
      <c r="A9" s="218" t="s">
        <v>40</v>
      </c>
      <c r="B9" s="372" t="s">
        <v>8</v>
      </c>
      <c r="C9" s="370"/>
      <c r="D9" s="370"/>
      <c r="E9" s="370"/>
      <c r="F9" s="370"/>
      <c r="G9" s="370"/>
      <c r="H9" s="370"/>
      <c r="I9" s="371"/>
      <c r="J9" s="372" t="s">
        <v>53</v>
      </c>
      <c r="K9" s="370"/>
      <c r="L9" s="370"/>
      <c r="M9" s="371"/>
      <c r="N9" s="372" t="s">
        <v>52</v>
      </c>
      <c r="O9" s="370"/>
      <c r="P9" s="370"/>
      <c r="Q9" s="370"/>
      <c r="R9" s="370"/>
      <c r="S9" s="370"/>
      <c r="T9" s="370"/>
      <c r="U9" s="371"/>
      <c r="V9" s="219"/>
      <c r="W9" s="263"/>
      <c r="X9" s="213"/>
      <c r="Y9" s="214"/>
    </row>
    <row r="10" spans="1:26" ht="24.75" customHeight="1" x14ac:dyDescent="0.25">
      <c r="A10" s="117" t="s">
        <v>41</v>
      </c>
      <c r="B10" s="220">
        <v>1</v>
      </c>
      <c r="C10" s="220">
        <v>2</v>
      </c>
      <c r="D10" s="220">
        <v>3</v>
      </c>
      <c r="E10" s="220">
        <v>4</v>
      </c>
      <c r="F10" s="220">
        <v>5</v>
      </c>
      <c r="G10" s="220">
        <v>6</v>
      </c>
      <c r="H10" s="220">
        <v>7</v>
      </c>
      <c r="I10" s="220">
        <v>8</v>
      </c>
      <c r="J10" s="221">
        <v>1</v>
      </c>
      <c r="K10" s="222">
        <v>2</v>
      </c>
      <c r="L10" s="222">
        <v>3</v>
      </c>
      <c r="M10" s="223">
        <v>4</v>
      </c>
      <c r="N10" s="305">
        <v>1</v>
      </c>
      <c r="O10" s="224">
        <v>2</v>
      </c>
      <c r="P10" s="222">
        <v>3</v>
      </c>
      <c r="Q10" s="222">
        <v>4</v>
      </c>
      <c r="R10" s="222">
        <v>5</v>
      </c>
      <c r="S10" s="222">
        <v>6</v>
      </c>
      <c r="T10" s="222">
        <v>7</v>
      </c>
      <c r="U10" s="223">
        <v>8</v>
      </c>
      <c r="V10" s="225" t="s">
        <v>10</v>
      </c>
      <c r="W10" s="204"/>
      <c r="X10" s="213"/>
      <c r="Y10" s="205"/>
    </row>
    <row r="11" spans="1:26" ht="24.75" customHeight="1" x14ac:dyDescent="0.25">
      <c r="A11" s="88" t="s">
        <v>42</v>
      </c>
      <c r="B11" s="226">
        <v>1</v>
      </c>
      <c r="C11" s="227">
        <v>2</v>
      </c>
      <c r="D11" s="232">
        <v>3</v>
      </c>
      <c r="E11" s="271">
        <v>4</v>
      </c>
      <c r="F11" s="230">
        <v>5</v>
      </c>
      <c r="G11" s="231">
        <v>6</v>
      </c>
      <c r="H11" s="232">
        <v>7</v>
      </c>
      <c r="I11" s="233">
        <v>8</v>
      </c>
      <c r="J11" s="234">
        <v>1</v>
      </c>
      <c r="K11" s="227">
        <v>2</v>
      </c>
      <c r="L11" s="229">
        <v>3</v>
      </c>
      <c r="M11" s="230">
        <v>4</v>
      </c>
      <c r="N11" s="234">
        <v>1</v>
      </c>
      <c r="O11" s="227">
        <v>2</v>
      </c>
      <c r="P11" s="329">
        <v>3</v>
      </c>
      <c r="Q11" s="229">
        <v>4</v>
      </c>
      <c r="R11" s="271">
        <v>5</v>
      </c>
      <c r="S11" s="231">
        <v>6</v>
      </c>
      <c r="T11" s="232">
        <v>7</v>
      </c>
      <c r="U11" s="306">
        <v>8</v>
      </c>
      <c r="V11" s="235"/>
      <c r="W11" s="204"/>
      <c r="X11" s="213"/>
      <c r="Y11" s="205"/>
    </row>
    <row r="12" spans="1:26" ht="24.75" customHeight="1" x14ac:dyDescent="0.25">
      <c r="A12" s="88" t="s">
        <v>43</v>
      </c>
      <c r="B12" s="236">
        <v>58.975126400000008</v>
      </c>
      <c r="C12" s="236">
        <v>47.90852764444444</v>
      </c>
      <c r="D12" s="236">
        <v>71.844815466666688</v>
      </c>
      <c r="E12" s="236">
        <v>83.639133777777786</v>
      </c>
      <c r="F12" s="236">
        <v>81.250697422222217</v>
      </c>
      <c r="G12" s="236">
        <v>48.957100711111117</v>
      </c>
      <c r="H12" s="236">
        <v>47.092943288888883</v>
      </c>
      <c r="I12" s="236">
        <v>55.186641422222223</v>
      </c>
      <c r="J12" s="237">
        <v>42.858065066666668</v>
      </c>
      <c r="K12" s="238">
        <v>81.647231999999988</v>
      </c>
      <c r="L12" s="238">
        <v>72.550145066666659</v>
      </c>
      <c r="M12" s="239">
        <v>50.296994133333335</v>
      </c>
      <c r="N12" s="307">
        <v>58.504297511111119</v>
      </c>
      <c r="O12" s="240">
        <v>81.871076888888894</v>
      </c>
      <c r="P12" s="238">
        <v>96.331183288888894</v>
      </c>
      <c r="Q12" s="238">
        <v>82.456334844444456</v>
      </c>
      <c r="R12" s="238">
        <v>77.599326400000024</v>
      </c>
      <c r="S12" s="238">
        <v>63.933285777777783</v>
      </c>
      <c r="T12" s="238">
        <v>50.774258311111097</v>
      </c>
      <c r="U12" s="239">
        <v>33.420441688888886</v>
      </c>
      <c r="V12" s="241">
        <f t="shared" ref="V12:V18" si="0">SUM(B12:U12)</f>
        <v>1287.0976271111113</v>
      </c>
      <c r="W12" s="204"/>
      <c r="X12" s="213"/>
      <c r="Y12" s="205"/>
    </row>
    <row r="13" spans="1:26" ht="24.75" customHeight="1" x14ac:dyDescent="0.25">
      <c r="A13" s="88" t="s">
        <v>44</v>
      </c>
      <c r="B13" s="236">
        <v>58.4</v>
      </c>
      <c r="C13" s="236">
        <v>47.3</v>
      </c>
      <c r="D13" s="236">
        <v>71</v>
      </c>
      <c r="E13" s="236">
        <v>83.3</v>
      </c>
      <c r="F13" s="236">
        <v>80.3</v>
      </c>
      <c r="G13" s="236">
        <v>48.957100711111117</v>
      </c>
      <c r="H13" s="236">
        <v>47.092943288888883</v>
      </c>
      <c r="I13" s="236">
        <v>52.9</v>
      </c>
      <c r="J13" s="237">
        <v>42.858065066666668</v>
      </c>
      <c r="K13" s="238">
        <v>81.647231999999988</v>
      </c>
      <c r="L13" s="238">
        <v>72.550145066666659</v>
      </c>
      <c r="M13" s="239">
        <v>48.3</v>
      </c>
      <c r="N13" s="307">
        <v>58.504297511111119</v>
      </c>
      <c r="O13" s="240">
        <v>81.871076888888894</v>
      </c>
      <c r="P13" s="238">
        <v>96.331183288888894</v>
      </c>
      <c r="Q13" s="238">
        <v>82.456334844444456</v>
      </c>
      <c r="R13" s="238">
        <v>77.599326400000024</v>
      </c>
      <c r="S13" s="238">
        <v>63.933285777777783</v>
      </c>
      <c r="T13" s="238">
        <v>50.774258311111097</v>
      </c>
      <c r="U13" s="239">
        <v>29.7</v>
      </c>
      <c r="V13" s="241">
        <f t="shared" si="0"/>
        <v>1275.7752491555557</v>
      </c>
      <c r="W13" s="204"/>
      <c r="X13" s="213"/>
      <c r="Y13" s="205"/>
    </row>
    <row r="14" spans="1:26" ht="24.75" customHeight="1" x14ac:dyDescent="0.25">
      <c r="A14" s="88" t="s">
        <v>45</v>
      </c>
      <c r="B14" s="236">
        <v>60.68177472</v>
      </c>
      <c r="C14" s="236">
        <v>49.490394471111109</v>
      </c>
      <c r="D14" s="236">
        <v>74.295336906666677</v>
      </c>
      <c r="E14" s="236">
        <v>87.22077324444443</v>
      </c>
      <c r="F14" s="236">
        <v>84.428860515555556</v>
      </c>
      <c r="G14" s="236">
        <v>51.302659715555549</v>
      </c>
      <c r="H14" s="236">
        <v>49.188822684444446</v>
      </c>
      <c r="I14" s="236">
        <v>55.379871715555552</v>
      </c>
      <c r="J14" s="237">
        <v>44.668873973333334</v>
      </c>
      <c r="K14" s="238">
        <v>85.308607200000012</v>
      </c>
      <c r="L14" s="238">
        <v>76.007941973333317</v>
      </c>
      <c r="M14" s="239">
        <v>50.171401173333336</v>
      </c>
      <c r="N14" s="307">
        <v>61.360580995555551</v>
      </c>
      <c r="O14" s="240">
        <v>86.44336924444444</v>
      </c>
      <c r="P14" s="238">
        <v>100.68352668444446</v>
      </c>
      <c r="Q14" s="238">
        <v>87.170366062222229</v>
      </c>
      <c r="R14" s="238">
        <v>81.906669440000002</v>
      </c>
      <c r="S14" s="238">
        <v>67.389485688888897</v>
      </c>
      <c r="T14" s="238">
        <v>53.196596675555554</v>
      </c>
      <c r="U14" s="239">
        <v>30.446911662222227</v>
      </c>
      <c r="V14" s="241">
        <f t="shared" si="0"/>
        <v>1336.7428247466669</v>
      </c>
      <c r="W14" s="204"/>
      <c r="X14" s="213"/>
      <c r="Y14" s="205"/>
    </row>
    <row r="15" spans="1:26" ht="24.75" customHeight="1" x14ac:dyDescent="0.25">
      <c r="A15" s="88" t="s">
        <v>46</v>
      </c>
      <c r="B15" s="236">
        <v>60.68177472</v>
      </c>
      <c r="C15" s="236">
        <v>49.490394471111109</v>
      </c>
      <c r="D15" s="236">
        <v>74.295336906666677</v>
      </c>
      <c r="E15" s="236">
        <v>87.22077324444443</v>
      </c>
      <c r="F15" s="236">
        <v>84.428860515555556</v>
      </c>
      <c r="G15" s="236">
        <v>51.302659715555549</v>
      </c>
      <c r="H15" s="236">
        <v>49.188822684444446</v>
      </c>
      <c r="I15" s="236">
        <v>55.379871715555552</v>
      </c>
      <c r="J15" s="237">
        <v>44.668873973333334</v>
      </c>
      <c r="K15" s="238">
        <v>85.308607200000012</v>
      </c>
      <c r="L15" s="238">
        <v>76.007941973333317</v>
      </c>
      <c r="M15" s="239">
        <v>50.171401173333336</v>
      </c>
      <c r="N15" s="307">
        <v>61.360580995555551</v>
      </c>
      <c r="O15" s="240">
        <v>86.44336924444444</v>
      </c>
      <c r="P15" s="238">
        <v>100.68352668444446</v>
      </c>
      <c r="Q15" s="238">
        <v>87.170366062222229</v>
      </c>
      <c r="R15" s="238">
        <v>81.906669440000002</v>
      </c>
      <c r="S15" s="238">
        <v>67.389485688888897</v>
      </c>
      <c r="T15" s="238">
        <v>53.196596675555554</v>
      </c>
      <c r="U15" s="239">
        <v>30.446911662222227</v>
      </c>
      <c r="V15" s="241">
        <f t="shared" si="0"/>
        <v>1336.7428247466669</v>
      </c>
      <c r="W15" s="204"/>
      <c r="X15" s="213"/>
      <c r="Y15" s="205"/>
    </row>
    <row r="16" spans="1:26" ht="24.75" customHeight="1" x14ac:dyDescent="0.25">
      <c r="A16" s="88" t="s">
        <v>47</v>
      </c>
      <c r="B16" s="236">
        <v>60.68177472</v>
      </c>
      <c r="C16" s="236">
        <v>49.490394471111109</v>
      </c>
      <c r="D16" s="236">
        <v>74.295336906666677</v>
      </c>
      <c r="E16" s="236">
        <v>87.22077324444443</v>
      </c>
      <c r="F16" s="236">
        <v>84.428860515555556</v>
      </c>
      <c r="G16" s="236">
        <v>51.302659715555549</v>
      </c>
      <c r="H16" s="236">
        <v>49.188822684444446</v>
      </c>
      <c r="I16" s="236">
        <v>55.379871715555552</v>
      </c>
      <c r="J16" s="237">
        <v>44.668873973333334</v>
      </c>
      <c r="K16" s="238">
        <v>85.308607200000012</v>
      </c>
      <c r="L16" s="238">
        <v>76.007941973333317</v>
      </c>
      <c r="M16" s="239">
        <v>50.171401173333336</v>
      </c>
      <c r="N16" s="307">
        <v>61.360580995555551</v>
      </c>
      <c r="O16" s="240">
        <v>86.44336924444444</v>
      </c>
      <c r="P16" s="238">
        <v>100.68352668444446</v>
      </c>
      <c r="Q16" s="238">
        <v>87.170366062222229</v>
      </c>
      <c r="R16" s="238">
        <v>81.906669440000002</v>
      </c>
      <c r="S16" s="238">
        <v>67.389485688888897</v>
      </c>
      <c r="T16" s="238">
        <v>53.196596675555554</v>
      </c>
      <c r="U16" s="239">
        <v>30.446911662222227</v>
      </c>
      <c r="V16" s="241">
        <f t="shared" si="0"/>
        <v>1336.7428247466669</v>
      </c>
      <c r="W16" s="204"/>
      <c r="X16" s="213"/>
      <c r="Y16" s="205"/>
    </row>
    <row r="17" spans="1:47" ht="24.75" customHeight="1" x14ac:dyDescent="0.25">
      <c r="A17" s="88" t="s">
        <v>48</v>
      </c>
      <c r="B17" s="236">
        <v>60.68177472</v>
      </c>
      <c r="C17" s="236">
        <v>49.490394471111109</v>
      </c>
      <c r="D17" s="236">
        <v>74.295336906666677</v>
      </c>
      <c r="E17" s="236">
        <v>87.22077324444443</v>
      </c>
      <c r="F17" s="236">
        <v>84.428860515555556</v>
      </c>
      <c r="G17" s="236">
        <v>51.302659715555549</v>
      </c>
      <c r="H17" s="236">
        <v>49.188822684444446</v>
      </c>
      <c r="I17" s="236">
        <v>55.379871715555552</v>
      </c>
      <c r="J17" s="237">
        <v>44.668873973333334</v>
      </c>
      <c r="K17" s="238">
        <v>85.308607200000012</v>
      </c>
      <c r="L17" s="238">
        <v>76.007941973333317</v>
      </c>
      <c r="M17" s="239">
        <v>50.171401173333336</v>
      </c>
      <c r="N17" s="307">
        <v>61.360580995555551</v>
      </c>
      <c r="O17" s="240">
        <v>86.44336924444444</v>
      </c>
      <c r="P17" s="238">
        <v>100.68352668444446</v>
      </c>
      <c r="Q17" s="238">
        <v>87.170366062222229</v>
      </c>
      <c r="R17" s="238">
        <v>81.906669440000002</v>
      </c>
      <c r="S17" s="238">
        <v>67.389485688888897</v>
      </c>
      <c r="T17" s="238">
        <v>53.196596675555554</v>
      </c>
      <c r="U17" s="239">
        <v>30.446911662222227</v>
      </c>
      <c r="V17" s="241">
        <f t="shared" si="0"/>
        <v>1336.7428247466669</v>
      </c>
      <c r="W17" s="204"/>
      <c r="X17" s="213"/>
      <c r="Y17" s="205"/>
    </row>
    <row r="18" spans="1:47" ht="24.75" customHeight="1" thickBot="1" x14ac:dyDescent="0.3">
      <c r="A18" s="242" t="s">
        <v>49</v>
      </c>
      <c r="B18" s="243">
        <v>60.68177472</v>
      </c>
      <c r="C18" s="243">
        <v>49.490394471111109</v>
      </c>
      <c r="D18" s="243">
        <v>74.295336906666677</v>
      </c>
      <c r="E18" s="243">
        <v>87.22077324444443</v>
      </c>
      <c r="F18" s="243">
        <v>84.428860515555556</v>
      </c>
      <c r="G18" s="243">
        <v>51.302659715555549</v>
      </c>
      <c r="H18" s="243">
        <v>49.188822684444446</v>
      </c>
      <c r="I18" s="243">
        <v>55.379871715555552</v>
      </c>
      <c r="J18" s="244">
        <v>44.668873973333334</v>
      </c>
      <c r="K18" s="245">
        <v>85.308607200000012</v>
      </c>
      <c r="L18" s="245">
        <v>76.007941973333317</v>
      </c>
      <c r="M18" s="246">
        <v>50.171401173333336</v>
      </c>
      <c r="N18" s="308">
        <v>61.360580995555551</v>
      </c>
      <c r="O18" s="247">
        <v>86.44336924444444</v>
      </c>
      <c r="P18" s="245">
        <v>100.68352668444446</v>
      </c>
      <c r="Q18" s="245">
        <v>87.170366062222229</v>
      </c>
      <c r="R18" s="245">
        <v>81.906669440000002</v>
      </c>
      <c r="S18" s="245">
        <v>67.389485688888897</v>
      </c>
      <c r="T18" s="245">
        <v>53.196596675555554</v>
      </c>
      <c r="U18" s="246">
        <v>30.446911662222227</v>
      </c>
      <c r="V18" s="248">
        <f t="shared" si="0"/>
        <v>1336.7428247466669</v>
      </c>
      <c r="W18" s="204"/>
      <c r="X18" s="213"/>
      <c r="Y18" s="205"/>
    </row>
    <row r="19" spans="1:47" ht="24.75" customHeight="1" thickBot="1" x14ac:dyDescent="0.3">
      <c r="A19" s="249" t="s">
        <v>10</v>
      </c>
      <c r="B19" s="250">
        <f>SUM(B12:B18)</f>
        <v>420.78400000000005</v>
      </c>
      <c r="C19" s="250">
        <f t="shared" ref="C19:U19" si="1">SUM(C12:C18)</f>
        <v>342.66050000000001</v>
      </c>
      <c r="D19" s="250">
        <f t="shared" si="1"/>
        <v>514.32150000000001</v>
      </c>
      <c r="E19" s="250">
        <f t="shared" si="1"/>
        <v>603.04300000000001</v>
      </c>
      <c r="F19" s="250">
        <f t="shared" si="1"/>
        <v>583.69500000000005</v>
      </c>
      <c r="G19" s="250">
        <f t="shared" si="1"/>
        <v>354.42749999999995</v>
      </c>
      <c r="H19" s="250">
        <f t="shared" si="1"/>
        <v>340.13000000000005</v>
      </c>
      <c r="I19" s="250">
        <f t="shared" si="1"/>
        <v>384.98600000000005</v>
      </c>
      <c r="J19" s="251">
        <f t="shared" si="1"/>
        <v>309.06050000000005</v>
      </c>
      <c r="K19" s="252">
        <f t="shared" si="1"/>
        <v>589.83749999999998</v>
      </c>
      <c r="L19" s="252">
        <f t="shared" si="1"/>
        <v>525.14</v>
      </c>
      <c r="M19" s="253">
        <f t="shared" si="1"/>
        <v>349.45399999999995</v>
      </c>
      <c r="N19" s="309">
        <f t="shared" si="1"/>
        <v>423.81150000000002</v>
      </c>
      <c r="O19" s="252">
        <f t="shared" si="1"/>
        <v>595.95900000000006</v>
      </c>
      <c r="P19" s="252">
        <f t="shared" si="1"/>
        <v>696.08000000000015</v>
      </c>
      <c r="Q19" s="252">
        <f t="shared" si="1"/>
        <v>600.7645</v>
      </c>
      <c r="R19" s="252">
        <f t="shared" si="1"/>
        <v>564.73199999999997</v>
      </c>
      <c r="S19" s="252">
        <f t="shared" si="1"/>
        <v>464.81400000000002</v>
      </c>
      <c r="T19" s="252">
        <f t="shared" si="1"/>
        <v>367.53149999999994</v>
      </c>
      <c r="U19" s="253">
        <f t="shared" si="1"/>
        <v>215.35499999999999</v>
      </c>
      <c r="V19" s="254">
        <f>SUM(V12:V18)</f>
        <v>9246.5870000000014</v>
      </c>
      <c r="W19" s="204"/>
      <c r="X19" s="213"/>
      <c r="Y19" s="205"/>
    </row>
    <row r="20" spans="1:47" s="259" customFormat="1" ht="24.6" customHeight="1" x14ac:dyDescent="0.25">
      <c r="A20" s="255"/>
      <c r="B20" s="256">
        <v>544</v>
      </c>
      <c r="C20" s="256">
        <v>443</v>
      </c>
      <c r="D20" s="256">
        <v>671</v>
      </c>
      <c r="E20" s="256">
        <v>794</v>
      </c>
      <c r="F20" s="256">
        <v>765</v>
      </c>
      <c r="G20" s="256">
        <v>471</v>
      </c>
      <c r="H20" s="256">
        <v>452</v>
      </c>
      <c r="I20" s="256">
        <v>514</v>
      </c>
      <c r="J20" s="256">
        <v>389</v>
      </c>
      <c r="K20" s="256">
        <v>749</v>
      </c>
      <c r="L20" s="256">
        <v>682</v>
      </c>
      <c r="M20" s="256">
        <v>458</v>
      </c>
      <c r="N20" s="256">
        <v>543</v>
      </c>
      <c r="O20" s="256">
        <v>767</v>
      </c>
      <c r="P20" s="256">
        <v>904</v>
      </c>
      <c r="Q20" s="256">
        <v>791</v>
      </c>
      <c r="R20" s="256">
        <v>747</v>
      </c>
      <c r="S20" s="256">
        <v>612</v>
      </c>
      <c r="T20" s="257">
        <v>493</v>
      </c>
      <c r="U20" s="257">
        <v>293</v>
      </c>
      <c r="V20" s="257"/>
      <c r="W20" s="257"/>
      <c r="X20" s="257"/>
      <c r="Y20" s="258"/>
    </row>
    <row r="21" spans="1:47" ht="24.75" customHeight="1" thickBot="1" x14ac:dyDescent="0.3">
      <c r="A21" s="260"/>
      <c r="B21" s="261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04"/>
      <c r="R21" s="261"/>
      <c r="S21" s="256"/>
      <c r="T21" s="256"/>
      <c r="U21" s="257"/>
      <c r="V21" s="257"/>
      <c r="W21" s="257"/>
      <c r="X21" s="257"/>
      <c r="Y21" s="258"/>
    </row>
    <row r="22" spans="1:47" ht="24.75" customHeight="1" thickBot="1" x14ac:dyDescent="0.3">
      <c r="A22" s="218" t="s">
        <v>65</v>
      </c>
      <c r="B22" s="372" t="s">
        <v>25</v>
      </c>
      <c r="C22" s="370"/>
      <c r="D22" s="370"/>
      <c r="E22" s="370"/>
      <c r="F22" s="370"/>
      <c r="G22" s="370"/>
      <c r="H22" s="371"/>
      <c r="I22" s="262"/>
      <c r="J22" s="263"/>
      <c r="K22" s="264"/>
      <c r="L22" s="373" t="s">
        <v>79</v>
      </c>
      <c r="M22" s="374"/>
      <c r="N22" s="374"/>
      <c r="O22" s="374"/>
      <c r="P22" s="374"/>
      <c r="Q22" s="374"/>
      <c r="R22" s="374"/>
      <c r="S22" s="374"/>
      <c r="T22" s="374"/>
      <c r="U22" s="374"/>
      <c r="V22" s="374"/>
      <c r="W22" s="375"/>
      <c r="X22" s="300"/>
      <c r="Y22" s="300"/>
      <c r="Z22" s="265"/>
      <c r="AA22" s="266"/>
      <c r="AB22" s="266"/>
      <c r="AC22" s="266"/>
      <c r="AD22" s="266"/>
      <c r="AE22" s="266"/>
      <c r="AF22" s="266"/>
      <c r="AG22" s="266"/>
      <c r="AH22" s="266"/>
      <c r="AI22" s="266"/>
      <c r="AJ22" s="266"/>
      <c r="AK22" s="266"/>
      <c r="AL22" s="266"/>
      <c r="AM22" s="266"/>
      <c r="AN22" s="266"/>
      <c r="AO22" s="266"/>
      <c r="AP22" s="266"/>
      <c r="AQ22" s="266"/>
      <c r="AR22" s="266"/>
      <c r="AS22" s="266"/>
      <c r="AT22" s="266"/>
      <c r="AU22" s="266"/>
    </row>
    <row r="23" spans="1:47" ht="24.75" customHeight="1" x14ac:dyDescent="0.25">
      <c r="A23" s="117" t="s">
        <v>41</v>
      </c>
      <c r="B23" s="221">
        <v>1</v>
      </c>
      <c r="C23" s="267">
        <v>2</v>
      </c>
      <c r="D23" s="267">
        <v>3</v>
      </c>
      <c r="E23" s="267">
        <v>4</v>
      </c>
      <c r="F23" s="267">
        <v>5</v>
      </c>
      <c r="G23" s="384">
        <v>6</v>
      </c>
      <c r="H23" s="268">
        <v>7</v>
      </c>
      <c r="I23" s="269" t="s">
        <v>10</v>
      </c>
      <c r="J23" s="270"/>
      <c r="K23" s="264"/>
      <c r="L23" s="376"/>
      <c r="M23" s="377"/>
      <c r="N23" s="377"/>
      <c r="O23" s="377"/>
      <c r="P23" s="377"/>
      <c r="Q23" s="377"/>
      <c r="R23" s="377"/>
      <c r="S23" s="377"/>
      <c r="T23" s="377"/>
      <c r="U23" s="377"/>
      <c r="V23" s="377"/>
      <c r="W23" s="378"/>
      <c r="X23" s="204"/>
      <c r="Y23" s="204"/>
      <c r="Z23" s="205"/>
    </row>
    <row r="24" spans="1:47" ht="24.75" customHeight="1" x14ac:dyDescent="0.25">
      <c r="A24" s="88" t="s">
        <v>42</v>
      </c>
      <c r="B24" s="234">
        <v>1</v>
      </c>
      <c r="C24" s="228">
        <v>2</v>
      </c>
      <c r="D24" s="229">
        <v>3</v>
      </c>
      <c r="E24" s="231">
        <v>4</v>
      </c>
      <c r="F24" s="271">
        <v>5</v>
      </c>
      <c r="G24" s="385">
        <v>6</v>
      </c>
      <c r="H24" s="313">
        <v>7</v>
      </c>
      <c r="I24" s="235"/>
      <c r="J24" s="211"/>
      <c r="K24" s="264"/>
      <c r="L24" s="376"/>
      <c r="M24" s="377"/>
      <c r="N24" s="377"/>
      <c r="O24" s="377"/>
      <c r="P24" s="377"/>
      <c r="Q24" s="377"/>
      <c r="R24" s="377"/>
      <c r="S24" s="377"/>
      <c r="T24" s="377"/>
      <c r="U24" s="377"/>
      <c r="V24" s="377"/>
      <c r="W24" s="378"/>
      <c r="X24" s="204"/>
      <c r="Y24" s="204"/>
      <c r="Z24" s="205"/>
    </row>
    <row r="25" spans="1:47" ht="24.75" customHeight="1" x14ac:dyDescent="0.25">
      <c r="A25" s="88" t="s">
        <v>43</v>
      </c>
      <c r="B25" s="237">
        <v>17.5</v>
      </c>
      <c r="C25" s="272">
        <v>60.3</v>
      </c>
      <c r="D25" s="272">
        <v>60.8</v>
      </c>
      <c r="E25" s="272">
        <v>82.2</v>
      </c>
      <c r="F25" s="272">
        <v>65</v>
      </c>
      <c r="G25" s="386">
        <v>42.1</v>
      </c>
      <c r="H25" s="273">
        <v>46.1</v>
      </c>
      <c r="I25" s="289">
        <f>SUM(B25:H25)</f>
        <v>374.00000000000006</v>
      </c>
      <c r="J25" s="211"/>
      <c r="K25" s="264"/>
      <c r="L25" s="376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8"/>
      <c r="X25" s="204"/>
      <c r="Y25" s="204"/>
      <c r="Z25" s="205"/>
    </row>
    <row r="26" spans="1:47" ht="24.75" customHeight="1" x14ac:dyDescent="0.25">
      <c r="A26" s="88" t="s">
        <v>44</v>
      </c>
      <c r="B26" s="237">
        <v>17.5</v>
      </c>
      <c r="C26" s="272">
        <v>60.3</v>
      </c>
      <c r="D26" s="272">
        <v>60.8</v>
      </c>
      <c r="E26" s="272">
        <v>82.2</v>
      </c>
      <c r="F26" s="272">
        <v>65</v>
      </c>
      <c r="G26" s="386">
        <v>42.1</v>
      </c>
      <c r="H26" s="273">
        <v>46.1</v>
      </c>
      <c r="I26" s="289">
        <f t="shared" ref="I26:I32" si="2">SUM(B26:H26)</f>
        <v>374.00000000000006</v>
      </c>
      <c r="J26" s="216"/>
      <c r="K26" s="264"/>
      <c r="L26" s="376"/>
      <c r="M26" s="377"/>
      <c r="N26" s="377"/>
      <c r="O26" s="377"/>
      <c r="P26" s="377"/>
      <c r="Q26" s="377"/>
      <c r="R26" s="377"/>
      <c r="S26" s="377"/>
      <c r="T26" s="377"/>
      <c r="U26" s="377"/>
      <c r="V26" s="377"/>
      <c r="W26" s="378"/>
      <c r="X26" s="204"/>
      <c r="Y26" s="204"/>
      <c r="Z26" s="205"/>
    </row>
    <row r="27" spans="1:47" ht="24.75" customHeight="1" x14ac:dyDescent="0.25">
      <c r="A27" s="88" t="s">
        <v>45</v>
      </c>
      <c r="B27" s="237">
        <v>18.019399999999997</v>
      </c>
      <c r="C27" s="272">
        <v>61.703499999999998</v>
      </c>
      <c r="D27" s="272">
        <v>63.01339999999999</v>
      </c>
      <c r="E27" s="272">
        <v>84.949600000000004</v>
      </c>
      <c r="F27" s="272">
        <v>67.494100000000003</v>
      </c>
      <c r="G27" s="386">
        <v>44.164999999999992</v>
      </c>
      <c r="H27" s="273">
        <v>47.808</v>
      </c>
      <c r="I27" s="289">
        <f t="shared" si="2"/>
        <v>387.15299999999991</v>
      </c>
      <c r="J27" s="216"/>
      <c r="K27" s="264"/>
      <c r="L27" s="376"/>
      <c r="M27" s="377"/>
      <c r="N27" s="377"/>
      <c r="O27" s="377"/>
      <c r="P27" s="377"/>
      <c r="Q27" s="377"/>
      <c r="R27" s="377"/>
      <c r="S27" s="377"/>
      <c r="T27" s="377"/>
      <c r="U27" s="377"/>
      <c r="V27" s="377"/>
      <c r="W27" s="378"/>
      <c r="X27" s="204"/>
      <c r="Y27" s="204"/>
      <c r="Z27" s="205"/>
    </row>
    <row r="28" spans="1:47" ht="24.75" customHeight="1" x14ac:dyDescent="0.25">
      <c r="A28" s="88" t="s">
        <v>46</v>
      </c>
      <c r="B28" s="237">
        <v>18.019399999999997</v>
      </c>
      <c r="C28" s="272">
        <v>61.703499999999998</v>
      </c>
      <c r="D28" s="272">
        <v>63.01339999999999</v>
      </c>
      <c r="E28" s="272">
        <v>84.949600000000004</v>
      </c>
      <c r="F28" s="272">
        <v>67.494100000000003</v>
      </c>
      <c r="G28" s="386">
        <v>44.164999999999992</v>
      </c>
      <c r="H28" s="273">
        <v>47.808</v>
      </c>
      <c r="I28" s="289">
        <f t="shared" si="2"/>
        <v>387.15299999999991</v>
      </c>
      <c r="J28" s="216"/>
      <c r="K28" s="264"/>
      <c r="L28" s="376"/>
      <c r="M28" s="377"/>
      <c r="N28" s="377"/>
      <c r="O28" s="377"/>
      <c r="P28" s="377"/>
      <c r="Q28" s="377"/>
      <c r="R28" s="377"/>
      <c r="S28" s="377"/>
      <c r="T28" s="377"/>
      <c r="U28" s="377"/>
      <c r="V28" s="377"/>
      <c r="W28" s="378"/>
      <c r="X28" s="204"/>
      <c r="Y28" s="204"/>
      <c r="Z28" s="205"/>
    </row>
    <row r="29" spans="1:47" ht="24.75" customHeight="1" x14ac:dyDescent="0.25">
      <c r="A29" s="88" t="s">
        <v>47</v>
      </c>
      <c r="B29" s="237">
        <v>18.019399999999997</v>
      </c>
      <c r="C29" s="272">
        <v>61.703499999999998</v>
      </c>
      <c r="D29" s="272">
        <v>63.01339999999999</v>
      </c>
      <c r="E29" s="272">
        <v>84.949600000000004</v>
      </c>
      <c r="F29" s="272">
        <v>67.494100000000003</v>
      </c>
      <c r="G29" s="386">
        <v>44.164999999999992</v>
      </c>
      <c r="H29" s="273">
        <v>47.808</v>
      </c>
      <c r="I29" s="289">
        <f t="shared" si="2"/>
        <v>387.15299999999991</v>
      </c>
      <c r="J29" s="216"/>
      <c r="K29" s="264"/>
      <c r="L29" s="376"/>
      <c r="M29" s="377"/>
      <c r="N29" s="377"/>
      <c r="O29" s="377"/>
      <c r="P29" s="377"/>
      <c r="Q29" s="377"/>
      <c r="R29" s="377"/>
      <c r="S29" s="377"/>
      <c r="T29" s="377"/>
      <c r="U29" s="377"/>
      <c r="V29" s="377"/>
      <c r="W29" s="378"/>
      <c r="X29" s="204"/>
      <c r="Y29" s="204"/>
      <c r="Z29" s="205"/>
    </row>
    <row r="30" spans="1:47" ht="24.75" customHeight="1" x14ac:dyDescent="0.25">
      <c r="A30" s="88" t="s">
        <v>48</v>
      </c>
      <c r="B30" s="237">
        <v>18.019399999999997</v>
      </c>
      <c r="C30" s="272">
        <v>61.703499999999998</v>
      </c>
      <c r="D30" s="272">
        <v>63.01339999999999</v>
      </c>
      <c r="E30" s="272">
        <v>84.949600000000004</v>
      </c>
      <c r="F30" s="272">
        <v>67.494100000000003</v>
      </c>
      <c r="G30" s="386">
        <v>44.164999999999992</v>
      </c>
      <c r="H30" s="273">
        <v>47.808</v>
      </c>
      <c r="I30" s="289">
        <f t="shared" si="2"/>
        <v>387.15299999999991</v>
      </c>
      <c r="J30" s="216"/>
      <c r="K30" s="264"/>
      <c r="L30" s="376"/>
      <c r="M30" s="377"/>
      <c r="N30" s="377"/>
      <c r="O30" s="377"/>
      <c r="P30" s="377"/>
      <c r="Q30" s="377"/>
      <c r="R30" s="377"/>
      <c r="S30" s="377"/>
      <c r="T30" s="377"/>
      <c r="U30" s="377"/>
      <c r="V30" s="377"/>
      <c r="W30" s="378"/>
      <c r="X30" s="204"/>
      <c r="Y30" s="204"/>
      <c r="Z30" s="205"/>
    </row>
    <row r="31" spans="1:47" ht="24.75" customHeight="1" thickBot="1" x14ac:dyDescent="0.3">
      <c r="A31" s="242" t="s">
        <v>49</v>
      </c>
      <c r="B31" s="312">
        <v>18.019399999999997</v>
      </c>
      <c r="C31" s="274">
        <v>61.703499999999998</v>
      </c>
      <c r="D31" s="274">
        <v>63.01339999999999</v>
      </c>
      <c r="E31" s="274">
        <v>84.949600000000004</v>
      </c>
      <c r="F31" s="274">
        <v>67.494100000000003</v>
      </c>
      <c r="G31" s="387">
        <v>44.164999999999992</v>
      </c>
      <c r="H31" s="275">
        <v>47.808</v>
      </c>
      <c r="I31" s="292">
        <f t="shared" si="2"/>
        <v>387.15299999999991</v>
      </c>
      <c r="J31" s="216"/>
      <c r="K31" s="264"/>
      <c r="L31" s="376"/>
      <c r="M31" s="377"/>
      <c r="N31" s="377"/>
      <c r="O31" s="377"/>
      <c r="P31" s="377"/>
      <c r="Q31" s="377"/>
      <c r="R31" s="377"/>
      <c r="S31" s="377"/>
      <c r="T31" s="377"/>
      <c r="U31" s="377"/>
      <c r="V31" s="377"/>
      <c r="W31" s="378"/>
      <c r="X31" s="204"/>
      <c r="Y31" s="204"/>
      <c r="Z31" s="205"/>
    </row>
    <row r="32" spans="1:47" ht="24.75" customHeight="1" thickBot="1" x14ac:dyDescent="0.3">
      <c r="A32" s="249" t="s">
        <v>10</v>
      </c>
      <c r="B32" s="310">
        <f t="shared" ref="B32:I32" si="3">SUM(B25:B31)</f>
        <v>125.09699999999998</v>
      </c>
      <c r="C32" s="311">
        <f t="shared" si="3"/>
        <v>429.11750000000001</v>
      </c>
      <c r="D32" s="311">
        <f t="shared" si="3"/>
        <v>436.66699999999992</v>
      </c>
      <c r="E32" s="311">
        <f t="shared" si="3"/>
        <v>589.14800000000014</v>
      </c>
      <c r="F32" s="311">
        <f t="shared" si="3"/>
        <v>467.47050000000002</v>
      </c>
      <c r="G32" s="311">
        <f t="shared" si="3"/>
        <v>305.02499999999998</v>
      </c>
      <c r="H32" s="311">
        <f t="shared" si="3"/>
        <v>331.24</v>
      </c>
      <c r="I32" s="295">
        <f t="shared" si="2"/>
        <v>2683.7650000000003</v>
      </c>
      <c r="J32" s="211"/>
      <c r="K32" s="264"/>
      <c r="L32" s="379"/>
      <c r="M32" s="380"/>
      <c r="N32" s="380"/>
      <c r="O32" s="380"/>
      <c r="P32" s="380"/>
      <c r="Q32" s="380"/>
      <c r="R32" s="380"/>
      <c r="S32" s="380"/>
      <c r="T32" s="380"/>
      <c r="U32" s="380"/>
      <c r="V32" s="380"/>
      <c r="W32" s="381"/>
      <c r="X32" s="204"/>
      <c r="Y32" s="204"/>
      <c r="Z32" s="205"/>
    </row>
    <row r="33" spans="1:27" x14ac:dyDescent="0.25">
      <c r="A33" s="276"/>
      <c r="B33" s="277">
        <v>161</v>
      </c>
      <c r="C33" s="277">
        <v>565</v>
      </c>
      <c r="D33" s="277">
        <v>583</v>
      </c>
      <c r="E33" s="277">
        <v>794</v>
      </c>
      <c r="F33" s="277">
        <v>633</v>
      </c>
      <c r="G33" s="277">
        <v>415</v>
      </c>
      <c r="H33" s="277">
        <v>455</v>
      </c>
      <c r="I33" s="277"/>
      <c r="J33" s="211"/>
      <c r="K33" s="211"/>
      <c r="L33" s="211"/>
      <c r="M33" s="211"/>
      <c r="N33" s="211"/>
      <c r="O33" s="211"/>
      <c r="P33" s="211"/>
      <c r="Q33" s="211"/>
      <c r="R33" s="204"/>
      <c r="S33" s="204"/>
      <c r="T33" s="204"/>
      <c r="U33" s="204"/>
      <c r="V33" s="204"/>
      <c r="W33" s="204"/>
      <c r="X33" s="204"/>
      <c r="Y33" s="204"/>
      <c r="Z33" s="205"/>
    </row>
    <row r="34" spans="1:27" ht="24.75" customHeight="1" thickBot="1" x14ac:dyDescent="0.3">
      <c r="A34" s="278"/>
      <c r="B34" s="263"/>
      <c r="C34" s="263" t="s">
        <v>80</v>
      </c>
      <c r="D34" s="263"/>
      <c r="E34" s="263"/>
      <c r="F34" s="263"/>
      <c r="G34" s="263"/>
      <c r="H34" s="263"/>
      <c r="I34" s="263"/>
      <c r="J34" s="263"/>
      <c r="K34" s="263"/>
      <c r="L34" s="263"/>
      <c r="M34" s="263"/>
      <c r="N34" s="263"/>
      <c r="O34" s="263"/>
      <c r="P34" s="263"/>
      <c r="Q34" s="204"/>
      <c r="R34" s="204"/>
      <c r="S34" s="204"/>
      <c r="T34" s="204"/>
      <c r="U34" s="204"/>
      <c r="V34" s="204"/>
      <c r="W34" s="204"/>
      <c r="X34" s="204"/>
      <c r="Y34" s="205"/>
      <c r="Z34" s="204"/>
      <c r="AA34" s="204"/>
    </row>
    <row r="35" spans="1:27" ht="24.75" customHeight="1" thickBot="1" x14ac:dyDescent="0.3">
      <c r="A35" s="218" t="s">
        <v>50</v>
      </c>
      <c r="B35" s="370" t="s">
        <v>25</v>
      </c>
      <c r="C35" s="370"/>
      <c r="D35" s="370"/>
      <c r="E35" s="370"/>
      <c r="F35" s="370"/>
      <c r="G35" s="371"/>
      <c r="H35" s="263"/>
      <c r="I35" s="279" t="s">
        <v>51</v>
      </c>
      <c r="J35" s="372" t="s">
        <v>53</v>
      </c>
      <c r="K35" s="370"/>
      <c r="L35" s="370"/>
      <c r="M35" s="370"/>
      <c r="N35" s="370"/>
      <c r="O35" s="371"/>
      <c r="P35" s="204"/>
      <c r="Q35" s="204"/>
      <c r="R35" s="204"/>
      <c r="S35" s="204"/>
      <c r="T35" s="204"/>
      <c r="U35" s="204"/>
      <c r="V35" s="204"/>
      <c r="W35" s="204"/>
      <c r="X35" s="204"/>
      <c r="Y35" s="205"/>
      <c r="Z35" s="204"/>
      <c r="AA35" s="204"/>
    </row>
    <row r="36" spans="1:27" ht="24.75" customHeight="1" x14ac:dyDescent="0.25">
      <c r="A36" s="117" t="s">
        <v>41</v>
      </c>
      <c r="B36" s="280">
        <v>1</v>
      </c>
      <c r="C36" s="281">
        <v>2</v>
      </c>
      <c r="D36" s="281">
        <v>3</v>
      </c>
      <c r="E36" s="281">
        <v>4</v>
      </c>
      <c r="F36" s="281">
        <v>5</v>
      </c>
      <c r="G36" s="282" t="s">
        <v>10</v>
      </c>
      <c r="H36" s="263"/>
      <c r="I36" s="117" t="s">
        <v>41</v>
      </c>
      <c r="J36" s="315">
        <v>1</v>
      </c>
      <c r="K36" s="281">
        <v>2</v>
      </c>
      <c r="L36" s="281">
        <v>3</v>
      </c>
      <c r="M36" s="281">
        <v>4</v>
      </c>
      <c r="N36" s="281">
        <v>5</v>
      </c>
      <c r="O36" s="282" t="s">
        <v>10</v>
      </c>
      <c r="P36" s="204"/>
      <c r="Q36" s="204"/>
      <c r="R36" s="204"/>
      <c r="S36" s="204"/>
      <c r="T36" s="204"/>
      <c r="U36" s="204"/>
      <c r="V36" s="204"/>
      <c r="W36" s="204"/>
      <c r="X36" s="204"/>
      <c r="Y36" s="205"/>
      <c r="Z36" s="204"/>
      <c r="AA36" s="204"/>
    </row>
    <row r="37" spans="1:27" ht="24.75" customHeight="1" x14ac:dyDescent="0.25">
      <c r="A37" s="88" t="s">
        <v>42</v>
      </c>
      <c r="B37" s="226">
        <v>1</v>
      </c>
      <c r="C37" s="228">
        <v>2</v>
      </c>
      <c r="D37" s="229">
        <v>3</v>
      </c>
      <c r="E37" s="283"/>
      <c r="F37" s="283"/>
      <c r="G37" s="284"/>
      <c r="H37" s="285"/>
      <c r="I37" s="88" t="s">
        <v>42</v>
      </c>
      <c r="J37" s="234">
        <v>1</v>
      </c>
      <c r="K37" s="228">
        <v>2</v>
      </c>
      <c r="L37" s="229">
        <v>3</v>
      </c>
      <c r="M37" s="230" t="s">
        <v>76</v>
      </c>
      <c r="N37" s="286"/>
      <c r="O37" s="287"/>
      <c r="P37" s="204"/>
      <c r="Q37" s="204"/>
      <c r="R37" s="204"/>
      <c r="S37" s="204"/>
      <c r="T37" s="204"/>
      <c r="U37" s="204"/>
      <c r="V37" s="204"/>
      <c r="W37" s="204"/>
      <c r="X37" s="204"/>
      <c r="Y37" s="205"/>
      <c r="Z37" s="204"/>
      <c r="AA37" s="204"/>
    </row>
    <row r="38" spans="1:27" s="204" customFormat="1" ht="24.75" customHeight="1" x14ac:dyDescent="0.25">
      <c r="A38" s="88" t="s">
        <v>43</v>
      </c>
      <c r="B38" s="236">
        <v>12.4</v>
      </c>
      <c r="C38" s="288">
        <v>10.3</v>
      </c>
      <c r="D38" s="288">
        <v>11.4</v>
      </c>
      <c r="E38" s="288"/>
      <c r="F38" s="288"/>
      <c r="G38" s="289">
        <f t="shared" ref="G38:G45" si="4">SUM(B38:F38)</f>
        <v>34.1</v>
      </c>
      <c r="H38" s="285"/>
      <c r="I38" s="88" t="s">
        <v>43</v>
      </c>
      <c r="J38" s="237">
        <v>32.200000000000003</v>
      </c>
      <c r="K38" s="272">
        <v>40.5</v>
      </c>
      <c r="L38" s="290">
        <v>44.5</v>
      </c>
      <c r="M38" s="290"/>
      <c r="N38" s="290"/>
      <c r="O38" s="289">
        <f t="shared" ref="O38:O45" si="5">SUM(J38:N38)</f>
        <v>117.2</v>
      </c>
      <c r="Y38" s="205"/>
    </row>
    <row r="39" spans="1:27" s="204" customFormat="1" ht="24.75" customHeight="1" x14ac:dyDescent="0.25">
      <c r="A39" s="88" t="s">
        <v>44</v>
      </c>
      <c r="B39" s="236">
        <v>12.4</v>
      </c>
      <c r="C39" s="288">
        <v>10.3</v>
      </c>
      <c r="D39" s="288">
        <v>11.4</v>
      </c>
      <c r="E39" s="288"/>
      <c r="F39" s="288"/>
      <c r="G39" s="289">
        <f t="shared" si="4"/>
        <v>34.1</v>
      </c>
      <c r="H39" s="285"/>
      <c r="I39" s="88" t="s">
        <v>44</v>
      </c>
      <c r="J39" s="307">
        <v>32.200000000000003</v>
      </c>
      <c r="K39" s="238">
        <v>40.5</v>
      </c>
      <c r="L39" s="238">
        <v>44.5</v>
      </c>
      <c r="M39" s="238"/>
      <c r="N39" s="238"/>
      <c r="O39" s="289">
        <f t="shared" si="5"/>
        <v>117.2</v>
      </c>
      <c r="Y39" s="205"/>
    </row>
    <row r="40" spans="1:27" s="204" customFormat="1" ht="24.75" customHeight="1" x14ac:dyDescent="0.25">
      <c r="A40" s="88" t="s">
        <v>45</v>
      </c>
      <c r="B40" s="236">
        <v>12.7</v>
      </c>
      <c r="C40" s="288">
        <v>10.5</v>
      </c>
      <c r="D40" s="288">
        <v>11.5</v>
      </c>
      <c r="E40" s="288"/>
      <c r="F40" s="288"/>
      <c r="G40" s="289">
        <f t="shared" si="4"/>
        <v>34.700000000000003</v>
      </c>
      <c r="H40" s="285"/>
      <c r="I40" s="88" t="s">
        <v>45</v>
      </c>
      <c r="J40" s="307">
        <v>33.5</v>
      </c>
      <c r="K40" s="238">
        <v>42.2</v>
      </c>
      <c r="L40" s="238">
        <v>46.4</v>
      </c>
      <c r="M40" s="238"/>
      <c r="N40" s="238"/>
      <c r="O40" s="289">
        <f t="shared" si="5"/>
        <v>122.1</v>
      </c>
      <c r="Y40" s="205"/>
    </row>
    <row r="41" spans="1:27" s="204" customFormat="1" ht="24.75" customHeight="1" x14ac:dyDescent="0.25">
      <c r="A41" s="88" t="s">
        <v>46</v>
      </c>
      <c r="B41" s="236">
        <v>12.8</v>
      </c>
      <c r="C41" s="288">
        <v>10.6</v>
      </c>
      <c r="D41" s="288">
        <v>11.6</v>
      </c>
      <c r="E41" s="288"/>
      <c r="F41" s="288"/>
      <c r="G41" s="289">
        <f t="shared" si="4"/>
        <v>35</v>
      </c>
      <c r="H41" s="285"/>
      <c r="I41" s="88" t="s">
        <v>46</v>
      </c>
      <c r="J41" s="237">
        <v>33.6</v>
      </c>
      <c r="K41" s="272">
        <v>42.2</v>
      </c>
      <c r="L41" s="238">
        <v>46.5</v>
      </c>
      <c r="M41" s="238"/>
      <c r="N41" s="238"/>
      <c r="O41" s="289">
        <f t="shared" si="5"/>
        <v>122.30000000000001</v>
      </c>
      <c r="Y41" s="205"/>
    </row>
    <row r="42" spans="1:27" s="204" customFormat="1" ht="24.75" customHeight="1" x14ac:dyDescent="0.25">
      <c r="A42" s="88" t="s">
        <v>47</v>
      </c>
      <c r="B42" s="236">
        <v>12.8</v>
      </c>
      <c r="C42" s="288">
        <v>10.6</v>
      </c>
      <c r="D42" s="288">
        <v>11.6</v>
      </c>
      <c r="E42" s="288"/>
      <c r="F42" s="288"/>
      <c r="G42" s="289">
        <f t="shared" si="4"/>
        <v>35</v>
      </c>
      <c r="H42" s="285"/>
      <c r="I42" s="88" t="s">
        <v>47</v>
      </c>
      <c r="J42" s="307">
        <v>33.6</v>
      </c>
      <c r="K42" s="238">
        <v>42.2</v>
      </c>
      <c r="L42" s="238">
        <v>46.5</v>
      </c>
      <c r="M42" s="238"/>
      <c r="N42" s="238"/>
      <c r="O42" s="289">
        <f t="shared" si="5"/>
        <v>122.30000000000001</v>
      </c>
      <c r="Y42" s="205"/>
    </row>
    <row r="43" spans="1:27" s="204" customFormat="1" ht="24.75" customHeight="1" x14ac:dyDescent="0.25">
      <c r="A43" s="88" t="s">
        <v>48</v>
      </c>
      <c r="B43" s="236">
        <v>12.8</v>
      </c>
      <c r="C43" s="288">
        <v>10.6</v>
      </c>
      <c r="D43" s="288">
        <v>11.6</v>
      </c>
      <c r="E43" s="288"/>
      <c r="F43" s="288"/>
      <c r="G43" s="289">
        <f t="shared" si="4"/>
        <v>35</v>
      </c>
      <c r="H43" s="285"/>
      <c r="I43" s="88" t="s">
        <v>48</v>
      </c>
      <c r="J43" s="307">
        <v>33.6</v>
      </c>
      <c r="K43" s="238">
        <v>42.2</v>
      </c>
      <c r="L43" s="238">
        <v>46.5</v>
      </c>
      <c r="M43" s="238"/>
      <c r="N43" s="238"/>
      <c r="O43" s="289">
        <f t="shared" si="5"/>
        <v>122.30000000000001</v>
      </c>
      <c r="Y43" s="205"/>
    </row>
    <row r="44" spans="1:27" s="204" customFormat="1" ht="24.75" customHeight="1" thickBot="1" x14ac:dyDescent="0.3">
      <c r="A44" s="242" t="s">
        <v>49</v>
      </c>
      <c r="B44" s="243">
        <v>12.8</v>
      </c>
      <c r="C44" s="291">
        <v>10.6</v>
      </c>
      <c r="D44" s="291">
        <v>11.6</v>
      </c>
      <c r="E44" s="291"/>
      <c r="F44" s="291"/>
      <c r="G44" s="292">
        <f t="shared" si="4"/>
        <v>35</v>
      </c>
      <c r="H44" s="285"/>
      <c r="I44" s="242" t="s">
        <v>49</v>
      </c>
      <c r="J44" s="316">
        <v>33.6</v>
      </c>
      <c r="K44" s="290">
        <v>42.2</v>
      </c>
      <c r="L44" s="290">
        <v>46.5</v>
      </c>
      <c r="M44" s="290"/>
      <c r="N44" s="290"/>
      <c r="O44" s="292">
        <f t="shared" si="5"/>
        <v>122.30000000000001</v>
      </c>
      <c r="Y44" s="205"/>
    </row>
    <row r="45" spans="1:27" s="204" customFormat="1" ht="24.75" customHeight="1" thickBot="1" x14ac:dyDescent="0.3">
      <c r="A45" s="249" t="s">
        <v>10</v>
      </c>
      <c r="B45" s="293">
        <f>SUM(B38:B44)</f>
        <v>88.699999999999989</v>
      </c>
      <c r="C45" s="294">
        <f>SUM(C38:C44)</f>
        <v>73.5</v>
      </c>
      <c r="D45" s="294">
        <f t="shared" ref="D45:E45" si="6">SUM(D38:D44)</f>
        <v>80.699999999999989</v>
      </c>
      <c r="E45" s="294">
        <f t="shared" si="6"/>
        <v>0</v>
      </c>
      <c r="F45" s="294">
        <f t="shared" ref="F45" si="7">SUM(F38:F44)</f>
        <v>0</v>
      </c>
      <c r="G45" s="295">
        <f t="shared" si="4"/>
        <v>242.89999999999998</v>
      </c>
      <c r="H45" s="285"/>
      <c r="I45" s="296" t="s">
        <v>10</v>
      </c>
      <c r="J45" s="251">
        <f>SUM(J38:J44)</f>
        <v>232.29999999999998</v>
      </c>
      <c r="K45" s="297">
        <f t="shared" ref="K45:N45" si="8">SUM(K38:K44)</f>
        <v>292</v>
      </c>
      <c r="L45" s="297">
        <f t="shared" si="8"/>
        <v>321.39999999999998</v>
      </c>
      <c r="M45" s="297">
        <f t="shared" si="8"/>
        <v>0</v>
      </c>
      <c r="N45" s="297">
        <f t="shared" si="8"/>
        <v>0</v>
      </c>
      <c r="O45" s="295">
        <f t="shared" si="5"/>
        <v>845.69999999999993</v>
      </c>
      <c r="Y45" s="205"/>
    </row>
    <row r="46" spans="1:27" s="300" customFormat="1" ht="24.75" customHeight="1" x14ac:dyDescent="0.25">
      <c r="A46" s="298"/>
      <c r="B46" s="256">
        <v>112</v>
      </c>
      <c r="C46" s="256">
        <v>93</v>
      </c>
      <c r="D46" s="256">
        <v>103</v>
      </c>
      <c r="E46" s="256"/>
      <c r="F46" s="256"/>
      <c r="G46" s="256"/>
      <c r="H46" s="256"/>
      <c r="I46" s="256"/>
      <c r="J46" s="256">
        <v>280</v>
      </c>
      <c r="K46" s="256">
        <v>355</v>
      </c>
      <c r="L46" s="256">
        <v>394</v>
      </c>
      <c r="M46" s="256"/>
      <c r="N46" s="256"/>
      <c r="O46" s="299"/>
      <c r="Y46" s="265"/>
    </row>
    <row r="47" spans="1:27" s="304" customFormat="1" ht="24.75" customHeight="1" thickBot="1" x14ac:dyDescent="0.3">
      <c r="A47" s="301"/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3"/>
    </row>
    <row r="48" spans="1:27" ht="14.1" customHeight="1" x14ac:dyDescent="0.25">
      <c r="W48" s="204"/>
      <c r="X48" s="204"/>
    </row>
    <row r="49" spans="23:24" ht="14.1" customHeight="1" x14ac:dyDescent="0.25">
      <c r="W49" s="204"/>
      <c r="X49" s="204"/>
    </row>
    <row r="50" spans="23:24" ht="14.1" customHeight="1" x14ac:dyDescent="0.25">
      <c r="W50" s="204"/>
      <c r="X50" s="204"/>
    </row>
    <row r="51" spans="23:24" ht="14.1" customHeight="1" x14ac:dyDescent="0.25">
      <c r="W51" s="204"/>
      <c r="X51" s="204"/>
    </row>
    <row r="52" spans="23:24" ht="14.1" customHeight="1" x14ac:dyDescent="0.25">
      <c r="W52" s="204"/>
      <c r="X52" s="204"/>
    </row>
  </sheetData>
  <mergeCells count="18">
    <mergeCell ref="B5:C5"/>
    <mergeCell ref="G5:H5"/>
    <mergeCell ref="K5:L5"/>
    <mergeCell ref="B7:C7"/>
    <mergeCell ref="L7:O7"/>
    <mergeCell ref="B35:G35"/>
    <mergeCell ref="J35:O35"/>
    <mergeCell ref="J9:M9"/>
    <mergeCell ref="L22:W32"/>
    <mergeCell ref="B9:I9"/>
    <mergeCell ref="N9:U9"/>
    <mergeCell ref="B22:H22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43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345" t="s">
        <v>55</v>
      </c>
      <c r="L11" s="345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0" t="s">
        <v>8</v>
      </c>
      <c r="C15" s="341"/>
      <c r="D15" s="341"/>
      <c r="E15" s="341"/>
      <c r="F15" s="341"/>
      <c r="G15" s="341"/>
      <c r="H15" s="341"/>
      <c r="I15" s="342"/>
      <c r="J15" s="347" t="s">
        <v>52</v>
      </c>
      <c r="K15" s="348"/>
      <c r="L15" s="348"/>
      <c r="M15" s="348"/>
      <c r="N15" s="348"/>
      <c r="O15" s="348"/>
      <c r="P15" s="348"/>
      <c r="Q15" s="349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8" t="s">
        <v>25</v>
      </c>
      <c r="C36" s="346"/>
      <c r="D36" s="346"/>
      <c r="E36" s="346"/>
      <c r="F36" s="346"/>
      <c r="G36" s="346"/>
      <c r="H36" s="97"/>
      <c r="I36" s="52" t="s">
        <v>26</v>
      </c>
      <c r="J36" s="105"/>
      <c r="K36" s="337" t="s">
        <v>25</v>
      </c>
      <c r="L36" s="337"/>
      <c r="M36" s="337"/>
      <c r="N36" s="337"/>
      <c r="O36" s="338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9"/>
      <c r="K54" s="33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6" t="s">
        <v>8</v>
      </c>
      <c r="C55" s="337"/>
      <c r="D55" s="337"/>
      <c r="E55" s="337"/>
      <c r="F55" s="33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345" t="s">
        <v>56</v>
      </c>
      <c r="L11" s="345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0" t="s">
        <v>8</v>
      </c>
      <c r="C15" s="341"/>
      <c r="D15" s="341"/>
      <c r="E15" s="341"/>
      <c r="F15" s="341"/>
      <c r="G15" s="341"/>
      <c r="H15" s="341"/>
      <c r="I15" s="341"/>
      <c r="J15" s="341"/>
      <c r="K15" s="342"/>
      <c r="L15" s="347" t="s">
        <v>52</v>
      </c>
      <c r="M15" s="348"/>
      <c r="N15" s="348"/>
      <c r="O15" s="348"/>
      <c r="P15" s="348"/>
      <c r="Q15" s="348"/>
      <c r="R15" s="348"/>
      <c r="S15" s="349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6" t="s">
        <v>25</v>
      </c>
      <c r="C36" s="337"/>
      <c r="D36" s="337"/>
      <c r="E36" s="337"/>
      <c r="F36" s="337"/>
      <c r="G36" s="337"/>
      <c r="H36" s="338"/>
      <c r="I36" s="97"/>
      <c r="J36" s="52" t="s">
        <v>26</v>
      </c>
      <c r="K36" s="105"/>
      <c r="L36" s="337" t="s">
        <v>25</v>
      </c>
      <c r="M36" s="337"/>
      <c r="N36" s="337"/>
      <c r="O36" s="337"/>
      <c r="P36" s="338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9"/>
      <c r="K54" s="33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6" t="s">
        <v>8</v>
      </c>
      <c r="C55" s="337"/>
      <c r="D55" s="337"/>
      <c r="E55" s="337"/>
      <c r="F55" s="33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345" t="s">
        <v>57</v>
      </c>
      <c r="L11" s="345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0" t="s">
        <v>8</v>
      </c>
      <c r="C15" s="341"/>
      <c r="D15" s="341"/>
      <c r="E15" s="341"/>
      <c r="F15" s="341"/>
      <c r="G15" s="341"/>
      <c r="H15" s="341"/>
      <c r="I15" s="341"/>
      <c r="J15" s="341"/>
      <c r="K15" s="342"/>
      <c r="L15" s="347" t="s">
        <v>52</v>
      </c>
      <c r="M15" s="348"/>
      <c r="N15" s="348"/>
      <c r="O15" s="348"/>
      <c r="P15" s="348"/>
      <c r="Q15" s="348"/>
      <c r="R15" s="348"/>
      <c r="S15" s="348"/>
      <c r="T15" s="348"/>
      <c r="U15" s="349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6" t="s">
        <v>25</v>
      </c>
      <c r="C36" s="337"/>
      <c r="D36" s="337"/>
      <c r="E36" s="337"/>
      <c r="F36" s="337"/>
      <c r="G36" s="337"/>
      <c r="H36" s="338"/>
      <c r="I36" s="97"/>
      <c r="J36" s="52" t="s">
        <v>26</v>
      </c>
      <c r="K36" s="105"/>
      <c r="L36" s="337" t="s">
        <v>25</v>
      </c>
      <c r="M36" s="337"/>
      <c r="N36" s="337"/>
      <c r="O36" s="337"/>
      <c r="P36" s="338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9"/>
      <c r="K54" s="33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6" t="s">
        <v>8</v>
      </c>
      <c r="C55" s="337"/>
      <c r="D55" s="337"/>
      <c r="E55" s="337"/>
      <c r="F55" s="33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345" t="s">
        <v>57</v>
      </c>
      <c r="L11" s="345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0" t="s">
        <v>8</v>
      </c>
      <c r="C15" s="341"/>
      <c r="D15" s="341"/>
      <c r="E15" s="341"/>
      <c r="F15" s="341"/>
      <c r="G15" s="341"/>
      <c r="H15" s="341"/>
      <c r="I15" s="341"/>
      <c r="J15" s="341"/>
      <c r="K15" s="342"/>
      <c r="L15" s="347" t="s">
        <v>52</v>
      </c>
      <c r="M15" s="348"/>
      <c r="N15" s="348"/>
      <c r="O15" s="348"/>
      <c r="P15" s="348"/>
      <c r="Q15" s="348"/>
      <c r="R15" s="348"/>
      <c r="S15" s="348"/>
      <c r="T15" s="348"/>
      <c r="U15" s="349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6" t="s">
        <v>25</v>
      </c>
      <c r="C36" s="337"/>
      <c r="D36" s="337"/>
      <c r="E36" s="337"/>
      <c r="F36" s="337"/>
      <c r="G36" s="337"/>
      <c r="H36" s="338"/>
      <c r="I36" s="97"/>
      <c r="J36" s="52" t="s">
        <v>26</v>
      </c>
      <c r="K36" s="105"/>
      <c r="L36" s="337" t="s">
        <v>25</v>
      </c>
      <c r="M36" s="337"/>
      <c r="N36" s="337"/>
      <c r="O36" s="337"/>
      <c r="P36" s="338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9"/>
      <c r="K54" s="33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6" t="s">
        <v>8</v>
      </c>
      <c r="C55" s="337"/>
      <c r="D55" s="337"/>
      <c r="E55" s="337"/>
      <c r="F55" s="33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345" t="s">
        <v>58</v>
      </c>
      <c r="L11" s="345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0" t="s">
        <v>8</v>
      </c>
      <c r="C15" s="351"/>
      <c r="D15" s="351"/>
      <c r="E15" s="351"/>
      <c r="F15" s="351"/>
      <c r="G15" s="351"/>
      <c r="H15" s="351"/>
      <c r="I15" s="352"/>
      <c r="J15" s="353" t="s">
        <v>53</v>
      </c>
      <c r="K15" s="354"/>
      <c r="L15" s="354"/>
      <c r="M15" s="355"/>
      <c r="N15" s="356" t="s">
        <v>52</v>
      </c>
      <c r="O15" s="356"/>
      <c r="P15" s="356"/>
      <c r="Q15" s="356"/>
      <c r="R15" s="356"/>
      <c r="S15" s="356"/>
      <c r="T15" s="356"/>
      <c r="U15" s="357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6" t="s">
        <v>25</v>
      </c>
      <c r="C36" s="337"/>
      <c r="D36" s="337"/>
      <c r="E36" s="337"/>
      <c r="F36" s="337"/>
      <c r="G36" s="337"/>
      <c r="H36" s="338"/>
      <c r="I36" s="97"/>
      <c r="J36" s="52" t="s">
        <v>26</v>
      </c>
      <c r="K36" s="105"/>
      <c r="L36" s="337" t="s">
        <v>25</v>
      </c>
      <c r="M36" s="337"/>
      <c r="N36" s="337"/>
      <c r="O36" s="337"/>
      <c r="P36" s="338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9"/>
      <c r="K54" s="33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6" t="s">
        <v>8</v>
      </c>
      <c r="C55" s="337"/>
      <c r="D55" s="337"/>
      <c r="E55" s="337"/>
      <c r="F55" s="33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I15"/>
    <mergeCell ref="J15:M15"/>
    <mergeCell ref="N15:U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345" t="s">
        <v>59</v>
      </c>
      <c r="L11" s="345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0" t="s">
        <v>8</v>
      </c>
      <c r="C15" s="351"/>
      <c r="D15" s="351"/>
      <c r="E15" s="351"/>
      <c r="F15" s="351"/>
      <c r="G15" s="351"/>
      <c r="H15" s="351"/>
      <c r="I15" s="351"/>
      <c r="J15" s="352"/>
      <c r="K15" s="353" t="s">
        <v>53</v>
      </c>
      <c r="L15" s="354"/>
      <c r="M15" s="354"/>
      <c r="N15" s="355"/>
      <c r="O15" s="358" t="s">
        <v>52</v>
      </c>
      <c r="P15" s="356"/>
      <c r="Q15" s="356"/>
      <c r="R15" s="356"/>
      <c r="S15" s="356"/>
      <c r="T15" s="356"/>
      <c r="U15" s="356"/>
      <c r="V15" s="356"/>
      <c r="W15" s="357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6" t="s">
        <v>25</v>
      </c>
      <c r="C36" s="337"/>
      <c r="D36" s="337"/>
      <c r="E36" s="337"/>
      <c r="F36" s="337"/>
      <c r="G36" s="337"/>
      <c r="H36" s="338"/>
      <c r="I36" s="97"/>
      <c r="J36" s="52" t="s">
        <v>26</v>
      </c>
      <c r="K36" s="105"/>
      <c r="L36" s="337" t="s">
        <v>25</v>
      </c>
      <c r="M36" s="337"/>
      <c r="N36" s="337"/>
      <c r="O36" s="337"/>
      <c r="P36" s="338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9"/>
      <c r="K54" s="33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6" t="s">
        <v>8</v>
      </c>
      <c r="C55" s="337"/>
      <c r="D55" s="337"/>
      <c r="E55" s="337"/>
      <c r="F55" s="33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J15"/>
    <mergeCell ref="R9:S9"/>
    <mergeCell ref="K11:L11"/>
    <mergeCell ref="K15:N15"/>
    <mergeCell ref="O15:W15"/>
    <mergeCell ref="B36:H36"/>
    <mergeCell ref="L36:P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3" t="s">
        <v>0</v>
      </c>
      <c r="B3" s="343"/>
      <c r="C3" s="343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344" t="s">
        <v>2</v>
      </c>
      <c r="F9" s="344"/>
      <c r="G9" s="34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44"/>
      <c r="S9" s="34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345" t="s">
        <v>60</v>
      </c>
      <c r="L11" s="345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50" t="s">
        <v>8</v>
      </c>
      <c r="C15" s="351"/>
      <c r="D15" s="351"/>
      <c r="E15" s="351"/>
      <c r="F15" s="351"/>
      <c r="G15" s="351"/>
      <c r="H15" s="351"/>
      <c r="I15" s="351"/>
      <c r="J15" s="352"/>
      <c r="K15" s="353" t="s">
        <v>53</v>
      </c>
      <c r="L15" s="354"/>
      <c r="M15" s="354"/>
      <c r="N15" s="355"/>
      <c r="O15" s="358" t="s">
        <v>52</v>
      </c>
      <c r="P15" s="356"/>
      <c r="Q15" s="356"/>
      <c r="R15" s="356"/>
      <c r="S15" s="356"/>
      <c r="T15" s="356"/>
      <c r="U15" s="356"/>
      <c r="V15" s="356"/>
      <c r="W15" s="357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6" t="s">
        <v>25</v>
      </c>
      <c r="C36" s="337"/>
      <c r="D36" s="337"/>
      <c r="E36" s="337"/>
      <c r="F36" s="337"/>
      <c r="G36" s="337"/>
      <c r="H36" s="338"/>
      <c r="I36" s="97"/>
      <c r="J36" s="52" t="s">
        <v>26</v>
      </c>
      <c r="K36" s="105"/>
      <c r="L36" s="337" t="s">
        <v>25</v>
      </c>
      <c r="M36" s="337"/>
      <c r="N36" s="337"/>
      <c r="O36" s="337"/>
      <c r="P36" s="338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39"/>
      <c r="K54" s="339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36" t="s">
        <v>8</v>
      </c>
      <c r="C55" s="337"/>
      <c r="D55" s="337"/>
      <c r="E55" s="337"/>
      <c r="F55" s="338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1</vt:i4>
      </vt:variant>
    </vt:vector>
  </HeadingPairs>
  <TitlesOfParts>
    <vt:vector size="24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2021-10-14T19:09:21Z</cp:lastPrinted>
  <dcterms:created xsi:type="dcterms:W3CDTF">2021-03-04T08:17:33Z</dcterms:created>
  <dcterms:modified xsi:type="dcterms:W3CDTF">2021-10-16T12:31:32Z</dcterms:modified>
</cp:coreProperties>
</file>