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742" firstSheet="21" activeTab="29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IMPRIMIR" sheetId="2" r:id="rId30"/>
    <sheet name="Hoja1" sheetId="36" r:id="rId31"/>
    <sheet name="Calcio" sheetId="34" r:id="rId32"/>
    <sheet name="Carbonato de calcio" sheetId="33" r:id="rId33"/>
  </sheets>
  <definedNames>
    <definedName name="_xlnm.Print_Area" localSheetId="32">'Carbonato de calcio'!$A$1:$D$10</definedName>
    <definedName name="_xlnm.Print_Area" localSheetId="29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2" l="1"/>
  <c r="H41" i="2" l="1"/>
  <c r="H40" i="2" l="1"/>
  <c r="T16" i="2"/>
  <c r="H39" i="2" l="1"/>
  <c r="T15" i="2"/>
  <c r="S69" i="37" l="1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S46" i="37" l="1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K25" i="34"/>
  <c r="E25" i="34"/>
  <c r="E24" i="34"/>
  <c r="K23" i="34"/>
  <c r="E23" i="34"/>
  <c r="K22" i="34"/>
  <c r="E22" i="34"/>
  <c r="K21" i="34"/>
  <c r="E21" i="34"/>
  <c r="K20" i="34"/>
  <c r="E20" i="34"/>
  <c r="K19" i="34"/>
  <c r="E19" i="34"/>
  <c r="K18" i="34"/>
  <c r="E18" i="34"/>
  <c r="K17" i="34"/>
  <c r="E17" i="34"/>
  <c r="K16" i="34"/>
  <c r="E16" i="34"/>
  <c r="K15" i="34"/>
  <c r="E15" i="34"/>
  <c r="K14" i="34"/>
  <c r="E14" i="34"/>
  <c r="K13" i="34"/>
  <c r="E13" i="34"/>
  <c r="K12" i="34"/>
  <c r="E12" i="34"/>
  <c r="K11" i="34"/>
  <c r="E11" i="34"/>
  <c r="K10" i="34"/>
  <c r="E10" i="34"/>
  <c r="K9" i="34"/>
  <c r="E9" i="34"/>
  <c r="K8" i="34"/>
  <c r="E8" i="34"/>
  <c r="K7" i="34"/>
  <c r="E7" i="34"/>
  <c r="K6" i="34"/>
  <c r="E6" i="34"/>
  <c r="K5" i="34"/>
  <c r="E5" i="34"/>
  <c r="K4" i="34"/>
  <c r="E4" i="34"/>
  <c r="K3" i="34"/>
  <c r="E3" i="34"/>
  <c r="K2" i="34"/>
  <c r="E2" i="34"/>
  <c r="B7" i="33"/>
  <c r="B3" i="33"/>
  <c r="B4" i="33" s="1"/>
  <c r="B9" i="33" s="1"/>
  <c r="B10" i="33" s="1"/>
  <c r="S28" i="32" l="1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I18" i="2"/>
  <c r="J18" i="2"/>
  <c r="K18" i="2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8" i="2"/>
  <c r="P25" i="11"/>
  <c r="P30" i="11" s="1"/>
  <c r="P28" i="11"/>
  <c r="P29" i="11"/>
  <c r="Q49" i="12" l="1"/>
  <c r="I49" i="12"/>
  <c r="G66" i="12"/>
  <c r="G68" i="12"/>
  <c r="X26" i="12"/>
  <c r="Y27" i="12"/>
  <c r="C18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M18" i="2" l="1"/>
  <c r="N18" i="2"/>
  <c r="L18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8" i="2"/>
  <c r="T11" i="2"/>
  <c r="T12" i="2"/>
  <c r="T13" i="2"/>
  <c r="T14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8" i="2"/>
  <c r="Q18" i="2"/>
  <c r="R18" i="2"/>
  <c r="H48" i="1" l="1"/>
  <c r="V27" i="1"/>
  <c r="F18" i="2" l="1"/>
  <c r="G18" i="2"/>
  <c r="H18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E18" i="2"/>
  <c r="D18" i="2"/>
  <c r="B18" i="2"/>
  <c r="H42" i="2" l="1"/>
  <c r="T18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<sst xmlns="http://schemas.openxmlformats.org/spreadsheetml/2006/main" count="2460" uniqueCount="145">
  <si>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</si>
  <si>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</si>
  <si>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</si>
  <si>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</si>
  <si>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</si>
  <si>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</si>
  <si>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</si>
  <si>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</si>
  <si>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</si>
  <si>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</si>
  <si>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</si>
  <si>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</si>
  <si>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</si>
  <si>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</si>
  <si>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</si>
  <si>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</si>
  <si>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</si>
  <si>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</si>
  <si>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</si>
  <si>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</si>
  <si>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</si>
  <si>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</si>
  <si>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</si>
  <si>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</si>
  <si>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</si>
  <si>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</si>
  <si>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</si>
  <si>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</si>
  <si>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</si>
  <si>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</si>
  <si>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</si>
  <si>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</si>
  <si>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</si>
  <si>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</si>
  <si>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</si>
  <si>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</si>
  <si>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</si>
  <si>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</si>
  <si>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</si>
  <si>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</si>
  <si>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</si>
  <si>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</si>
  <si>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</si>
  <si>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</si>
  <si>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</si>
  <si>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</si>
  <si>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</si>
  <si>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</si>
  <si>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</si>
  <si>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</si>
  <si>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</si>
  <si>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</si>
  <si>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</si>
  <si>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</si>
  <si>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</si>
  <si>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</si>
  <si>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</si>
  <si>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</si>
  <si>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</si>
  <si>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</si>
  <si>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</si>
  <si>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</si>
  <si>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</si>
  <si>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</si>
  <si>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</si>
  <si>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</si>
  <si>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</si>
  <si>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</si>
  <si>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</si>
  <si>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</si>
  <si>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</si>
  <si>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</si>
  <si>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</si>
  <si>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</si>
  <si>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</si>
  <si>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</si>
  <si>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</si>
  <si>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</si>
  <si>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</si>
  <si>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</si>
  <si>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</si>
  <si>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</si>
  <si>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F1 - F2 -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</si>
  <si>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</si>
  <si>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</si>
  <si>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</si>
  <si>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</si>
  <si>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</si>
  <si>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</si>
  <si>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</si>
  <si>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</si>
  <si>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</si>
  <si>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</si>
  <si>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</si>
  <si>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</si>
  <si>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</si>
  <si>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</si>
  <si>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</si>
  <si>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</si>
  <si>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</si>
  <si>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</si>
  <si>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</si>
  <si>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</si>
  <si>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</si>
  <si>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</si>
  <si>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</si>
  <si>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</si>
  <si>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</si>
  <si>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B</t>
  </si>
  <si>
    <t>Caseta C</t>
  </si>
  <si>
    <t>Caseta D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</si>
  <si>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</si>
  <si>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</si>
  <si>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</si>
  <si>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</si>
  <si>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</si>
  <si>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</si>
  <si>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</si>
  <si>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</si>
  <si>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</si>
  <si>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</si>
  <si>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</si>
  <si>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</si>
  <si>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</si>
  <si>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</si>
  <si>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</si>
  <si>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</si>
  <si>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</si>
  <si>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</si>
  <si>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</si>
  <si>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</si>
  <si>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</si>
  <si>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</si>
  <si>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</si>
  <si>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</si>
  <si>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</si>
  <si>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</si>
  <si>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</si>
  <si>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</si>
  <si>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</si>
  <si>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</si>
  <si>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26 AL 2 DE DIC</t>
  </si>
  <si>
    <t>Continuamos con el mismo programa de calcio</t>
  </si>
  <si>
    <t>Contar y revisar</t>
  </si>
  <si>
    <t>Por favor revisar los incrementos a cada corral… Casi todos los corrales tuvieron incrementos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</si>
</sst>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6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5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9" fillId="4" borderId="40" xfId="0" applyFont="1" applyFill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39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5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47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1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10" fillId="2" borderId="41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39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0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2" xfId="0" applyNumberFormat="1" applyFont="1" applyFill="1" applyBorder="1" applyAlignment="1">
      <alignment horizontal="center" vertical="center"/>
    </xf>
    <xf numFmtId="164" fontId="10" fillId="0" borderId="44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7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10" fillId="0" borderId="50" xfId="0" applyNumberFormat="1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2" xfId="0" applyNumberFormat="1" applyFont="1" applyBorder="1" applyAlignment="1">
      <alignment horizontal="center" vertical="center"/>
    </xf>
    <xf numFmtId="164" fontId="10" fillId="0" borderId="53" xfId="0" applyNumberFormat="1" applyFont="1" applyFill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0" xfId="0" applyNumberFormat="1" applyFont="1" applyFill="1" applyBorder="1" applyAlignment="1">
      <alignment horizontal="center" vertical="center"/>
    </xf>
    <xf numFmtId="164" fontId="10" fillId="2" borderId="5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32" xfId="0" applyNumberFormat="1" applyFont="1" applyBorder="1" applyAlignment="1">
      <alignment horizontal="center" vertical="center"/>
    </xf>
    <xf numFmtId="164" fontId="32" fillId="0" borderId="52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3" xfId="0" applyNumberFormat="1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3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4" fontId="34" fillId="0" borderId="35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4" fontId="34" fillId="0" borderId="9" xfId="0" applyNumberFormat="1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20" fillId="7" borderId="59" xfId="0" applyFont="1" applyFill="1" applyBorder="1" applyAlignment="1">
      <alignment vertical="center" wrapText="1"/>
    </xf>
    <xf numFmtId="0" fontId="16" fillId="7" borderId="59" xfId="0" applyFont="1" applyFill="1" applyBorder="1" applyAlignment="1">
      <alignment vertical="center" wrapText="1"/>
    </xf>
    <xf numFmtId="0" fontId="10" fillId="7" borderId="60" xfId="0" applyFont="1" applyFill="1" applyBorder="1" applyAlignment="1">
      <alignment horizontal="center" vertical="center"/>
    </xf>
    <xf numFmtId="0" fontId="10" fillId="7" borderId="61" xfId="0" applyFont="1" applyFill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25" fillId="0" borderId="5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59" xfId="0" applyFont="1" applyFill="1" applyBorder="1" applyAlignment="1">
      <alignment horizontal="center" vertical="center" wrapText="1"/>
    </xf>
    <xf numFmtId="0" fontId="25" fillId="2" borderId="38" xfId="0" applyFont="1" applyFill="1" applyBorder="1" applyAlignment="1">
      <alignment horizontal="center" vertical="center"/>
    </xf>
    <xf numFmtId="0" fontId="25" fillId="2" borderId="41" xfId="0" applyFont="1" applyFill="1" applyBorder="1" applyAlignment="1">
      <alignment horizontal="center" vertical="center"/>
    </xf>
    <xf numFmtId="0" fontId="25" fillId="2" borderId="4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8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01" t="s">
        <v>5</v>
      </c>
      <c r="L11" s="401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0" t="s">
        <v>8</v>
      </c>
      <c r="C15" s="411"/>
      <c r="D15" s="411"/>
      <c r="E15" s="411"/>
      <c r="F15" s="411"/>
      <c r="G15" s="411"/>
      <c r="H15" s="411"/>
      <c r="I15" s="411"/>
      <c r="J15" s="411"/>
      <c r="K15" s="412"/>
      <c r="L15" s="404" t="s">
        <v>50</v>
      </c>
      <c r="M15" s="405"/>
      <c r="N15" s="405"/>
      <c r="O15" s="405"/>
      <c r="P15" s="405"/>
      <c r="Q15" s="405"/>
      <c r="R15" s="405"/>
      <c r="S15" s="405"/>
      <c r="T15" s="405"/>
      <c r="U15" s="406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2" t="s">
        <v>25</v>
      </c>
      <c r="C36" s="403"/>
      <c r="D36" s="403"/>
      <c r="E36" s="403"/>
      <c r="F36" s="403"/>
      <c r="G36" s="403"/>
      <c r="H36" s="97"/>
      <c r="I36" s="52" t="s">
        <v>26</v>
      </c>
      <c r="J36" s="105"/>
      <c r="K36" s="408" t="s">
        <v>25</v>
      </c>
      <c r="L36" s="408"/>
      <c r="M36" s="408"/>
      <c r="N36" s="408"/>
      <c r="O36" s="40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01" t="s">
        <v>59</v>
      </c>
      <c r="L11" s="401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4"/>
      <c r="J15" s="415"/>
      <c r="K15" s="416" t="s">
        <v>51</v>
      </c>
      <c r="L15" s="417"/>
      <c r="M15" s="417"/>
      <c r="N15" s="418"/>
      <c r="O15" s="421" t="s">
        <v>50</v>
      </c>
      <c r="P15" s="419"/>
      <c r="Q15" s="419"/>
      <c r="R15" s="419"/>
      <c r="S15" s="419"/>
      <c r="T15" s="419"/>
      <c r="U15" s="419"/>
      <c r="V15" s="419"/>
      <c r="W15" s="42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2"/>
      <c r="I36" s="97"/>
      <c r="J36" s="52" t="s">
        <v>26</v>
      </c>
      <c r="K36" s="105"/>
      <c r="L36" s="408" t="s">
        <v>25</v>
      </c>
      <c r="M36" s="408"/>
      <c r="N36" s="408"/>
      <c r="O36" s="408"/>
      <c r="P36" s="4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01" t="s">
        <v>60</v>
      </c>
      <c r="L11" s="401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4"/>
      <c r="J15" s="415"/>
      <c r="K15" s="416" t="s">
        <v>51</v>
      </c>
      <c r="L15" s="417"/>
      <c r="M15" s="417"/>
      <c r="N15" s="418"/>
      <c r="O15" s="421" t="s">
        <v>50</v>
      </c>
      <c r="P15" s="419"/>
      <c r="Q15" s="419"/>
      <c r="R15" s="419"/>
      <c r="S15" s="419"/>
      <c r="T15" s="419"/>
      <c r="U15" s="419"/>
      <c r="V15" s="419"/>
      <c r="W15" s="42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2"/>
      <c r="I36" s="97"/>
      <c r="J36" s="52" t="s">
        <v>26</v>
      </c>
      <c r="K36" s="105"/>
      <c r="L36" s="408" t="s">
        <v>25</v>
      </c>
      <c r="M36" s="408"/>
      <c r="N36" s="408"/>
      <c r="O36" s="408"/>
      <c r="P36" s="4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01" t="s">
        <v>61</v>
      </c>
      <c r="L11" s="401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4"/>
      <c r="J15" s="415"/>
      <c r="K15" s="416" t="s">
        <v>51</v>
      </c>
      <c r="L15" s="417"/>
      <c r="M15" s="417"/>
      <c r="N15" s="418"/>
      <c r="O15" s="421" t="s">
        <v>50</v>
      </c>
      <c r="P15" s="419"/>
      <c r="Q15" s="419"/>
      <c r="R15" s="419"/>
      <c r="S15" s="419"/>
      <c r="T15" s="419"/>
      <c r="U15" s="419"/>
      <c r="V15" s="419"/>
      <c r="W15" s="419"/>
      <c r="X15" s="420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8" t="s">
        <v>25</v>
      </c>
      <c r="N36" s="408"/>
      <c r="O36" s="408"/>
      <c r="P36" s="408"/>
      <c r="Q36" s="40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01" t="s">
        <v>62</v>
      </c>
      <c r="L11" s="401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8"/>
      <c r="N15" s="421" t="s">
        <v>50</v>
      </c>
      <c r="O15" s="419"/>
      <c r="P15" s="419"/>
      <c r="Q15" s="419"/>
      <c r="R15" s="419"/>
      <c r="S15" s="419"/>
      <c r="T15" s="419"/>
      <c r="U15" s="419"/>
      <c r="V15" s="419"/>
      <c r="W15" s="42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8" t="s">
        <v>25</v>
      </c>
      <c r="N36" s="408"/>
      <c r="O36" s="408"/>
      <c r="P36" s="408"/>
      <c r="Q36" s="40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01" t="s">
        <v>64</v>
      </c>
      <c r="L11" s="401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8"/>
      <c r="N15" s="421" t="s">
        <v>50</v>
      </c>
      <c r="O15" s="419"/>
      <c r="P15" s="419"/>
      <c r="Q15" s="419"/>
      <c r="R15" s="419"/>
      <c r="S15" s="419"/>
      <c r="T15" s="419"/>
      <c r="U15" s="419"/>
      <c r="V15" s="419"/>
      <c r="W15" s="42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8" t="s">
        <v>25</v>
      </c>
      <c r="N36" s="408"/>
      <c r="O36" s="408"/>
      <c r="P36" s="408"/>
      <c r="Q36" s="40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01" t="s">
        <v>66</v>
      </c>
      <c r="L11" s="401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8"/>
      <c r="N15" s="421" t="s">
        <v>50</v>
      </c>
      <c r="O15" s="419"/>
      <c r="P15" s="419"/>
      <c r="Q15" s="419"/>
      <c r="R15" s="419"/>
      <c r="S15" s="419"/>
      <c r="T15" s="419"/>
      <c r="U15" s="419"/>
      <c r="V15" s="419"/>
      <c r="W15" s="42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8" t="s">
        <v>25</v>
      </c>
      <c r="N36" s="408"/>
      <c r="O36" s="408"/>
      <c r="P36" s="408"/>
      <c r="Q36" s="40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01" t="s">
        <v>67</v>
      </c>
      <c r="L11" s="401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8"/>
      <c r="N15" s="421" t="s">
        <v>50</v>
      </c>
      <c r="O15" s="419"/>
      <c r="P15" s="419"/>
      <c r="Q15" s="419"/>
      <c r="R15" s="419"/>
      <c r="S15" s="419"/>
      <c r="T15" s="419"/>
      <c r="U15" s="42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8" t="s">
        <v>25</v>
      </c>
      <c r="N36" s="408"/>
      <c r="O36" s="408"/>
      <c r="P36" s="408"/>
      <c r="Q36" s="40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"/>
      <c r="Z3" s="2"/>
      <c r="AA3" s="2"/>
      <c r="AB3" s="2"/>
      <c r="AC3" s="2"/>
      <c r="AD3" s="2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1" t="s">
        <v>1</v>
      </c>
      <c r="B9" s="271"/>
      <c r="C9" s="271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1"/>
      <c r="B10" s="271"/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1" t="s">
        <v>4</v>
      </c>
      <c r="B11" s="271"/>
      <c r="C11" s="271"/>
      <c r="D11" s="1"/>
      <c r="E11" s="272">
        <v>3</v>
      </c>
      <c r="F11" s="1"/>
      <c r="G11" s="1"/>
      <c r="H11" s="1"/>
      <c r="I11" s="1"/>
      <c r="J11" s="1"/>
      <c r="K11" s="401" t="s">
        <v>68</v>
      </c>
      <c r="L11" s="401"/>
      <c r="M11" s="273"/>
      <c r="N11" s="2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1"/>
      <c r="B12" s="271"/>
      <c r="C12" s="271"/>
      <c r="D12" s="1"/>
      <c r="E12" s="5"/>
      <c r="F12" s="1"/>
      <c r="G12" s="1"/>
      <c r="H12" s="1"/>
      <c r="I12" s="1"/>
      <c r="J12" s="1"/>
      <c r="K12" s="273"/>
      <c r="L12" s="273"/>
      <c r="M12" s="273"/>
      <c r="N12" s="2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1"/>
      <c r="X13" s="1"/>
      <c r="Y13" s="1"/>
    </row>
    <row r="14" spans="1:30" s="3" customFormat="1" ht="27" thickBot="1" x14ac:dyDescent="0.3">
      <c r="A14" s="2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8"/>
      <c r="N15" s="421" t="s">
        <v>50</v>
      </c>
      <c r="O15" s="419"/>
      <c r="P15" s="419"/>
      <c r="Q15" s="419"/>
      <c r="R15" s="419"/>
      <c r="S15" s="419"/>
      <c r="T15" s="419"/>
      <c r="U15" s="42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8" t="s">
        <v>25</v>
      </c>
      <c r="N36" s="408"/>
      <c r="O36" s="408"/>
      <c r="P36" s="408"/>
      <c r="Q36" s="40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3</v>
      </c>
      <c r="F11" s="1"/>
      <c r="G11" s="1"/>
      <c r="H11" s="1"/>
      <c r="I11" s="1"/>
      <c r="J11" s="1"/>
      <c r="K11" s="401" t="s">
        <v>69</v>
      </c>
      <c r="L11" s="401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8"/>
      <c r="N15" s="421" t="s">
        <v>50</v>
      </c>
      <c r="O15" s="419"/>
      <c r="P15" s="419"/>
      <c r="Q15" s="419"/>
      <c r="R15" s="419"/>
      <c r="S15" s="419"/>
      <c r="T15" s="419"/>
      <c r="U15" s="42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8" t="s">
        <v>25</v>
      </c>
      <c r="N36" s="408"/>
      <c r="O36" s="408"/>
      <c r="P36" s="408"/>
      <c r="Q36" s="40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7" t="s">
        <v>1</v>
      </c>
      <c r="B9" s="277"/>
      <c r="C9" s="277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7" t="s">
        <v>4</v>
      </c>
      <c r="B11" s="277"/>
      <c r="C11" s="277"/>
      <c r="D11" s="1"/>
      <c r="E11" s="278">
        <v>3</v>
      </c>
      <c r="F11" s="1"/>
      <c r="G11" s="1"/>
      <c r="H11" s="1"/>
      <c r="I11" s="1"/>
      <c r="J11" s="1"/>
      <c r="K11" s="401" t="s">
        <v>70</v>
      </c>
      <c r="L11" s="401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7" thickBot="1" x14ac:dyDescent="0.3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8"/>
      <c r="N15" s="421" t="s">
        <v>50</v>
      </c>
      <c r="O15" s="419"/>
      <c r="P15" s="419"/>
      <c r="Q15" s="419"/>
      <c r="R15" s="419"/>
      <c r="S15" s="419"/>
      <c r="T15" s="419"/>
      <c r="U15" s="42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8" t="s">
        <v>25</v>
      </c>
      <c r="N36" s="408"/>
      <c r="O36" s="408"/>
      <c r="P36" s="408"/>
      <c r="Q36" s="40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01" t="s">
        <v>52</v>
      </c>
      <c r="L11" s="401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0" t="s">
        <v>8</v>
      </c>
      <c r="C15" s="411"/>
      <c r="D15" s="411"/>
      <c r="E15" s="411"/>
      <c r="F15" s="411"/>
      <c r="G15" s="411"/>
      <c r="H15" s="411"/>
      <c r="I15" s="412"/>
      <c r="J15" s="404" t="s">
        <v>50</v>
      </c>
      <c r="K15" s="405"/>
      <c r="L15" s="405"/>
      <c r="M15" s="405"/>
      <c r="N15" s="405"/>
      <c r="O15" s="405"/>
      <c r="P15" s="405"/>
      <c r="Q15" s="406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2" t="s">
        <v>25</v>
      </c>
      <c r="C36" s="403"/>
      <c r="D36" s="403"/>
      <c r="E36" s="403"/>
      <c r="F36" s="403"/>
      <c r="G36" s="403"/>
      <c r="H36" s="97"/>
      <c r="I36" s="52" t="s">
        <v>26</v>
      </c>
      <c r="J36" s="105"/>
      <c r="K36" s="408" t="s">
        <v>25</v>
      </c>
      <c r="L36" s="408"/>
      <c r="M36" s="408"/>
      <c r="N36" s="408"/>
      <c r="O36" s="40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"/>
      <c r="Z3" s="2"/>
      <c r="AA3" s="2"/>
      <c r="AB3" s="2"/>
      <c r="AC3" s="2"/>
      <c r="AD3" s="2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0" t="s">
        <v>1</v>
      </c>
      <c r="B9" s="280"/>
      <c r="C9" s="280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0"/>
      <c r="B10" s="280"/>
      <c r="C10" s="2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0" t="s">
        <v>4</v>
      </c>
      <c r="B11" s="280"/>
      <c r="C11" s="280"/>
      <c r="D11" s="1"/>
      <c r="E11" s="281">
        <v>3</v>
      </c>
      <c r="F11" s="1"/>
      <c r="G11" s="1"/>
      <c r="H11" s="1"/>
      <c r="I11" s="1"/>
      <c r="J11" s="1"/>
      <c r="K11" s="401" t="s">
        <v>71</v>
      </c>
      <c r="L11" s="401"/>
      <c r="M11" s="282"/>
      <c r="N11" s="2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0"/>
      <c r="B12" s="280"/>
      <c r="C12" s="280"/>
      <c r="D12" s="1"/>
      <c r="E12" s="5"/>
      <c r="F12" s="1"/>
      <c r="G12" s="1"/>
      <c r="H12" s="1"/>
      <c r="I12" s="1"/>
      <c r="J12" s="1"/>
      <c r="K12" s="282"/>
      <c r="L12" s="282"/>
      <c r="M12" s="282"/>
      <c r="N12" s="2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1"/>
      <c r="X13" s="1"/>
      <c r="Y13" s="1"/>
    </row>
    <row r="14" spans="1:30" s="3" customFormat="1" ht="27" thickBot="1" x14ac:dyDescent="0.3">
      <c r="A14" s="2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8"/>
      <c r="N15" s="421" t="s">
        <v>50</v>
      </c>
      <c r="O15" s="419"/>
      <c r="P15" s="419"/>
      <c r="Q15" s="419"/>
      <c r="R15" s="419"/>
      <c r="S15" s="419"/>
      <c r="T15" s="419"/>
      <c r="U15" s="42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8" t="s">
        <v>25</v>
      </c>
      <c r="N36" s="408"/>
      <c r="O36" s="408"/>
      <c r="P36" s="408"/>
      <c r="Q36" s="40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"/>
      <c r="Z3" s="2"/>
      <c r="AA3" s="2"/>
      <c r="AB3" s="2"/>
      <c r="AC3" s="2"/>
      <c r="AD3" s="2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3" t="s">
        <v>1</v>
      </c>
      <c r="B9" s="283"/>
      <c r="C9" s="283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3"/>
      <c r="B10" s="283"/>
      <c r="C10" s="2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3" t="s">
        <v>4</v>
      </c>
      <c r="B11" s="283"/>
      <c r="C11" s="283"/>
      <c r="D11" s="1"/>
      <c r="E11" s="284">
        <v>3</v>
      </c>
      <c r="F11" s="1"/>
      <c r="G11" s="1"/>
      <c r="H11" s="1"/>
      <c r="I11" s="1"/>
      <c r="J11" s="1"/>
      <c r="K11" s="401" t="s">
        <v>72</v>
      </c>
      <c r="L11" s="401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3"/>
      <c r="B12" s="283"/>
      <c r="C12" s="283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3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7" thickBot="1" x14ac:dyDescent="0.3">
      <c r="A14" s="2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8"/>
      <c r="N15" s="421" t="s">
        <v>50</v>
      </c>
      <c r="O15" s="419"/>
      <c r="P15" s="419"/>
      <c r="Q15" s="419"/>
      <c r="R15" s="419"/>
      <c r="S15" s="419"/>
      <c r="T15" s="419"/>
      <c r="U15" s="42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8" t="s">
        <v>25</v>
      </c>
      <c r="N36" s="408"/>
      <c r="O36" s="408"/>
      <c r="P36" s="408"/>
      <c r="Q36" s="40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"/>
      <c r="Z3" s="2"/>
      <c r="AA3" s="2"/>
      <c r="AB3" s="2"/>
      <c r="AC3" s="2"/>
      <c r="AD3" s="2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8" t="s">
        <v>1</v>
      </c>
      <c r="B9" s="288"/>
      <c r="C9" s="288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8"/>
      <c r="B10" s="288"/>
      <c r="C10" s="2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8" t="s">
        <v>4</v>
      </c>
      <c r="B11" s="288"/>
      <c r="C11" s="288"/>
      <c r="D11" s="1"/>
      <c r="E11" s="286">
        <v>3</v>
      </c>
      <c r="F11" s="1"/>
      <c r="G11" s="1"/>
      <c r="H11" s="1"/>
      <c r="I11" s="1"/>
      <c r="J11" s="1"/>
      <c r="K11" s="401" t="s">
        <v>73</v>
      </c>
      <c r="L11" s="401"/>
      <c r="M11" s="287"/>
      <c r="N11" s="2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8"/>
      <c r="B12" s="288"/>
      <c r="C12" s="288"/>
      <c r="D12" s="1"/>
      <c r="E12" s="5"/>
      <c r="F12" s="1"/>
      <c r="G12" s="1"/>
      <c r="H12" s="1"/>
      <c r="I12" s="1"/>
      <c r="J12" s="1"/>
      <c r="K12" s="287"/>
      <c r="L12" s="287"/>
      <c r="M12" s="287"/>
      <c r="N12" s="2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8"/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1"/>
      <c r="X13" s="1"/>
      <c r="Y13" s="1"/>
    </row>
    <row r="14" spans="1:30" s="3" customFormat="1" ht="27" thickBot="1" x14ac:dyDescent="0.3">
      <c r="A14" s="2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8"/>
      <c r="N15" s="421" t="s">
        <v>50</v>
      </c>
      <c r="O15" s="419"/>
      <c r="P15" s="419"/>
      <c r="Q15" s="419"/>
      <c r="R15" s="419"/>
      <c r="S15" s="419"/>
      <c r="T15" s="419"/>
      <c r="U15" s="42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8" t="s">
        <v>25</v>
      </c>
      <c r="N36" s="408"/>
      <c r="O36" s="408"/>
      <c r="P36" s="408"/>
      <c r="Q36" s="402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9" t="s">
        <v>1</v>
      </c>
      <c r="B9" s="289"/>
      <c r="C9" s="289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9" t="s">
        <v>4</v>
      </c>
      <c r="B11" s="289"/>
      <c r="C11" s="289"/>
      <c r="D11" s="1"/>
      <c r="E11" s="290">
        <v>3</v>
      </c>
      <c r="F11" s="1"/>
      <c r="G11" s="1"/>
      <c r="H11" s="1"/>
      <c r="I11" s="1"/>
      <c r="J11" s="1"/>
      <c r="K11" s="401" t="s">
        <v>74</v>
      </c>
      <c r="L11" s="401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7" thickBot="1" x14ac:dyDescent="0.3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7"/>
      <c r="N15" s="417"/>
      <c r="O15" s="417"/>
      <c r="P15" s="418"/>
      <c r="Q15" s="421" t="s">
        <v>50</v>
      </c>
      <c r="R15" s="419"/>
      <c r="S15" s="419"/>
      <c r="T15" s="419"/>
      <c r="U15" s="419"/>
      <c r="V15" s="419"/>
      <c r="W15" s="419"/>
      <c r="X15" s="420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15"/>
      <c r="W16" s="15"/>
      <c r="X16" s="316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7" t="s">
        <v>25</v>
      </c>
      <c r="N36" s="408"/>
      <c r="O36" s="408"/>
      <c r="P36" s="408"/>
      <c r="Q36" s="408"/>
      <c r="R36" s="402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22" t="s">
        <v>8</v>
      </c>
      <c r="C55" s="423"/>
      <c r="D55" s="423"/>
      <c r="E55" s="423"/>
      <c r="F55" s="423"/>
      <c r="G55" s="424"/>
      <c r="H55" s="422" t="s">
        <v>51</v>
      </c>
      <c r="I55" s="423"/>
      <c r="J55" s="423"/>
      <c r="K55" s="423"/>
      <c r="L55" s="423"/>
      <c r="M55" s="424"/>
      <c r="N55" s="423" t="s">
        <v>50</v>
      </c>
      <c r="O55" s="423"/>
      <c r="P55" s="423"/>
      <c r="Q55" s="423"/>
      <c r="R55" s="423"/>
      <c r="S55" s="42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297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299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0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0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"/>
      <c r="Z3" s="2"/>
      <c r="AA3" s="2"/>
      <c r="AB3" s="2"/>
      <c r="AC3" s="2"/>
      <c r="AD3" s="2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4" t="s">
        <v>1</v>
      </c>
      <c r="B9" s="294"/>
      <c r="C9" s="294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4"/>
      <c r="B10" s="294"/>
      <c r="C10" s="2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4" t="s">
        <v>4</v>
      </c>
      <c r="B11" s="294"/>
      <c r="C11" s="294"/>
      <c r="D11" s="1"/>
      <c r="E11" s="292">
        <v>3</v>
      </c>
      <c r="F11" s="1"/>
      <c r="G11" s="1"/>
      <c r="H11" s="1"/>
      <c r="I11" s="1"/>
      <c r="J11" s="1"/>
      <c r="K11" s="401" t="s">
        <v>74</v>
      </c>
      <c r="L11" s="401"/>
      <c r="M11" s="293"/>
      <c r="N11" s="2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4"/>
      <c r="B12" s="294"/>
      <c r="C12" s="294"/>
      <c r="D12" s="1"/>
      <c r="E12" s="5"/>
      <c r="F12" s="1"/>
      <c r="G12" s="1"/>
      <c r="H12" s="1"/>
      <c r="I12" s="1"/>
      <c r="J12" s="1"/>
      <c r="K12" s="293"/>
      <c r="L12" s="293"/>
      <c r="M12" s="293"/>
      <c r="N12" s="2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4"/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1"/>
      <c r="X13" s="1"/>
      <c r="Y13" s="1"/>
    </row>
    <row r="14" spans="1:30" s="3" customFormat="1" ht="27" thickBot="1" x14ac:dyDescent="0.3">
      <c r="A14" s="2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5"/>
      <c r="I15" s="416" t="s">
        <v>51</v>
      </c>
      <c r="J15" s="417"/>
      <c r="K15" s="417"/>
      <c r="L15" s="417"/>
      <c r="M15" s="417"/>
      <c r="N15" s="417"/>
      <c r="O15" s="418"/>
      <c r="P15" s="421" t="s">
        <v>50</v>
      </c>
      <c r="Q15" s="419"/>
      <c r="R15" s="419"/>
      <c r="S15" s="419"/>
      <c r="T15" s="419"/>
      <c r="U15" s="420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7" t="s">
        <v>25</v>
      </c>
      <c r="N36" s="408"/>
      <c r="O36" s="408"/>
      <c r="P36" s="408"/>
      <c r="Q36" s="408"/>
      <c r="R36" s="402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22" t="s">
        <v>8</v>
      </c>
      <c r="C55" s="423"/>
      <c r="D55" s="423"/>
      <c r="E55" s="423"/>
      <c r="F55" s="423"/>
      <c r="G55" s="424"/>
      <c r="H55" s="422" t="s">
        <v>51</v>
      </c>
      <c r="I55" s="423"/>
      <c r="J55" s="423"/>
      <c r="K55" s="423"/>
      <c r="L55" s="423"/>
      <c r="M55" s="424"/>
      <c r="N55" s="423" t="s">
        <v>50</v>
      </c>
      <c r="O55" s="423"/>
      <c r="P55" s="423"/>
      <c r="Q55" s="423"/>
      <c r="R55" s="423"/>
      <c r="S55" s="42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297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299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0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0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2"/>
      <c r="Z3" s="2"/>
      <c r="AA3" s="2"/>
      <c r="AB3" s="2"/>
      <c r="AC3" s="2"/>
      <c r="AD3" s="31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7" t="s">
        <v>1</v>
      </c>
      <c r="B9" s="317"/>
      <c r="C9" s="317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7"/>
      <c r="B10" s="317"/>
      <c r="C10" s="31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7" t="s">
        <v>4</v>
      </c>
      <c r="B11" s="317"/>
      <c r="C11" s="317"/>
      <c r="D11" s="1"/>
      <c r="E11" s="318">
        <v>3</v>
      </c>
      <c r="F11" s="1"/>
      <c r="G11" s="1"/>
      <c r="H11" s="1"/>
      <c r="I11" s="1"/>
      <c r="J11" s="1"/>
      <c r="K11" s="401" t="s">
        <v>79</v>
      </c>
      <c r="L11" s="401"/>
      <c r="M11" s="319"/>
      <c r="N11" s="31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7"/>
      <c r="B12" s="317"/>
      <c r="C12" s="317"/>
      <c r="D12" s="1"/>
      <c r="E12" s="5"/>
      <c r="F12" s="1"/>
      <c r="G12" s="1"/>
      <c r="H12" s="1"/>
      <c r="I12" s="1"/>
      <c r="J12" s="1"/>
      <c r="K12" s="319"/>
      <c r="L12" s="319"/>
      <c r="M12" s="319"/>
      <c r="N12" s="31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7"/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1"/>
      <c r="X13" s="1"/>
      <c r="Y13" s="1"/>
    </row>
    <row r="14" spans="1:30" s="3" customFormat="1" ht="27" thickBot="1" x14ac:dyDescent="0.3">
      <c r="A14" s="31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5"/>
      <c r="H15" s="416" t="s">
        <v>51</v>
      </c>
      <c r="I15" s="417"/>
      <c r="J15" s="417"/>
      <c r="K15" s="417"/>
      <c r="L15" s="417"/>
      <c r="M15" s="418"/>
      <c r="N15" s="421" t="s">
        <v>50</v>
      </c>
      <c r="O15" s="419"/>
      <c r="P15" s="419"/>
      <c r="Q15" s="419"/>
      <c r="R15" s="419"/>
      <c r="S15" s="42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7" t="s">
        <v>25</v>
      </c>
      <c r="N36" s="408"/>
      <c r="O36" s="408"/>
      <c r="P36" s="408"/>
      <c r="Q36" s="408"/>
      <c r="R36" s="402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22" t="s">
        <v>8</v>
      </c>
      <c r="C55" s="423"/>
      <c r="D55" s="423"/>
      <c r="E55" s="423"/>
      <c r="F55" s="423"/>
      <c r="G55" s="424"/>
      <c r="H55" s="422" t="s">
        <v>51</v>
      </c>
      <c r="I55" s="423"/>
      <c r="J55" s="423"/>
      <c r="K55" s="423"/>
      <c r="L55" s="423"/>
      <c r="M55" s="424"/>
      <c r="N55" s="423" t="s">
        <v>50</v>
      </c>
      <c r="O55" s="423"/>
      <c r="P55" s="423"/>
      <c r="Q55" s="423"/>
      <c r="R55" s="423"/>
      <c r="S55" s="42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297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299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0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0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N15:S15"/>
    <mergeCell ref="B15:G15"/>
    <mergeCell ref="H15:M1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2"/>
      <c r="Z3" s="2"/>
      <c r="AA3" s="2"/>
      <c r="AB3" s="2"/>
      <c r="AC3" s="2"/>
      <c r="AD3" s="32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2" t="s">
        <v>1</v>
      </c>
      <c r="B9" s="322"/>
      <c r="C9" s="322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2"/>
      <c r="B10" s="322"/>
      <c r="C10" s="32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2" t="s">
        <v>4</v>
      </c>
      <c r="B11" s="322"/>
      <c r="C11" s="322"/>
      <c r="D11" s="1"/>
      <c r="E11" s="323">
        <v>3</v>
      </c>
      <c r="F11" s="1"/>
      <c r="G11" s="1"/>
      <c r="H11" s="1"/>
      <c r="I11" s="1"/>
      <c r="J11" s="1"/>
      <c r="K11" s="401" t="s">
        <v>80</v>
      </c>
      <c r="L11" s="401"/>
      <c r="M11" s="324"/>
      <c r="N11" s="32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2"/>
      <c r="B12" s="322"/>
      <c r="C12" s="322"/>
      <c r="D12" s="1"/>
      <c r="E12" s="5"/>
      <c r="F12" s="1"/>
      <c r="G12" s="1"/>
      <c r="H12" s="1"/>
      <c r="I12" s="1"/>
      <c r="J12" s="1"/>
      <c r="K12" s="324"/>
      <c r="L12" s="324"/>
      <c r="M12" s="324"/>
      <c r="N12" s="32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2"/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1"/>
      <c r="X13" s="1"/>
      <c r="Y13" s="1"/>
    </row>
    <row r="14" spans="1:30" s="3" customFormat="1" ht="27" thickBot="1" x14ac:dyDescent="0.3">
      <c r="A14" s="32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5"/>
      <c r="H15" s="416" t="s">
        <v>51</v>
      </c>
      <c r="I15" s="417"/>
      <c r="J15" s="417"/>
      <c r="K15" s="417"/>
      <c r="L15" s="417"/>
      <c r="M15" s="418"/>
      <c r="N15" s="421" t="s">
        <v>50</v>
      </c>
      <c r="O15" s="419"/>
      <c r="P15" s="419"/>
      <c r="Q15" s="419"/>
      <c r="R15" s="419"/>
      <c r="S15" s="42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7" t="s">
        <v>25</v>
      </c>
      <c r="N36" s="408"/>
      <c r="O36" s="408"/>
      <c r="P36" s="408"/>
      <c r="Q36" s="408"/>
      <c r="R36" s="402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22" t="s">
        <v>8</v>
      </c>
      <c r="C55" s="423"/>
      <c r="D55" s="423"/>
      <c r="E55" s="423"/>
      <c r="F55" s="423"/>
      <c r="G55" s="424"/>
      <c r="H55" s="422" t="s">
        <v>51</v>
      </c>
      <c r="I55" s="423"/>
      <c r="J55" s="423"/>
      <c r="K55" s="423"/>
      <c r="L55" s="423"/>
      <c r="M55" s="424"/>
      <c r="N55" s="423" t="s">
        <v>50</v>
      </c>
      <c r="O55" s="423"/>
      <c r="P55" s="423"/>
      <c r="Q55" s="423"/>
      <c r="R55" s="423"/>
      <c r="S55" s="42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297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299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0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0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2"/>
      <c r="Z3" s="2"/>
      <c r="AA3" s="2"/>
      <c r="AB3" s="2"/>
      <c r="AC3" s="2"/>
      <c r="AD3" s="3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6" t="s">
        <v>1</v>
      </c>
      <c r="B9" s="326"/>
      <c r="C9" s="326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6"/>
      <c r="B10" s="326"/>
      <c r="C10" s="3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6" t="s">
        <v>4</v>
      </c>
      <c r="B11" s="326"/>
      <c r="C11" s="326"/>
      <c r="D11" s="1"/>
      <c r="E11" s="327">
        <v>3</v>
      </c>
      <c r="F11" s="1"/>
      <c r="G11" s="1"/>
      <c r="H11" s="1"/>
      <c r="I11" s="1"/>
      <c r="J11" s="1"/>
      <c r="K11" s="401" t="s">
        <v>81</v>
      </c>
      <c r="L11" s="401"/>
      <c r="M11" s="328"/>
      <c r="N11" s="3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6"/>
      <c r="B12" s="326"/>
      <c r="C12" s="326"/>
      <c r="D12" s="1"/>
      <c r="E12" s="5"/>
      <c r="F12" s="1"/>
      <c r="G12" s="1"/>
      <c r="H12" s="1"/>
      <c r="I12" s="1"/>
      <c r="J12" s="1"/>
      <c r="K12" s="328"/>
      <c r="L12" s="328"/>
      <c r="M12" s="328"/>
      <c r="N12" s="3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6"/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1"/>
      <c r="X13" s="1"/>
      <c r="Y13" s="1"/>
    </row>
    <row r="14" spans="1:30" s="3" customFormat="1" ht="27" thickBot="1" x14ac:dyDescent="0.3">
      <c r="A14" s="3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5"/>
      <c r="H15" s="416" t="s">
        <v>51</v>
      </c>
      <c r="I15" s="417"/>
      <c r="J15" s="417"/>
      <c r="K15" s="417"/>
      <c r="L15" s="417"/>
      <c r="M15" s="418"/>
      <c r="N15" s="421" t="s">
        <v>50</v>
      </c>
      <c r="O15" s="419"/>
      <c r="P15" s="419"/>
      <c r="Q15" s="419"/>
      <c r="R15" s="419"/>
      <c r="S15" s="42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7" t="s">
        <v>25</v>
      </c>
      <c r="N36" s="408"/>
      <c r="O36" s="408"/>
      <c r="P36" s="408"/>
      <c r="Q36" s="408"/>
      <c r="R36" s="402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22" t="s">
        <v>8</v>
      </c>
      <c r="C55" s="423"/>
      <c r="D55" s="423"/>
      <c r="E55" s="423"/>
      <c r="F55" s="423"/>
      <c r="G55" s="424"/>
      <c r="H55" s="422" t="s">
        <v>51</v>
      </c>
      <c r="I55" s="423"/>
      <c r="J55" s="423"/>
      <c r="K55" s="423"/>
      <c r="L55" s="423"/>
      <c r="M55" s="424"/>
      <c r="N55" s="423" t="s">
        <v>50</v>
      </c>
      <c r="O55" s="423"/>
      <c r="P55" s="423"/>
      <c r="Q55" s="423"/>
      <c r="R55" s="423"/>
      <c r="S55" s="42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297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299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0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0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2"/>
      <c r="Z3" s="2"/>
      <c r="AA3" s="2"/>
      <c r="AB3" s="2"/>
      <c r="AC3" s="2"/>
      <c r="AD3" s="3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68" t="s">
        <v>1</v>
      </c>
      <c r="B9" s="368"/>
      <c r="C9" s="368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68"/>
      <c r="B10" s="368"/>
      <c r="C10" s="3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68" t="s">
        <v>4</v>
      </c>
      <c r="B11" s="368"/>
      <c r="C11" s="368"/>
      <c r="D11" s="1"/>
      <c r="E11" s="369">
        <v>3</v>
      </c>
      <c r="F11" s="1"/>
      <c r="G11" s="1"/>
      <c r="H11" s="1"/>
      <c r="I11" s="1"/>
      <c r="J11" s="1"/>
      <c r="K11" s="401" t="s">
        <v>112</v>
      </c>
      <c r="L11" s="401"/>
      <c r="M11" s="370"/>
      <c r="N11" s="3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68"/>
      <c r="B12" s="368"/>
      <c r="C12" s="368"/>
      <c r="D12" s="1"/>
      <c r="E12" s="5"/>
      <c r="F12" s="1"/>
      <c r="G12" s="1"/>
      <c r="H12" s="1"/>
      <c r="I12" s="1"/>
      <c r="J12" s="1"/>
      <c r="K12" s="370"/>
      <c r="L12" s="370"/>
      <c r="M12" s="370"/>
      <c r="N12" s="3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68"/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70"/>
      <c r="M13" s="370"/>
      <c r="N13" s="370"/>
      <c r="O13" s="370"/>
      <c r="P13" s="370"/>
      <c r="Q13" s="370"/>
      <c r="R13" s="370"/>
      <c r="S13" s="370"/>
      <c r="T13" s="370"/>
      <c r="U13" s="370"/>
      <c r="V13" s="370"/>
      <c r="W13" s="1"/>
      <c r="X13" s="1"/>
      <c r="Y13" s="1"/>
    </row>
    <row r="14" spans="1:30" s="3" customFormat="1" ht="27" thickBot="1" x14ac:dyDescent="0.3">
      <c r="A14" s="3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5"/>
      <c r="H15" s="416" t="s">
        <v>51</v>
      </c>
      <c r="I15" s="417"/>
      <c r="J15" s="417"/>
      <c r="K15" s="417"/>
      <c r="L15" s="417"/>
      <c r="M15" s="418"/>
      <c r="N15" s="421" t="s">
        <v>50</v>
      </c>
      <c r="O15" s="419"/>
      <c r="P15" s="419"/>
      <c r="Q15" s="419"/>
      <c r="R15" s="419"/>
      <c r="S15" s="42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7" t="s">
        <v>25</v>
      </c>
      <c r="N36" s="408"/>
      <c r="O36" s="408"/>
      <c r="P36" s="408"/>
      <c r="Q36" s="408"/>
      <c r="R36" s="402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22" t="s">
        <v>8</v>
      </c>
      <c r="C55" s="423"/>
      <c r="D55" s="423"/>
      <c r="E55" s="423"/>
      <c r="F55" s="423"/>
      <c r="G55" s="424"/>
      <c r="H55" s="422" t="s">
        <v>51</v>
      </c>
      <c r="I55" s="423"/>
      <c r="J55" s="423"/>
      <c r="K55" s="423"/>
      <c r="L55" s="423"/>
      <c r="M55" s="424"/>
      <c r="N55" s="423" t="s">
        <v>50</v>
      </c>
      <c r="O55" s="423"/>
      <c r="P55" s="423"/>
      <c r="Q55" s="423"/>
      <c r="R55" s="423"/>
      <c r="S55" s="42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297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299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0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0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7" zoomScale="30" zoomScaleNormal="30" zoomScaleSheetLayoutView="30" workbookViewId="0">
      <selection activeCell="B39" sqref="B39:G42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2"/>
      <c r="Z3" s="2"/>
      <c r="AA3" s="2"/>
      <c r="AB3" s="2"/>
      <c r="AC3" s="2"/>
      <c r="AD3" s="39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3" t="s">
        <v>1</v>
      </c>
      <c r="B9" s="393"/>
      <c r="C9" s="393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3"/>
      <c r="B10" s="393"/>
      <c r="C10" s="3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3" t="s">
        <v>4</v>
      </c>
      <c r="B11" s="393"/>
      <c r="C11" s="393"/>
      <c r="D11" s="1"/>
      <c r="E11" s="391">
        <v>3</v>
      </c>
      <c r="F11" s="1"/>
      <c r="G11" s="1"/>
      <c r="H11" s="1"/>
      <c r="I11" s="1"/>
      <c r="J11" s="1"/>
      <c r="K11" s="401" t="s">
        <v>140</v>
      </c>
      <c r="L11" s="401"/>
      <c r="M11" s="392"/>
      <c r="N11" s="3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3"/>
      <c r="B12" s="393"/>
      <c r="C12" s="393"/>
      <c r="D12" s="1"/>
      <c r="E12" s="5"/>
      <c r="F12" s="1"/>
      <c r="G12" s="1"/>
      <c r="H12" s="1"/>
      <c r="I12" s="1"/>
      <c r="J12" s="1"/>
      <c r="K12" s="392"/>
      <c r="L12" s="392"/>
      <c r="M12" s="392"/>
      <c r="N12" s="3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3"/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2"/>
      <c r="M13" s="392"/>
      <c r="N13" s="392"/>
      <c r="O13" s="392"/>
      <c r="P13" s="392"/>
      <c r="Q13" s="392"/>
      <c r="R13" s="392"/>
      <c r="S13" s="392"/>
      <c r="T13" s="392"/>
      <c r="U13" s="392"/>
      <c r="V13" s="392"/>
      <c r="W13" s="1"/>
      <c r="X13" s="1"/>
      <c r="Y13" s="1"/>
    </row>
    <row r="14" spans="1:30" s="3" customFormat="1" ht="27" thickBot="1" x14ac:dyDescent="0.3">
      <c r="A14" s="39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5"/>
      <c r="H15" s="416" t="s">
        <v>51</v>
      </c>
      <c r="I15" s="417"/>
      <c r="J15" s="417"/>
      <c r="K15" s="417"/>
      <c r="L15" s="417"/>
      <c r="M15" s="418"/>
      <c r="N15" s="421" t="s">
        <v>50</v>
      </c>
      <c r="O15" s="419"/>
      <c r="P15" s="419"/>
      <c r="Q15" s="419"/>
      <c r="R15" s="419"/>
      <c r="S15" s="420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1"/>
      <c r="I22" s="22"/>
      <c r="J22" s="22"/>
      <c r="K22" s="119"/>
      <c r="L22" s="22"/>
      <c r="M22" s="22"/>
      <c r="N22" s="21"/>
      <c r="O22" s="78"/>
      <c r="P22" s="22"/>
      <c r="Q22" s="22"/>
      <c r="R22" s="22"/>
      <c r="S22" s="23"/>
      <c r="T22" s="24">
        <f t="shared" si="0"/>
        <v>0</v>
      </c>
      <c r="V22" s="2"/>
      <c r="W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1"/>
      <c r="I23" s="22"/>
      <c r="J23" s="22"/>
      <c r="K23" s="119"/>
      <c r="L23" s="22"/>
      <c r="M23" s="22"/>
      <c r="N23" s="21"/>
      <c r="O23" s="78"/>
      <c r="P23" s="22"/>
      <c r="Q23" s="22"/>
      <c r="R23" s="22"/>
      <c r="S23" s="23"/>
      <c r="T23" s="24">
        <f t="shared" si="0"/>
        <v>0</v>
      </c>
      <c r="V23" s="2"/>
      <c r="W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1"/>
      <c r="I24" s="22"/>
      <c r="J24" s="22"/>
      <c r="K24" s="119"/>
      <c r="L24" s="22"/>
      <c r="M24" s="22"/>
      <c r="N24" s="21"/>
      <c r="O24" s="78"/>
      <c r="P24" s="22"/>
      <c r="Q24" s="22"/>
      <c r="R24" s="22"/>
      <c r="S24" s="23"/>
      <c r="T24" s="24">
        <f t="shared" si="0"/>
        <v>0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441.70306596000006</v>
      </c>
      <c r="C25" s="26">
        <f t="shared" si="1"/>
        <v>454.69662845000005</v>
      </c>
      <c r="D25" s="26">
        <f t="shared" si="1"/>
        <v>450.11220000000003</v>
      </c>
      <c r="E25" s="26">
        <f>SUM(E18:E24)</f>
        <v>122.96801017999999</v>
      </c>
      <c r="F25" s="26">
        <f t="shared" ref="F25:L25" si="2">SUM(F18:F24)</f>
        <v>459.39077171000014</v>
      </c>
      <c r="G25" s="26">
        <f t="shared" si="2"/>
        <v>459.9976287400001</v>
      </c>
      <c r="H25" s="25">
        <f t="shared" si="2"/>
        <v>437.40699209000002</v>
      </c>
      <c r="I25" s="26">
        <f t="shared" si="2"/>
        <v>433.60407972000002</v>
      </c>
      <c r="J25" s="26">
        <f>SUM(J18:J24)</f>
        <v>440.30154692999997</v>
      </c>
      <c r="K25" s="120">
        <f t="shared" ref="K25" si="3">SUM(K18:K24)</f>
        <v>118.75606472999999</v>
      </c>
      <c r="L25" s="26">
        <f t="shared" si="2"/>
        <v>458.16783821000001</v>
      </c>
      <c r="M25" s="26">
        <f>SUM(M18:M24)</f>
        <v>457.76019371000007</v>
      </c>
      <c r="N25" s="25">
        <f t="shared" ref="N25:P25" si="4">SUM(N18:N24)</f>
        <v>457.26887800000009</v>
      </c>
      <c r="O25" s="26">
        <f t="shared" si="4"/>
        <v>445.10677217</v>
      </c>
      <c r="P25" s="26">
        <f t="shared" si="4"/>
        <v>444.49019567000005</v>
      </c>
      <c r="Q25" s="26">
        <f>SUM(Q18:Q24)</f>
        <v>122.85473454999999</v>
      </c>
      <c r="R25" s="26">
        <f t="shared" ref="R25:S25" si="5">SUM(R18:R24)</f>
        <v>453.3266734</v>
      </c>
      <c r="S25" s="27">
        <f t="shared" si="5"/>
        <v>471.06311616000005</v>
      </c>
      <c r="T25" s="24">
        <f t="shared" si="0"/>
        <v>7128.9753903800001</v>
      </c>
    </row>
    <row r="26" spans="1:30" s="2" customFormat="1" ht="36.75" customHeight="1" x14ac:dyDescent="0.25">
      <c r="A26" s="158" t="s">
        <v>19</v>
      </c>
      <c r="B26" s="395">
        <v>151.21334000000004</v>
      </c>
      <c r="C26" s="398">
        <v>156.05051</v>
      </c>
      <c r="D26" s="29">
        <v>150</v>
      </c>
      <c r="E26" s="394">
        <v>146.84699000000001</v>
      </c>
      <c r="F26" s="394">
        <v>155.97101000000004</v>
      </c>
      <c r="G26" s="394">
        <v>155.97101000000004</v>
      </c>
      <c r="H26" s="395">
        <v>147.50849000000002</v>
      </c>
      <c r="I26" s="394">
        <v>146.62649000000002</v>
      </c>
      <c r="J26" s="394">
        <v>150.14233999999999</v>
      </c>
      <c r="K26" s="396">
        <v>142.30796000000001</v>
      </c>
      <c r="L26" s="394">
        <v>155.73251000000002</v>
      </c>
      <c r="M26" s="394">
        <v>155.65301000000002</v>
      </c>
      <c r="N26" s="395">
        <v>156.28901000000005</v>
      </c>
      <c r="O26" s="394">
        <v>150.75433999999998</v>
      </c>
      <c r="P26" s="394">
        <v>150.60134000000002</v>
      </c>
      <c r="Q26" s="394">
        <v>146.18548999999999</v>
      </c>
      <c r="R26" s="394">
        <v>155.81200999999999</v>
      </c>
      <c r="S26" s="397">
        <v>162.11000000000001</v>
      </c>
      <c r="T26" s="31">
        <f>+((T25/T27)/7)*1000</f>
        <v>84.982064066135806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84.982064066135791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83.798722435970419</v>
      </c>
      <c r="C30" s="46">
        <f t="shared" si="9"/>
        <v>86.035312857142856</v>
      </c>
      <c r="D30" s="46">
        <f t="shared" si="9"/>
        <v>84.942857142857136</v>
      </c>
      <c r="E30" s="46">
        <f>+(E25/E27)/7*1000</f>
        <v>82.088124285714287</v>
      </c>
      <c r="F30" s="46">
        <f t="shared" ref="F30:L30" si="10">+(F25/F27)/7*1000</f>
        <v>86.693861428571452</v>
      </c>
      <c r="G30" s="46">
        <f t="shared" si="10"/>
        <v>86.693861428571452</v>
      </c>
      <c r="H30" s="45">
        <f t="shared" si="10"/>
        <v>82.545195714285711</v>
      </c>
      <c r="I30" s="46">
        <f t="shared" si="10"/>
        <v>81.935767142857131</v>
      </c>
      <c r="J30" s="46">
        <f>+(J25/J27)/7*1000</f>
        <v>83.532830000000004</v>
      </c>
      <c r="K30" s="125">
        <f t="shared" ref="K30" si="11">+(K25/K27)/7*1000</f>
        <v>79.648601428571425</v>
      </c>
      <c r="L30" s="46">
        <f t="shared" si="10"/>
        <v>86.463075714285708</v>
      </c>
      <c r="M30" s="46">
        <f>+(M25/M27)/7*1000</f>
        <v>86.386147142857169</v>
      </c>
      <c r="N30" s="45">
        <f t="shared" ref="N30:S30" si="12">+(N25/N27)/7*1000</f>
        <v>86.293428571428592</v>
      </c>
      <c r="O30" s="46">
        <f t="shared" si="12"/>
        <v>83.998258571428579</v>
      </c>
      <c r="P30" s="46">
        <f t="shared" si="12"/>
        <v>83.881901428571439</v>
      </c>
      <c r="Q30" s="46">
        <f t="shared" si="12"/>
        <v>81.631052857142848</v>
      </c>
      <c r="R30" s="46">
        <f t="shared" si="12"/>
        <v>85.776097142857154</v>
      </c>
      <c r="S30" s="47">
        <f t="shared" si="12"/>
        <v>89.014194285714311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8"/>
      <c r="I36" s="402"/>
      <c r="J36" s="97"/>
      <c r="K36" s="52" t="s">
        <v>26</v>
      </c>
      <c r="L36" s="105"/>
      <c r="M36" s="407" t="s">
        <v>25</v>
      </c>
      <c r="N36" s="408"/>
      <c r="O36" s="408"/>
      <c r="P36" s="408"/>
      <c r="Q36" s="408"/>
      <c r="R36" s="402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22"/>
      <c r="D43" s="22"/>
      <c r="E43" s="78"/>
      <c r="F43" s="22"/>
      <c r="G43" s="22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338.65359999999998</v>
      </c>
      <c r="C46" s="26">
        <f t="shared" si="15"/>
        <v>337.99967040000001</v>
      </c>
      <c r="D46" s="26">
        <f t="shared" si="15"/>
        <v>336.58526519999998</v>
      </c>
      <c r="E46" s="26">
        <f t="shared" si="15"/>
        <v>107.3412032</v>
      </c>
      <c r="F46" s="26">
        <f t="shared" si="15"/>
        <v>349.01187759999999</v>
      </c>
      <c r="G46" s="26">
        <f t="shared" si="15"/>
        <v>351.34230000000002</v>
      </c>
      <c r="H46" s="26">
        <f t="shared" si="15"/>
        <v>0</v>
      </c>
      <c r="I46" s="26">
        <f t="shared" si="15"/>
        <v>0</v>
      </c>
      <c r="J46" s="99">
        <f t="shared" si="13"/>
        <v>1820.9339164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72.989174138207474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72.989174138207474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71.885714285714286</v>
      </c>
      <c r="C51" s="46">
        <f t="shared" si="22"/>
        <v>71.853671428571431</v>
      </c>
      <c r="D51" s="46">
        <f t="shared" si="22"/>
        <v>71.659626399829676</v>
      </c>
      <c r="E51" s="46">
        <f t="shared" si="22"/>
        <v>74.439114563106799</v>
      </c>
      <c r="F51" s="46">
        <f t="shared" si="22"/>
        <v>74.084457142857147</v>
      </c>
      <c r="G51" s="46">
        <f t="shared" si="22"/>
        <v>75.025048046124283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22" t="s">
        <v>8</v>
      </c>
      <c r="C55" s="423"/>
      <c r="D55" s="423"/>
      <c r="E55" s="423"/>
      <c r="F55" s="423"/>
      <c r="G55" s="424"/>
      <c r="H55" s="422" t="s">
        <v>51</v>
      </c>
      <c r="I55" s="423"/>
      <c r="J55" s="423"/>
      <c r="K55" s="423"/>
      <c r="L55" s="423"/>
      <c r="M55" s="424"/>
      <c r="N55" s="423" t="s">
        <v>50</v>
      </c>
      <c r="O55" s="423"/>
      <c r="P55" s="423"/>
      <c r="Q55" s="423"/>
      <c r="R55" s="423"/>
      <c r="S55" s="424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3"/>
      <c r="C56" s="302"/>
      <c r="D56" s="302"/>
      <c r="E56" s="302"/>
      <c r="F56" s="302"/>
      <c r="G56" s="304"/>
      <c r="H56" s="303"/>
      <c r="I56" s="302"/>
      <c r="J56" s="302"/>
      <c r="K56" s="302"/>
      <c r="L56" s="302"/>
      <c r="M56" s="304"/>
      <c r="N56" s="306"/>
      <c r="O56" s="307"/>
      <c r="P56" s="307"/>
      <c r="Q56" s="307"/>
      <c r="R56" s="30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295">
        <v>1</v>
      </c>
      <c r="C57" s="96">
        <v>2</v>
      </c>
      <c r="D57" s="96">
        <v>3</v>
      </c>
      <c r="E57" s="96">
        <v>4</v>
      </c>
      <c r="F57" s="96">
        <v>5</v>
      </c>
      <c r="G57" s="301">
        <v>6</v>
      </c>
      <c r="H57" s="295">
        <v>7</v>
      </c>
      <c r="I57" s="96">
        <v>8</v>
      </c>
      <c r="J57" s="96">
        <v>9</v>
      </c>
      <c r="K57" s="96">
        <v>10</v>
      </c>
      <c r="L57" s="96">
        <v>11</v>
      </c>
      <c r="M57" s="301">
        <v>12</v>
      </c>
      <c r="N57" s="295">
        <v>13</v>
      </c>
      <c r="O57" s="96">
        <v>14</v>
      </c>
      <c r="P57" s="96">
        <v>15</v>
      </c>
      <c r="Q57" s="96">
        <v>16</v>
      </c>
      <c r="R57" s="96">
        <v>17</v>
      </c>
      <c r="S57" s="30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297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296">
        <v>65</v>
      </c>
      <c r="C67" s="104">
        <v>65</v>
      </c>
      <c r="D67" s="104">
        <v>65</v>
      </c>
      <c r="E67" s="104">
        <v>16</v>
      </c>
      <c r="F67" s="104">
        <v>65</v>
      </c>
      <c r="G67" s="305">
        <v>65</v>
      </c>
      <c r="H67" s="296">
        <v>65</v>
      </c>
      <c r="I67" s="104">
        <v>65</v>
      </c>
      <c r="J67" s="104">
        <v>65</v>
      </c>
      <c r="K67" s="104">
        <v>16</v>
      </c>
      <c r="L67" s="104">
        <v>65</v>
      </c>
      <c r="M67" s="305">
        <v>65</v>
      </c>
      <c r="N67" s="296">
        <v>65</v>
      </c>
      <c r="O67" s="104">
        <v>65</v>
      </c>
      <c r="P67" s="104">
        <v>65</v>
      </c>
      <c r="Q67" s="104">
        <v>16</v>
      </c>
      <c r="R67" s="104">
        <v>65</v>
      </c>
      <c r="S67" s="305">
        <v>65</v>
      </c>
      <c r="T67" s="29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299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0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0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01" t="s">
        <v>53</v>
      </c>
      <c r="L11" s="401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0" t="s">
        <v>8</v>
      </c>
      <c r="C15" s="411"/>
      <c r="D15" s="411"/>
      <c r="E15" s="411"/>
      <c r="F15" s="411"/>
      <c r="G15" s="411"/>
      <c r="H15" s="411"/>
      <c r="I15" s="412"/>
      <c r="J15" s="404" t="s">
        <v>50</v>
      </c>
      <c r="K15" s="405"/>
      <c r="L15" s="405"/>
      <c r="M15" s="405"/>
      <c r="N15" s="405"/>
      <c r="O15" s="405"/>
      <c r="P15" s="405"/>
      <c r="Q15" s="406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2" t="s">
        <v>25</v>
      </c>
      <c r="C36" s="403"/>
      <c r="D36" s="403"/>
      <c r="E36" s="403"/>
      <c r="F36" s="403"/>
      <c r="G36" s="403"/>
      <c r="H36" s="97"/>
      <c r="I36" s="52" t="s">
        <v>26</v>
      </c>
      <c r="J36" s="105"/>
      <c r="K36" s="408" t="s">
        <v>25</v>
      </c>
      <c r="L36" s="408"/>
      <c r="M36" s="408"/>
      <c r="N36" s="408"/>
      <c r="O36" s="402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showGridLines="0" tabSelected="1" view="pageBreakPreview" topLeftCell="A10" zoomScale="60" zoomScaleNormal="70" workbookViewId="0">
      <selection activeCell="T17" sqref="T17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6.25" customHeight="1" x14ac:dyDescent="0.25">
      <c r="A1" s="437"/>
      <c r="B1" s="440" t="s">
        <v>29</v>
      </c>
      <c r="C1" s="440"/>
      <c r="D1" s="440"/>
      <c r="E1" s="440"/>
      <c r="F1" s="440"/>
      <c r="G1" s="440"/>
      <c r="H1" s="440"/>
      <c r="I1" s="440"/>
      <c r="J1" s="440"/>
      <c r="K1" s="440"/>
      <c r="L1" s="441"/>
      <c r="M1" s="442" t="s">
        <v>30</v>
      </c>
      <c r="N1" s="442"/>
      <c r="O1" s="442"/>
      <c r="P1" s="442"/>
      <c r="Q1" s="201"/>
      <c r="R1" s="431" t="s">
        <v>142</v>
      </c>
      <c r="S1" s="431"/>
      <c r="T1" s="431"/>
      <c r="U1" s="431"/>
      <c r="V1" s="432"/>
      <c r="W1" s="201"/>
      <c r="X1" s="201"/>
      <c r="Y1" s="203"/>
      <c r="Z1" s="203"/>
    </row>
    <row r="2" spans="1:26" ht="26.25" customHeight="1" x14ac:dyDescent="0.25">
      <c r="A2" s="438"/>
      <c r="B2" s="443" t="s">
        <v>31</v>
      </c>
      <c r="C2" s="443"/>
      <c r="D2" s="443"/>
      <c r="E2" s="443"/>
      <c r="F2" s="443"/>
      <c r="G2" s="443"/>
      <c r="H2" s="443"/>
      <c r="I2" s="443"/>
      <c r="J2" s="443"/>
      <c r="K2" s="443"/>
      <c r="L2" s="444"/>
      <c r="M2" s="446" t="s">
        <v>32</v>
      </c>
      <c r="N2" s="446"/>
      <c r="O2" s="446"/>
      <c r="P2" s="446"/>
      <c r="Q2" s="203"/>
      <c r="R2" s="433"/>
      <c r="S2" s="433"/>
      <c r="T2" s="433"/>
      <c r="U2" s="433"/>
      <c r="V2" s="434"/>
      <c r="W2" s="203"/>
      <c r="X2" s="203"/>
      <c r="Y2" s="203"/>
      <c r="Z2" s="203"/>
    </row>
    <row r="3" spans="1:26" ht="26.25" customHeight="1" x14ac:dyDescent="0.25">
      <c r="A3" s="439"/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45"/>
      <c r="M3" s="446" t="s">
        <v>33</v>
      </c>
      <c r="N3" s="446"/>
      <c r="O3" s="446"/>
      <c r="P3" s="446"/>
      <c r="Q3" s="204"/>
      <c r="R3" s="433"/>
      <c r="S3" s="433"/>
      <c r="T3" s="433"/>
      <c r="U3" s="433"/>
      <c r="V3" s="434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433"/>
      <c r="S4" s="433"/>
      <c r="T4" s="433"/>
      <c r="U4" s="433"/>
      <c r="V4" s="434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27">
        <v>3</v>
      </c>
      <c r="C5" s="427"/>
      <c r="D5" s="208"/>
      <c r="E5" s="208"/>
      <c r="F5" s="208" t="s">
        <v>35</v>
      </c>
      <c r="G5" s="428" t="s">
        <v>65</v>
      </c>
      <c r="H5" s="428"/>
      <c r="I5" s="209"/>
      <c r="J5" s="208" t="s">
        <v>36</v>
      </c>
      <c r="K5" s="427">
        <v>28</v>
      </c>
      <c r="L5" s="427"/>
      <c r="M5" s="210"/>
      <c r="N5" s="210"/>
      <c r="O5" s="210"/>
      <c r="P5" s="210"/>
      <c r="Q5" s="210"/>
      <c r="R5" s="433"/>
      <c r="S5" s="433"/>
      <c r="T5" s="433"/>
      <c r="U5" s="433"/>
      <c r="V5" s="434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433"/>
      <c r="S6" s="433"/>
      <c r="T6" s="433"/>
      <c r="U6" s="433"/>
      <c r="V6" s="434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429" t="s">
        <v>2</v>
      </c>
      <c r="C7" s="429"/>
      <c r="D7" s="211"/>
      <c r="E7" s="211"/>
      <c r="F7" s="208" t="s">
        <v>38</v>
      </c>
      <c r="G7" s="268" t="s">
        <v>141</v>
      </c>
      <c r="H7" s="268"/>
      <c r="I7" s="212"/>
      <c r="J7" s="208" t="s">
        <v>39</v>
      </c>
      <c r="K7" s="210"/>
      <c r="L7" s="427" t="s">
        <v>82</v>
      </c>
      <c r="M7" s="427"/>
      <c r="N7" s="427"/>
      <c r="O7" s="427"/>
      <c r="P7" s="213"/>
      <c r="Q7" s="210"/>
      <c r="R7" s="433"/>
      <c r="S7" s="433"/>
      <c r="T7" s="433"/>
      <c r="U7" s="433"/>
      <c r="V7" s="434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433"/>
      <c r="S8" s="433"/>
      <c r="T8" s="433"/>
      <c r="U8" s="433"/>
      <c r="V8" s="434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25" t="s">
        <v>8</v>
      </c>
      <c r="C9" s="426"/>
      <c r="D9" s="426"/>
      <c r="E9" s="426"/>
      <c r="F9" s="426"/>
      <c r="G9" s="430"/>
      <c r="H9" s="425" t="s">
        <v>51</v>
      </c>
      <c r="I9" s="426"/>
      <c r="J9" s="426"/>
      <c r="K9" s="426"/>
      <c r="L9" s="426"/>
      <c r="M9" s="430"/>
      <c r="N9" s="425" t="s">
        <v>50</v>
      </c>
      <c r="O9" s="426"/>
      <c r="P9" s="426"/>
      <c r="Q9" s="426"/>
      <c r="R9" s="426"/>
      <c r="S9" s="426"/>
      <c r="T9" s="215"/>
      <c r="U9" s="242"/>
      <c r="V9" s="383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64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83"/>
      <c r="W10" s="203"/>
      <c r="X10" s="203"/>
    </row>
    <row r="11" spans="1:26" ht="26.25" customHeight="1" x14ac:dyDescent="0.25">
      <c r="A11" s="88" t="s">
        <v>42</v>
      </c>
      <c r="B11" s="222">
        <v>107.352</v>
      </c>
      <c r="C11" s="222">
        <v>109.70150000000001</v>
      </c>
      <c r="D11" s="222">
        <v>109.46220000000001</v>
      </c>
      <c r="E11" s="222">
        <v>30.514251439999999</v>
      </c>
      <c r="F11" s="222">
        <v>113.77357238000003</v>
      </c>
      <c r="G11" s="222">
        <v>113.92386772000002</v>
      </c>
      <c r="H11" s="223">
        <v>108.58102172000001</v>
      </c>
      <c r="I11" s="222">
        <v>107.58481776000001</v>
      </c>
      <c r="J11" s="222">
        <v>109.08145497</v>
      </c>
      <c r="K11" s="222">
        <v>29.481489750000001</v>
      </c>
      <c r="L11" s="224">
        <v>113.42610938</v>
      </c>
      <c r="M11" s="224">
        <v>113.31028838</v>
      </c>
      <c r="N11" s="265">
        <v>110.49549743000001</v>
      </c>
      <c r="O11" s="226">
        <v>110.32857893000001</v>
      </c>
      <c r="P11" s="224">
        <v>110.16166043000001</v>
      </c>
      <c r="Q11" s="224">
        <v>30.474951400000002</v>
      </c>
      <c r="R11" s="224">
        <v>109.20470245</v>
      </c>
      <c r="S11" s="225">
        <v>113.16060503999999</v>
      </c>
      <c r="T11" s="227">
        <f t="shared" ref="T11:T17" si="0">SUM(B11:S11)</f>
        <v>1750.0185691800002</v>
      </c>
      <c r="U11" s="203"/>
      <c r="V11" s="383"/>
      <c r="W11" s="203"/>
      <c r="X11" s="203"/>
    </row>
    <row r="12" spans="1:26" ht="26.25" customHeight="1" x14ac:dyDescent="0.25">
      <c r="A12" s="88" t="s">
        <v>43</v>
      </c>
      <c r="B12" s="222">
        <v>110.24371047000001</v>
      </c>
      <c r="C12" s="222">
        <v>113.58849669999999</v>
      </c>
      <c r="D12" s="222">
        <v>113.55</v>
      </c>
      <c r="E12" s="222">
        <v>30.514251439999999</v>
      </c>
      <c r="F12" s="222">
        <v>113.77357238000003</v>
      </c>
      <c r="G12" s="222">
        <v>113.92386772000002</v>
      </c>
      <c r="H12" s="223">
        <v>108.58102172000001</v>
      </c>
      <c r="I12" s="222">
        <v>107.58481776000001</v>
      </c>
      <c r="J12" s="222">
        <v>109.08145497</v>
      </c>
      <c r="K12" s="222">
        <v>29.481489750000001</v>
      </c>
      <c r="L12" s="224">
        <v>113.42610938</v>
      </c>
      <c r="M12" s="224">
        <v>113.31028838</v>
      </c>
      <c r="N12" s="265">
        <v>114.2313</v>
      </c>
      <c r="O12" s="226">
        <v>110.32857893000001</v>
      </c>
      <c r="P12" s="224">
        <v>110.16166043000001</v>
      </c>
      <c r="Q12" s="224">
        <v>30.474951400000002</v>
      </c>
      <c r="R12" s="224">
        <v>113.2419517</v>
      </c>
      <c r="S12" s="225">
        <v>117.67367556000002</v>
      </c>
      <c r="T12" s="227">
        <f t="shared" si="0"/>
        <v>1773.17119869</v>
      </c>
      <c r="U12" s="203"/>
      <c r="V12" s="383"/>
      <c r="W12" s="203"/>
      <c r="X12" s="203"/>
    </row>
    <row r="13" spans="1:26" ht="26.25" customHeight="1" x14ac:dyDescent="0.25">
      <c r="A13" s="88" t="s">
        <v>44</v>
      </c>
      <c r="B13" s="222">
        <v>110.24371047000001</v>
      </c>
      <c r="C13" s="222">
        <v>113.58849669999999</v>
      </c>
      <c r="D13" s="222">
        <v>113.55</v>
      </c>
      <c r="E13" s="222">
        <v>30.514251439999999</v>
      </c>
      <c r="F13" s="222">
        <v>113.77357238000003</v>
      </c>
      <c r="G13" s="222">
        <v>113.92386772000002</v>
      </c>
      <c r="H13" s="223">
        <v>108.58102172000001</v>
      </c>
      <c r="I13" s="222">
        <v>107.58481776000001</v>
      </c>
      <c r="J13" s="222">
        <v>109.08145497</v>
      </c>
      <c r="K13" s="222">
        <v>29.481489750000001</v>
      </c>
      <c r="L13" s="224">
        <v>113.42610938</v>
      </c>
      <c r="M13" s="224">
        <v>113.31028838</v>
      </c>
      <c r="N13" s="265">
        <v>114.2313</v>
      </c>
      <c r="O13" s="226">
        <v>110.32857893000001</v>
      </c>
      <c r="P13" s="224">
        <v>110.16166043000001</v>
      </c>
      <c r="Q13" s="224">
        <v>30.474951400000002</v>
      </c>
      <c r="R13" s="224">
        <v>113.2419517</v>
      </c>
      <c r="S13" s="225">
        <v>117.67367556000002</v>
      </c>
      <c r="T13" s="227">
        <f t="shared" si="0"/>
        <v>1773.17119869</v>
      </c>
      <c r="U13" s="203"/>
      <c r="V13" s="383"/>
      <c r="W13" s="203"/>
      <c r="X13" s="203"/>
    </row>
    <row r="14" spans="1:26" ht="26.25" customHeight="1" x14ac:dyDescent="0.25">
      <c r="A14" s="88" t="s">
        <v>45</v>
      </c>
      <c r="B14" s="222">
        <v>113.86364502000004</v>
      </c>
      <c r="C14" s="222">
        <v>117.81813505</v>
      </c>
      <c r="D14" s="222">
        <v>113.55</v>
      </c>
      <c r="E14" s="222">
        <v>31.42525586</v>
      </c>
      <c r="F14" s="222">
        <v>118.07005457000002</v>
      </c>
      <c r="G14" s="222">
        <v>118.22602558000004</v>
      </c>
      <c r="H14" s="223">
        <v>111.66392693</v>
      </c>
      <c r="I14" s="222">
        <v>110.84962643999999</v>
      </c>
      <c r="J14" s="222">
        <v>113.05718202</v>
      </c>
      <c r="K14" s="222">
        <v>30.311595480000001</v>
      </c>
      <c r="L14" s="224">
        <v>117.88951007000001</v>
      </c>
      <c r="M14" s="224">
        <v>117.82932857000002</v>
      </c>
      <c r="N14" s="265">
        <v>118.31078057000002</v>
      </c>
      <c r="O14" s="226">
        <v>114.12103537999998</v>
      </c>
      <c r="P14" s="224">
        <v>114.00521438000001</v>
      </c>
      <c r="Q14" s="224">
        <v>31.429880349999994</v>
      </c>
      <c r="R14" s="224">
        <v>117.63806754999999</v>
      </c>
      <c r="S14" s="225">
        <v>122.55516</v>
      </c>
      <c r="T14" s="227">
        <f t="shared" si="0"/>
        <v>1832.61442382</v>
      </c>
      <c r="U14" s="203"/>
      <c r="V14" s="383"/>
      <c r="W14" s="203"/>
      <c r="X14" s="203"/>
    </row>
    <row r="15" spans="1:26" ht="26.25" customHeight="1" x14ac:dyDescent="0.25">
      <c r="A15" s="88" t="s">
        <v>46</v>
      </c>
      <c r="B15" s="222">
        <v>113.86364502000004</v>
      </c>
      <c r="C15" s="222">
        <v>117.81813505</v>
      </c>
      <c r="D15" s="222">
        <v>113.55</v>
      </c>
      <c r="E15" s="222">
        <v>31.42525586</v>
      </c>
      <c r="F15" s="222">
        <v>118.07005457000002</v>
      </c>
      <c r="G15" s="222">
        <v>118.22602558000004</v>
      </c>
      <c r="H15" s="223">
        <v>111.66392693</v>
      </c>
      <c r="I15" s="222">
        <v>110.84962643999999</v>
      </c>
      <c r="J15" s="222">
        <v>113.05718202</v>
      </c>
      <c r="K15" s="222">
        <v>30.311595480000001</v>
      </c>
      <c r="L15" s="224">
        <v>117.88951007000001</v>
      </c>
      <c r="M15" s="224">
        <v>117.82932857000002</v>
      </c>
      <c r="N15" s="265">
        <v>118.31078057000002</v>
      </c>
      <c r="O15" s="226">
        <v>114.12103537999998</v>
      </c>
      <c r="P15" s="224">
        <v>114.00521438000001</v>
      </c>
      <c r="Q15" s="224">
        <v>31.429880349999994</v>
      </c>
      <c r="R15" s="224">
        <v>117.63806754999999</v>
      </c>
      <c r="S15" s="225">
        <v>122.55516</v>
      </c>
      <c r="T15" s="227">
        <f t="shared" ref="T15" si="1">SUM(B15:S15)</f>
        <v>1832.61442382</v>
      </c>
      <c r="U15" s="203"/>
      <c r="V15" s="383"/>
      <c r="W15" s="203"/>
      <c r="X15" s="203"/>
    </row>
    <row r="16" spans="1:26" ht="26.25" customHeight="1" x14ac:dyDescent="0.25">
      <c r="A16" s="88" t="s">
        <v>47</v>
      </c>
      <c r="B16" s="222">
        <v>113.86364502000004</v>
      </c>
      <c r="C16" s="222">
        <v>117.81813505</v>
      </c>
      <c r="D16" s="222">
        <v>113.55</v>
      </c>
      <c r="E16" s="222">
        <v>31.42525586</v>
      </c>
      <c r="F16" s="222">
        <v>118.07005457000002</v>
      </c>
      <c r="G16" s="222">
        <v>118.22602558000004</v>
      </c>
      <c r="H16" s="223">
        <v>111.66392693</v>
      </c>
      <c r="I16" s="222">
        <v>110.84962643999999</v>
      </c>
      <c r="J16" s="222">
        <v>113.05718202</v>
      </c>
      <c r="K16" s="222">
        <v>30.311595480000001</v>
      </c>
      <c r="L16" s="224">
        <v>117.88951007000001</v>
      </c>
      <c r="M16" s="224">
        <v>117.82932857000002</v>
      </c>
      <c r="N16" s="265">
        <v>118.31078057000002</v>
      </c>
      <c r="O16" s="226">
        <v>114.12103537999998</v>
      </c>
      <c r="P16" s="224">
        <v>114.00521438000001</v>
      </c>
      <c r="Q16" s="224">
        <v>31.429880349999994</v>
      </c>
      <c r="R16" s="224">
        <v>117.63806754999999</v>
      </c>
      <c r="S16" s="225">
        <v>122.55516</v>
      </c>
      <c r="T16" s="227">
        <f t="shared" ref="T16" si="2">SUM(B16:S16)</f>
        <v>1832.61442382</v>
      </c>
      <c r="U16" s="203"/>
      <c r="V16" s="383"/>
      <c r="W16" s="203"/>
      <c r="X16" s="203"/>
    </row>
    <row r="17" spans="1:47" ht="26.25" customHeight="1" thickBot="1" x14ac:dyDescent="0.3">
      <c r="A17" s="228" t="s">
        <v>48</v>
      </c>
      <c r="B17" s="222">
        <v>113.86364502000004</v>
      </c>
      <c r="C17" s="222">
        <v>117.81813505</v>
      </c>
      <c r="D17" s="222">
        <v>113.55</v>
      </c>
      <c r="E17" s="222">
        <v>31.42525586</v>
      </c>
      <c r="F17" s="222">
        <v>118.07005457000002</v>
      </c>
      <c r="G17" s="222">
        <v>118.22602558000004</v>
      </c>
      <c r="H17" s="223">
        <v>111.66392693</v>
      </c>
      <c r="I17" s="222">
        <v>110.84962643999999</v>
      </c>
      <c r="J17" s="222">
        <v>113.05718202</v>
      </c>
      <c r="K17" s="222">
        <v>30.311595480000001</v>
      </c>
      <c r="L17" s="224">
        <v>117.88951007000001</v>
      </c>
      <c r="M17" s="224">
        <v>117.82932857000002</v>
      </c>
      <c r="N17" s="265">
        <v>118.31078057000002</v>
      </c>
      <c r="O17" s="226">
        <v>114.12103537999998</v>
      </c>
      <c r="P17" s="224">
        <v>114.00521438000001</v>
      </c>
      <c r="Q17" s="224">
        <v>31.429880349999994</v>
      </c>
      <c r="R17" s="224">
        <v>117.63806754999999</v>
      </c>
      <c r="S17" s="225">
        <v>122.55516</v>
      </c>
      <c r="T17" s="227">
        <f t="shared" ref="T17" si="3">SUM(B17:S17)</f>
        <v>1832.61442382</v>
      </c>
      <c r="U17" s="203"/>
      <c r="V17" s="383"/>
      <c r="W17" s="203"/>
      <c r="X17" s="203"/>
    </row>
    <row r="18" spans="1:47" ht="26.25" customHeight="1" thickBot="1" x14ac:dyDescent="0.3">
      <c r="A18" s="230" t="s">
        <v>10</v>
      </c>
      <c r="B18" s="231">
        <f>SUM(B11:B17)</f>
        <v>783.29400102000022</v>
      </c>
      <c r="C18" s="231">
        <f t="shared" ref="C18:S18" si="4">SUM(C11:C17)</f>
        <v>808.15103360000012</v>
      </c>
      <c r="D18" s="231">
        <f t="shared" si="4"/>
        <v>790.76219999999989</v>
      </c>
      <c r="E18" s="231">
        <f t="shared" si="4"/>
        <v>217.24377775999997</v>
      </c>
      <c r="F18" s="231">
        <f t="shared" si="4"/>
        <v>813.60093542000027</v>
      </c>
      <c r="G18" s="231">
        <f t="shared" si="4"/>
        <v>814.67570548000026</v>
      </c>
      <c r="H18" s="266">
        <f t="shared" si="4"/>
        <v>772.39877288000002</v>
      </c>
      <c r="I18" s="233">
        <f t="shared" si="4"/>
        <v>766.15295903999993</v>
      </c>
      <c r="J18" s="233">
        <f t="shared" si="4"/>
        <v>779.47309299000005</v>
      </c>
      <c r="K18" s="233">
        <f t="shared" si="4"/>
        <v>209.69085116999997</v>
      </c>
      <c r="L18" s="233">
        <f t="shared" si="4"/>
        <v>811.8363684200001</v>
      </c>
      <c r="M18" s="233">
        <f t="shared" si="4"/>
        <v>811.24817942000016</v>
      </c>
      <c r="N18" s="266">
        <f t="shared" si="4"/>
        <v>812.20121971000015</v>
      </c>
      <c r="O18" s="233">
        <f t="shared" si="4"/>
        <v>787.4698783099999</v>
      </c>
      <c r="P18" s="233">
        <f t="shared" si="4"/>
        <v>786.50583881</v>
      </c>
      <c r="Q18" s="233">
        <f t="shared" si="4"/>
        <v>217.14437559999996</v>
      </c>
      <c r="R18" s="233">
        <f t="shared" si="4"/>
        <v>806.24087604999988</v>
      </c>
      <c r="S18" s="325">
        <f t="shared" si="4"/>
        <v>838.72859616000005</v>
      </c>
      <c r="T18" s="234">
        <f>SUM(T11:T17)</f>
        <v>12626.818661839998</v>
      </c>
      <c r="U18" s="203"/>
      <c r="V18" s="383"/>
      <c r="W18" s="203"/>
      <c r="X18" s="203"/>
    </row>
    <row r="19" spans="1:47" s="238" customFormat="1" ht="26.25" customHeight="1" x14ac:dyDescent="0.25">
      <c r="A19" s="235"/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7"/>
      <c r="U19" s="237"/>
      <c r="V19" s="384"/>
      <c r="W19" s="237"/>
      <c r="X19" s="237"/>
      <c r="Y19" s="237"/>
      <c r="Z19" s="237"/>
    </row>
    <row r="20" spans="1:47" s="238" customFormat="1" ht="26.25" customHeight="1" thickBot="1" x14ac:dyDescent="0.3">
      <c r="A20" s="235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7"/>
      <c r="U20" s="237"/>
      <c r="V20" s="384"/>
      <c r="W20" s="237"/>
      <c r="X20" s="237"/>
      <c r="Y20" s="237"/>
      <c r="Z20" s="237"/>
    </row>
    <row r="21" spans="1:47" s="238" customFormat="1" ht="26.25" customHeight="1" thickBot="1" x14ac:dyDescent="0.3">
      <c r="A21" s="309" t="s">
        <v>49</v>
      </c>
      <c r="B21" s="425" t="s">
        <v>8</v>
      </c>
      <c r="C21" s="426"/>
      <c r="D21" s="426"/>
      <c r="E21" s="426"/>
      <c r="F21" s="426"/>
      <c r="G21" s="430"/>
      <c r="H21" s="425" t="s">
        <v>51</v>
      </c>
      <c r="I21" s="426"/>
      <c r="J21" s="426"/>
      <c r="K21" s="426"/>
      <c r="L21" s="426"/>
      <c r="M21" s="430"/>
      <c r="N21" s="426" t="s">
        <v>50</v>
      </c>
      <c r="O21" s="426"/>
      <c r="P21" s="426"/>
      <c r="Q21" s="426"/>
      <c r="R21" s="426"/>
      <c r="S21" s="430"/>
      <c r="T21" s="241"/>
      <c r="U21" s="237"/>
      <c r="V21" s="384"/>
      <c r="W21" s="237"/>
      <c r="X21" s="237"/>
      <c r="Y21" s="237"/>
      <c r="Z21" s="237"/>
    </row>
    <row r="22" spans="1:47" s="238" customFormat="1" ht="26.25" customHeight="1" x14ac:dyDescent="0.25">
      <c r="A22" s="310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1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54" t="s">
        <v>10</v>
      </c>
      <c r="U22" s="237"/>
      <c r="V22" s="384"/>
      <c r="W22" s="237"/>
      <c r="X22" s="237"/>
      <c r="Y22" s="237"/>
      <c r="Z22" s="237"/>
    </row>
    <row r="23" spans="1:47" s="238" customFormat="1" ht="26.25" customHeight="1" x14ac:dyDescent="0.25">
      <c r="A23" s="88" t="s">
        <v>42</v>
      </c>
      <c r="B23" s="223">
        <v>8.8000000000000007</v>
      </c>
      <c r="C23" s="249">
        <v>8.8000000000000007</v>
      </c>
      <c r="D23" s="257">
        <v>8.8000000000000007</v>
      </c>
      <c r="E23" s="257">
        <v>2.2000000000000002</v>
      </c>
      <c r="F23" s="257">
        <v>8.8000000000000007</v>
      </c>
      <c r="G23" s="312">
        <v>8.6999999999999993</v>
      </c>
      <c r="H23" s="270">
        <v>8.8000000000000007</v>
      </c>
      <c r="I23" s="257">
        <v>8.8000000000000007</v>
      </c>
      <c r="J23" s="257">
        <v>8.6999999999999993</v>
      </c>
      <c r="K23" s="257">
        <v>2.2000000000000002</v>
      </c>
      <c r="L23" s="257">
        <v>8.6</v>
      </c>
      <c r="M23" s="312">
        <v>8.6999999999999993</v>
      </c>
      <c r="N23" s="270">
        <v>8.9</v>
      </c>
      <c r="O23" s="257">
        <v>8.8000000000000007</v>
      </c>
      <c r="P23" s="257">
        <v>8.8000000000000007</v>
      </c>
      <c r="Q23" s="257">
        <v>2.2000000000000002</v>
      </c>
      <c r="R23" s="257">
        <v>8.6999999999999993</v>
      </c>
      <c r="S23" s="312">
        <v>8.6999999999999993</v>
      </c>
      <c r="T23" s="256">
        <f t="shared" ref="T23:T30" si="5">SUM(B23:S23)</f>
        <v>138</v>
      </c>
      <c r="U23" s="237"/>
      <c r="V23" s="384"/>
      <c r="W23" s="237"/>
      <c r="X23" s="237"/>
      <c r="Y23" s="237"/>
      <c r="Z23" s="237"/>
    </row>
    <row r="24" spans="1:47" ht="26.25" customHeight="1" x14ac:dyDescent="0.25">
      <c r="A24" s="88" t="s">
        <v>43</v>
      </c>
      <c r="B24" s="265">
        <v>8.8000000000000007</v>
      </c>
      <c r="C24" s="224">
        <v>8.8000000000000007</v>
      </c>
      <c r="D24" s="224">
        <v>8.8000000000000007</v>
      </c>
      <c r="E24" s="224">
        <v>2.2000000000000002</v>
      </c>
      <c r="F24" s="224">
        <v>8.8000000000000007</v>
      </c>
      <c r="G24" s="225">
        <v>8.6999999999999993</v>
      </c>
      <c r="H24" s="265">
        <v>8.8000000000000007</v>
      </c>
      <c r="I24" s="224">
        <v>8.8000000000000007</v>
      </c>
      <c r="J24" s="224">
        <v>8.6999999999999993</v>
      </c>
      <c r="K24" s="224">
        <v>2.2000000000000002</v>
      </c>
      <c r="L24" s="224">
        <v>8.6</v>
      </c>
      <c r="M24" s="225">
        <v>8.6999999999999993</v>
      </c>
      <c r="N24" s="265">
        <v>8.9</v>
      </c>
      <c r="O24" s="224">
        <v>8.8000000000000007</v>
      </c>
      <c r="P24" s="224">
        <v>8.8000000000000007</v>
      </c>
      <c r="Q24" s="224">
        <v>2.2000000000000002</v>
      </c>
      <c r="R24" s="224">
        <v>8.6999999999999993</v>
      </c>
      <c r="S24" s="225">
        <v>8.6999999999999993</v>
      </c>
      <c r="T24" s="256">
        <f t="shared" si="5"/>
        <v>138</v>
      </c>
      <c r="U24" s="237"/>
      <c r="V24" s="384"/>
      <c r="W24" s="237"/>
      <c r="X24" s="237"/>
      <c r="Y24" s="237"/>
      <c r="Z24" s="203"/>
    </row>
    <row r="25" spans="1:47" ht="26.25" customHeight="1" x14ac:dyDescent="0.25">
      <c r="A25" s="88" t="s">
        <v>44</v>
      </c>
      <c r="B25" s="265">
        <v>8.9</v>
      </c>
      <c r="C25" s="224">
        <v>8.9</v>
      </c>
      <c r="D25" s="224">
        <v>8.8000000000000007</v>
      </c>
      <c r="E25" s="224">
        <v>2.1</v>
      </c>
      <c r="F25" s="224">
        <v>8.8000000000000007</v>
      </c>
      <c r="G25" s="225">
        <v>8.6999999999999993</v>
      </c>
      <c r="H25" s="265">
        <v>8.8000000000000007</v>
      </c>
      <c r="I25" s="224">
        <v>8.8000000000000007</v>
      </c>
      <c r="J25" s="224">
        <v>8.6999999999999993</v>
      </c>
      <c r="K25" s="224">
        <v>2.1</v>
      </c>
      <c r="L25" s="224">
        <v>8.6</v>
      </c>
      <c r="M25" s="225">
        <v>8.6999999999999993</v>
      </c>
      <c r="N25" s="265">
        <v>8.8000000000000007</v>
      </c>
      <c r="O25" s="224">
        <v>8.9</v>
      </c>
      <c r="P25" s="224">
        <v>8.8000000000000007</v>
      </c>
      <c r="Q25" s="224">
        <v>2.1</v>
      </c>
      <c r="R25" s="224">
        <v>8.6999999999999993</v>
      </c>
      <c r="S25" s="225">
        <v>8.6999999999999993</v>
      </c>
      <c r="T25" s="256">
        <f t="shared" si="5"/>
        <v>137.89999999999998</v>
      </c>
      <c r="U25" s="243"/>
      <c r="V25" s="385"/>
      <c r="W25" s="243"/>
      <c r="X25" s="263"/>
      <c r="Y25" s="263"/>
      <c r="Z25" s="263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</row>
    <row r="26" spans="1:47" ht="26.25" customHeight="1" x14ac:dyDescent="0.25">
      <c r="A26" s="88" t="s">
        <v>45</v>
      </c>
      <c r="B26" s="223">
        <v>8.9</v>
      </c>
      <c r="C26" s="249">
        <v>8.9</v>
      </c>
      <c r="D26" s="224">
        <v>8.8000000000000007</v>
      </c>
      <c r="E26" s="224">
        <v>2.2000000000000002</v>
      </c>
      <c r="F26" s="224">
        <v>8.8000000000000007</v>
      </c>
      <c r="G26" s="225">
        <v>8.6999999999999993</v>
      </c>
      <c r="H26" s="265">
        <v>8.8000000000000007</v>
      </c>
      <c r="I26" s="224">
        <v>8.8000000000000007</v>
      </c>
      <c r="J26" s="224">
        <v>8.6999999999999993</v>
      </c>
      <c r="K26" s="224">
        <v>2.1</v>
      </c>
      <c r="L26" s="224">
        <v>8.6</v>
      </c>
      <c r="M26" s="225">
        <v>8.6999999999999993</v>
      </c>
      <c r="N26" s="265">
        <v>8.8000000000000007</v>
      </c>
      <c r="O26" s="224">
        <v>8.9</v>
      </c>
      <c r="P26" s="224">
        <v>8.8000000000000007</v>
      </c>
      <c r="Q26" s="224">
        <v>2.1</v>
      </c>
      <c r="R26" s="224">
        <v>8.6999999999999993</v>
      </c>
      <c r="S26" s="225">
        <v>8.6999999999999993</v>
      </c>
      <c r="T26" s="256">
        <f t="shared" si="5"/>
        <v>137.99999999999997</v>
      </c>
      <c r="U26" s="243"/>
      <c r="V26" s="385"/>
      <c r="W26" s="243"/>
      <c r="X26" s="203"/>
      <c r="Y26" s="203"/>
      <c r="Z26" s="203"/>
    </row>
    <row r="27" spans="1:47" ht="26.25" customHeight="1" x14ac:dyDescent="0.25">
      <c r="A27" s="88" t="s">
        <v>46</v>
      </c>
      <c r="B27" s="265">
        <v>8.9</v>
      </c>
      <c r="C27" s="224">
        <v>8.9</v>
      </c>
      <c r="D27" s="224">
        <v>8.8000000000000007</v>
      </c>
      <c r="E27" s="224">
        <v>2.2000000000000002</v>
      </c>
      <c r="F27" s="224">
        <v>8.8000000000000007</v>
      </c>
      <c r="G27" s="225">
        <v>8.6999999999999993</v>
      </c>
      <c r="H27" s="265">
        <v>8.8000000000000007</v>
      </c>
      <c r="I27" s="224">
        <v>8.8000000000000007</v>
      </c>
      <c r="J27" s="224">
        <v>8.6999999999999993</v>
      </c>
      <c r="K27" s="224">
        <v>2.2000000000000002</v>
      </c>
      <c r="L27" s="224">
        <v>8.6999999999999993</v>
      </c>
      <c r="M27" s="225">
        <v>8.6999999999999993</v>
      </c>
      <c r="N27" s="265">
        <v>8.9</v>
      </c>
      <c r="O27" s="224">
        <v>8.9</v>
      </c>
      <c r="P27" s="224">
        <v>8.9</v>
      </c>
      <c r="Q27" s="224">
        <v>2.2000000000000002</v>
      </c>
      <c r="R27" s="224">
        <v>8.6999999999999993</v>
      </c>
      <c r="S27" s="225">
        <v>8.6999999999999993</v>
      </c>
      <c r="T27" s="256">
        <f t="shared" si="5"/>
        <v>138.5</v>
      </c>
      <c r="U27" s="243"/>
      <c r="V27" s="385"/>
      <c r="W27" s="243"/>
      <c r="X27" s="203"/>
      <c r="Y27" s="203"/>
      <c r="Z27" s="203"/>
    </row>
    <row r="28" spans="1:47" ht="26.25" customHeight="1" x14ac:dyDescent="0.25">
      <c r="A28" s="88" t="s">
        <v>47</v>
      </c>
      <c r="B28" s="265">
        <v>8.9</v>
      </c>
      <c r="C28" s="224">
        <v>8.9</v>
      </c>
      <c r="D28" s="224">
        <v>8.8000000000000007</v>
      </c>
      <c r="E28" s="224">
        <v>2.2000000000000002</v>
      </c>
      <c r="F28" s="224">
        <v>8.8000000000000007</v>
      </c>
      <c r="G28" s="225">
        <v>8.6999999999999993</v>
      </c>
      <c r="H28" s="265">
        <v>8.8000000000000007</v>
      </c>
      <c r="I28" s="224">
        <v>8.8000000000000007</v>
      </c>
      <c r="J28" s="224">
        <v>8.6999999999999993</v>
      </c>
      <c r="K28" s="224">
        <v>2.2000000000000002</v>
      </c>
      <c r="L28" s="224">
        <v>8.6999999999999993</v>
      </c>
      <c r="M28" s="225">
        <v>8.6999999999999993</v>
      </c>
      <c r="N28" s="265">
        <v>8.9</v>
      </c>
      <c r="O28" s="224">
        <v>8.9</v>
      </c>
      <c r="P28" s="224">
        <v>8.9</v>
      </c>
      <c r="Q28" s="224">
        <v>2.2000000000000002</v>
      </c>
      <c r="R28" s="224">
        <v>8.6999999999999993</v>
      </c>
      <c r="S28" s="225">
        <v>8.6999999999999993</v>
      </c>
      <c r="T28" s="256">
        <f t="shared" si="5"/>
        <v>138.5</v>
      </c>
      <c r="U28" s="243"/>
      <c r="V28" s="385"/>
      <c r="W28" s="243"/>
      <c r="X28" s="203"/>
      <c r="Y28" s="203"/>
      <c r="Z28" s="203"/>
    </row>
    <row r="29" spans="1:47" ht="26.25" customHeight="1" thickBot="1" x14ac:dyDescent="0.3">
      <c r="A29" s="228" t="s">
        <v>48</v>
      </c>
      <c r="B29" s="270">
        <v>8.9</v>
      </c>
      <c r="C29" s="257">
        <v>8.9</v>
      </c>
      <c r="D29" s="257">
        <v>8.8000000000000007</v>
      </c>
      <c r="E29" s="257">
        <v>2.2000000000000002</v>
      </c>
      <c r="F29" s="257">
        <v>8.8000000000000007</v>
      </c>
      <c r="G29" s="312">
        <v>8.8000000000000007</v>
      </c>
      <c r="H29" s="270">
        <v>8.8000000000000007</v>
      </c>
      <c r="I29" s="257">
        <v>8.8000000000000007</v>
      </c>
      <c r="J29" s="257">
        <v>8.8000000000000007</v>
      </c>
      <c r="K29" s="257">
        <v>2.2000000000000002</v>
      </c>
      <c r="L29" s="257">
        <v>8.6999999999999993</v>
      </c>
      <c r="M29" s="312">
        <v>8.8000000000000007</v>
      </c>
      <c r="N29" s="270">
        <v>8.9</v>
      </c>
      <c r="O29" s="257">
        <v>8.9</v>
      </c>
      <c r="P29" s="257">
        <v>8.9</v>
      </c>
      <c r="Q29" s="257">
        <v>2.2000000000000002</v>
      </c>
      <c r="R29" s="257">
        <v>8.8000000000000007</v>
      </c>
      <c r="S29" s="312">
        <v>8.8000000000000007</v>
      </c>
      <c r="T29" s="259">
        <f t="shared" si="5"/>
        <v>139.00000000000003</v>
      </c>
      <c r="U29" s="243"/>
      <c r="V29" s="385"/>
      <c r="W29" s="243"/>
      <c r="X29" s="203"/>
      <c r="Y29" s="203"/>
      <c r="Z29" s="203"/>
    </row>
    <row r="30" spans="1:47" ht="26.25" customHeight="1" thickBot="1" x14ac:dyDescent="0.3">
      <c r="A30" s="230" t="s">
        <v>10</v>
      </c>
      <c r="B30" s="232">
        <f>SUM(B23:B29)</f>
        <v>62.099999999999994</v>
      </c>
      <c r="C30" s="262">
        <f t="shared" ref="C30:S30" si="6">SUM(C23:C29)</f>
        <v>62.099999999999994</v>
      </c>
      <c r="D30" s="262">
        <f t="shared" si="6"/>
        <v>61.599999999999994</v>
      </c>
      <c r="E30" s="262">
        <f t="shared" si="6"/>
        <v>15.299999999999997</v>
      </c>
      <c r="F30" s="262">
        <f t="shared" si="6"/>
        <v>61.599999999999994</v>
      </c>
      <c r="G30" s="313">
        <f t="shared" si="6"/>
        <v>61</v>
      </c>
      <c r="H30" s="232">
        <f t="shared" si="6"/>
        <v>61.599999999999994</v>
      </c>
      <c r="I30" s="262">
        <f t="shared" si="6"/>
        <v>61.599999999999994</v>
      </c>
      <c r="J30" s="262">
        <f t="shared" si="6"/>
        <v>61</v>
      </c>
      <c r="K30" s="262">
        <f t="shared" si="6"/>
        <v>15.2</v>
      </c>
      <c r="L30" s="262">
        <f t="shared" si="6"/>
        <v>60.5</v>
      </c>
      <c r="M30" s="313">
        <f t="shared" si="6"/>
        <v>61</v>
      </c>
      <c r="N30" s="232">
        <f t="shared" si="6"/>
        <v>62.1</v>
      </c>
      <c r="O30" s="262">
        <f t="shared" si="6"/>
        <v>62.099999999999994</v>
      </c>
      <c r="P30" s="262">
        <f t="shared" si="6"/>
        <v>61.9</v>
      </c>
      <c r="Q30" s="262">
        <f t="shared" si="6"/>
        <v>15.2</v>
      </c>
      <c r="R30" s="262">
        <f t="shared" si="6"/>
        <v>61</v>
      </c>
      <c r="S30" s="313">
        <f t="shared" si="6"/>
        <v>61</v>
      </c>
      <c r="T30" s="261">
        <f t="shared" si="5"/>
        <v>967.90000000000009</v>
      </c>
      <c r="U30" s="243"/>
      <c r="V30" s="385"/>
      <c r="W30" s="243"/>
      <c r="X30" s="203"/>
      <c r="Y30" s="203"/>
      <c r="Z30" s="203"/>
    </row>
    <row r="31" spans="1:47" ht="26.25" customHeight="1" x14ac:dyDescent="0.25">
      <c r="A31" s="235"/>
      <c r="B31" s="236">
        <v>65</v>
      </c>
      <c r="C31" s="236">
        <v>65</v>
      </c>
      <c r="D31" s="236">
        <v>65</v>
      </c>
      <c r="E31" s="236">
        <v>16</v>
      </c>
      <c r="F31" s="236">
        <v>65</v>
      </c>
      <c r="G31" s="236">
        <v>65</v>
      </c>
      <c r="H31" s="236">
        <v>65</v>
      </c>
      <c r="I31" s="236">
        <v>65</v>
      </c>
      <c r="J31" s="236">
        <v>65</v>
      </c>
      <c r="K31" s="236">
        <v>16</v>
      </c>
      <c r="L31" s="236">
        <v>65</v>
      </c>
      <c r="M31" s="236">
        <v>65</v>
      </c>
      <c r="N31" s="236">
        <v>65</v>
      </c>
      <c r="O31" s="236">
        <v>65</v>
      </c>
      <c r="P31" s="236">
        <v>65</v>
      </c>
      <c r="Q31" s="236">
        <v>16</v>
      </c>
      <c r="R31" s="236">
        <v>65</v>
      </c>
      <c r="S31" s="236">
        <v>65</v>
      </c>
      <c r="T31" s="237"/>
      <c r="U31" s="308"/>
      <c r="V31" s="386"/>
      <c r="W31" s="308"/>
      <c r="X31" s="203"/>
      <c r="Y31" s="203"/>
      <c r="Z31" s="203"/>
    </row>
    <row r="32" spans="1:47" ht="26.25" customHeight="1" thickBot="1" x14ac:dyDescent="0.3">
      <c r="A32" s="239"/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03"/>
      <c r="R32" s="240"/>
      <c r="S32" s="236"/>
      <c r="T32" s="236"/>
      <c r="U32" s="308"/>
      <c r="V32" s="386"/>
      <c r="W32" s="308"/>
      <c r="X32" s="203"/>
      <c r="Y32" s="203"/>
      <c r="Z32" s="203"/>
    </row>
    <row r="33" spans="1:26" ht="26.25" customHeight="1" thickBot="1" x14ac:dyDescent="0.3">
      <c r="A33" s="214" t="s">
        <v>63</v>
      </c>
      <c r="B33" s="425" t="s">
        <v>25</v>
      </c>
      <c r="C33" s="426"/>
      <c r="D33" s="426"/>
      <c r="E33" s="426"/>
      <c r="F33" s="426"/>
      <c r="G33" s="426"/>
      <c r="H33" s="241"/>
      <c r="I33" s="242"/>
      <c r="J33" s="425" t="s">
        <v>78</v>
      </c>
      <c r="K33" s="426"/>
      <c r="L33" s="426"/>
      <c r="M33" s="426"/>
      <c r="N33" s="426"/>
      <c r="O33" s="426"/>
      <c r="P33" s="241"/>
      <c r="Q33" s="243"/>
      <c r="R33" s="435" t="s">
        <v>144</v>
      </c>
      <c r="S33" s="435"/>
      <c r="T33" s="435"/>
      <c r="U33" s="435"/>
      <c r="V33" s="436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45">
        <v>2</v>
      </c>
      <c r="D34" s="245">
        <v>3</v>
      </c>
      <c r="E34" s="245">
        <v>4</v>
      </c>
      <c r="F34" s="245">
        <v>5</v>
      </c>
      <c r="G34" s="246">
        <v>6</v>
      </c>
      <c r="H34" s="247" t="s">
        <v>10</v>
      </c>
      <c r="I34" s="248"/>
      <c r="J34" s="269">
        <v>1</v>
      </c>
      <c r="K34" s="253">
        <v>2</v>
      </c>
      <c r="L34" s="253">
        <v>3</v>
      </c>
      <c r="M34" s="253">
        <v>4</v>
      </c>
      <c r="N34" s="253">
        <v>5</v>
      </c>
      <c r="O34" s="253">
        <v>6</v>
      </c>
      <c r="P34" s="254" t="s">
        <v>10</v>
      </c>
      <c r="Q34" s="243"/>
      <c r="R34" s="435"/>
      <c r="S34" s="435"/>
      <c r="T34" s="435"/>
      <c r="U34" s="435"/>
      <c r="V34" s="436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84.663399999999996</v>
      </c>
      <c r="C35" s="249">
        <v>83.9328</v>
      </c>
      <c r="D35" s="249">
        <v>83.596800000000002</v>
      </c>
      <c r="E35" s="249">
        <v>26.772899999999996</v>
      </c>
      <c r="F35" s="249">
        <v>86.615099999999998</v>
      </c>
      <c r="G35" s="250">
        <v>86.217600000000019</v>
      </c>
      <c r="H35" s="227">
        <f t="shared" ref="H35:H42" si="7">SUM(B35:G35)</f>
        <v>451.79860000000002</v>
      </c>
      <c r="I35" s="208"/>
      <c r="J35" s="223">
        <v>7.3</v>
      </c>
      <c r="K35" s="255">
        <v>7.2</v>
      </c>
      <c r="L35" s="255">
        <v>7.2</v>
      </c>
      <c r="M35" s="255">
        <v>2.2000000000000002</v>
      </c>
      <c r="N35" s="255">
        <v>7.2</v>
      </c>
      <c r="O35" s="255">
        <v>6.9</v>
      </c>
      <c r="P35" s="256">
        <f t="shared" ref="P35:P42" si="8">SUM(J35:O35)</f>
        <v>38</v>
      </c>
      <c r="Q35" s="243"/>
      <c r="R35" s="435"/>
      <c r="S35" s="435"/>
      <c r="T35" s="435"/>
      <c r="U35" s="435"/>
      <c r="V35" s="436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84.663399999999996</v>
      </c>
      <c r="C36" s="249">
        <v>83.9328</v>
      </c>
      <c r="D36" s="249">
        <v>83.596800000000002</v>
      </c>
      <c r="E36" s="249">
        <v>26.772899999999996</v>
      </c>
      <c r="F36" s="249">
        <v>86.615099999999998</v>
      </c>
      <c r="G36" s="250">
        <v>88.374899999999997</v>
      </c>
      <c r="H36" s="227">
        <f t="shared" si="7"/>
        <v>453.95590000000004</v>
      </c>
      <c r="I36" s="212"/>
      <c r="J36" s="223">
        <v>7.3</v>
      </c>
      <c r="K36" s="255">
        <v>7.2</v>
      </c>
      <c r="L36" s="255">
        <v>7.2</v>
      </c>
      <c r="M36" s="255">
        <v>2.2000000000000002</v>
      </c>
      <c r="N36" s="255">
        <v>7.2</v>
      </c>
      <c r="O36" s="255">
        <v>6.9</v>
      </c>
      <c r="P36" s="256">
        <f t="shared" si="8"/>
        <v>38</v>
      </c>
      <c r="Q36" s="243"/>
      <c r="R36" s="435"/>
      <c r="S36" s="435"/>
      <c r="T36" s="435"/>
      <c r="U36" s="435"/>
      <c r="V36" s="436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>
        <v>84.663399999999996</v>
      </c>
      <c r="C37" s="249">
        <v>83.9328</v>
      </c>
      <c r="D37" s="249">
        <v>83.596800000000002</v>
      </c>
      <c r="E37" s="249">
        <v>26.772899999999996</v>
      </c>
      <c r="F37" s="249">
        <v>86.615099999999998</v>
      </c>
      <c r="G37" s="250">
        <v>88.374899999999997</v>
      </c>
      <c r="H37" s="227">
        <f t="shared" si="7"/>
        <v>453.95590000000004</v>
      </c>
      <c r="I37" s="212"/>
      <c r="J37" s="223">
        <v>7.3</v>
      </c>
      <c r="K37" s="255">
        <v>7.2</v>
      </c>
      <c r="L37" s="255">
        <v>6.8</v>
      </c>
      <c r="M37" s="255">
        <v>2.2000000000000002</v>
      </c>
      <c r="N37" s="255">
        <v>7.3</v>
      </c>
      <c r="O37" s="255">
        <v>7.1</v>
      </c>
      <c r="P37" s="256">
        <f t="shared" si="8"/>
        <v>37.9</v>
      </c>
      <c r="Q37" s="243"/>
      <c r="R37" s="435"/>
      <c r="S37" s="435"/>
      <c r="T37" s="435"/>
      <c r="U37" s="435"/>
      <c r="V37" s="436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>
        <v>84.663399999999996</v>
      </c>
      <c r="C38" s="249">
        <v>86.201270399999984</v>
      </c>
      <c r="D38" s="249">
        <v>85.794865200000004</v>
      </c>
      <c r="E38" s="249">
        <v>27.022503199999996</v>
      </c>
      <c r="F38" s="249">
        <v>89.166577599999997</v>
      </c>
      <c r="G38" s="250">
        <v>88.374899999999997</v>
      </c>
      <c r="H38" s="227">
        <f t="shared" si="7"/>
        <v>461.22351639999999</v>
      </c>
      <c r="I38" s="212"/>
      <c r="J38" s="223">
        <v>7.4</v>
      </c>
      <c r="K38" s="255">
        <v>7.2</v>
      </c>
      <c r="L38" s="255">
        <v>6.8</v>
      </c>
      <c r="M38" s="255">
        <v>2.2000000000000002</v>
      </c>
      <c r="N38" s="255">
        <v>7.3</v>
      </c>
      <c r="O38" s="255">
        <v>7.1</v>
      </c>
      <c r="P38" s="256">
        <f t="shared" si="8"/>
        <v>38</v>
      </c>
      <c r="Q38" s="243"/>
      <c r="R38" s="435"/>
      <c r="S38" s="435"/>
      <c r="T38" s="435"/>
      <c r="U38" s="435"/>
      <c r="V38" s="436"/>
    </row>
    <row r="39" spans="1:26" s="203" customFormat="1" ht="26.25" customHeight="1" x14ac:dyDescent="0.25">
      <c r="A39" s="88" t="s">
        <v>46</v>
      </c>
      <c r="B39" s="223">
        <v>84.663399999999996</v>
      </c>
      <c r="C39" s="249">
        <v>86.201270399999984</v>
      </c>
      <c r="D39" s="249">
        <v>85.794865200000004</v>
      </c>
      <c r="E39" s="249">
        <v>27.022503199999996</v>
      </c>
      <c r="F39" s="249">
        <v>89.166577599999997</v>
      </c>
      <c r="G39" s="250">
        <v>88.374899999999997</v>
      </c>
      <c r="H39" s="227">
        <f t="shared" ref="H39" si="9">SUM(B39:G39)</f>
        <v>461.22351639999999</v>
      </c>
      <c r="I39" s="212"/>
      <c r="J39" s="223">
        <v>7.4</v>
      </c>
      <c r="K39" s="255">
        <v>7.2</v>
      </c>
      <c r="L39" s="255">
        <v>6.8</v>
      </c>
      <c r="M39" s="255">
        <v>2.2000000000000002</v>
      </c>
      <c r="N39" s="255">
        <v>7.3</v>
      </c>
      <c r="O39" s="255">
        <v>7.1</v>
      </c>
      <c r="P39" s="256">
        <f t="shared" si="8"/>
        <v>38</v>
      </c>
      <c r="Q39" s="243"/>
      <c r="R39" s="435"/>
      <c r="S39" s="435"/>
      <c r="T39" s="435"/>
      <c r="U39" s="435"/>
      <c r="V39" s="436"/>
    </row>
    <row r="40" spans="1:26" s="203" customFormat="1" ht="26.25" customHeight="1" x14ac:dyDescent="0.25">
      <c r="A40" s="88" t="s">
        <v>47</v>
      </c>
      <c r="B40" s="223">
        <v>84.663399999999996</v>
      </c>
      <c r="C40" s="249">
        <v>86.201270399999984</v>
      </c>
      <c r="D40" s="249">
        <v>85.794865200000004</v>
      </c>
      <c r="E40" s="249">
        <v>27.022503199999996</v>
      </c>
      <c r="F40" s="249">
        <v>89.166577599999997</v>
      </c>
      <c r="G40" s="250">
        <v>88.374899999999997</v>
      </c>
      <c r="H40" s="227">
        <f t="shared" ref="H40" si="10">SUM(B40:G40)</f>
        <v>461.22351639999999</v>
      </c>
      <c r="I40" s="212"/>
      <c r="J40" s="223">
        <v>7.4</v>
      </c>
      <c r="K40" s="255">
        <v>7.2</v>
      </c>
      <c r="L40" s="255">
        <v>6.8</v>
      </c>
      <c r="M40" s="255">
        <v>2.2000000000000002</v>
      </c>
      <c r="N40" s="255">
        <v>7.3</v>
      </c>
      <c r="O40" s="255">
        <v>7.1</v>
      </c>
      <c r="P40" s="256">
        <f t="shared" si="8"/>
        <v>38</v>
      </c>
      <c r="Q40" s="243"/>
      <c r="R40" s="435"/>
      <c r="S40" s="435"/>
      <c r="T40" s="435"/>
      <c r="U40" s="435"/>
      <c r="V40" s="436"/>
    </row>
    <row r="41" spans="1:26" s="203" customFormat="1" ht="26.25" customHeight="1" thickBot="1" x14ac:dyDescent="0.3">
      <c r="A41" s="228" t="s">
        <v>48</v>
      </c>
      <c r="B41" s="223">
        <v>84.663399999999996</v>
      </c>
      <c r="C41" s="249">
        <v>86.201270399999984</v>
      </c>
      <c r="D41" s="249">
        <v>85.794865200000004</v>
      </c>
      <c r="E41" s="249">
        <v>27.022503199999996</v>
      </c>
      <c r="F41" s="249">
        <v>89.166577599999997</v>
      </c>
      <c r="G41" s="250">
        <v>88.374899999999997</v>
      </c>
      <c r="H41" s="227">
        <f t="shared" ref="H41" si="11">SUM(B41:G41)</f>
        <v>461.22351639999999</v>
      </c>
      <c r="I41" s="212"/>
      <c r="J41" s="229">
        <v>7.4</v>
      </c>
      <c r="K41" s="258">
        <v>7.2</v>
      </c>
      <c r="L41" s="258">
        <v>6.8</v>
      </c>
      <c r="M41" s="258">
        <v>2.2999999999999998</v>
      </c>
      <c r="N41" s="258">
        <v>7.4</v>
      </c>
      <c r="O41" s="258">
        <v>7.1</v>
      </c>
      <c r="P41" s="259">
        <f t="shared" si="8"/>
        <v>38.200000000000003</v>
      </c>
      <c r="Q41" s="243"/>
      <c r="R41" s="435"/>
      <c r="S41" s="435"/>
      <c r="T41" s="435"/>
      <c r="U41" s="435"/>
      <c r="V41" s="436"/>
    </row>
    <row r="42" spans="1:26" s="203" customFormat="1" ht="26.25" customHeight="1" thickBot="1" x14ac:dyDescent="0.3">
      <c r="A42" s="230" t="s">
        <v>10</v>
      </c>
      <c r="B42" s="320">
        <f t="shared" ref="B42:G42" si="12">SUM(B35:B41)</f>
        <v>592.64380000000006</v>
      </c>
      <c r="C42" s="267">
        <f t="shared" si="12"/>
        <v>596.60348160000001</v>
      </c>
      <c r="D42" s="267">
        <f t="shared" si="12"/>
        <v>593.96986079999999</v>
      </c>
      <c r="E42" s="267">
        <f t="shared" si="12"/>
        <v>188.40871279999996</v>
      </c>
      <c r="F42" s="267">
        <f t="shared" si="12"/>
        <v>616.5116104</v>
      </c>
      <c r="G42" s="321">
        <f t="shared" si="12"/>
        <v>616.4670000000001</v>
      </c>
      <c r="H42" s="234">
        <f t="shared" si="7"/>
        <v>3204.6044655999999</v>
      </c>
      <c r="I42" s="208"/>
      <c r="J42" s="314">
        <f>SUM(J35:J41)</f>
        <v>51.499999999999993</v>
      </c>
      <c r="K42" s="260">
        <f>SUM(K35:K41)</f>
        <v>50.400000000000006</v>
      </c>
      <c r="L42" s="260">
        <f t="shared" ref="L42:O42" si="13">SUM(L35:L41)</f>
        <v>48.399999999999991</v>
      </c>
      <c r="M42" s="260">
        <f t="shared" si="13"/>
        <v>15.5</v>
      </c>
      <c r="N42" s="260">
        <f t="shared" si="13"/>
        <v>50.999999999999993</v>
      </c>
      <c r="O42" s="260">
        <f t="shared" si="13"/>
        <v>49.300000000000004</v>
      </c>
      <c r="P42" s="261">
        <f t="shared" si="8"/>
        <v>266.10000000000002</v>
      </c>
      <c r="Q42" s="243"/>
      <c r="R42" s="435"/>
      <c r="S42" s="435"/>
      <c r="T42" s="435"/>
      <c r="U42" s="435"/>
      <c r="V42" s="436"/>
    </row>
    <row r="43" spans="1:26" s="203" customFormat="1" ht="26.25" customHeight="1" x14ac:dyDescent="0.25">
      <c r="A43" s="251"/>
      <c r="B43" s="252"/>
      <c r="C43" s="252"/>
      <c r="D43" s="252"/>
      <c r="E43" s="252"/>
      <c r="F43" s="252"/>
      <c r="G43" s="252"/>
      <c r="H43" s="252"/>
      <c r="I43" s="252"/>
      <c r="J43" s="212">
        <v>56</v>
      </c>
      <c r="K43" s="236">
        <v>55</v>
      </c>
      <c r="L43" s="236">
        <v>53</v>
      </c>
      <c r="M43" s="236">
        <v>17</v>
      </c>
      <c r="N43" s="236">
        <v>56</v>
      </c>
      <c r="O43" s="236">
        <v>54</v>
      </c>
      <c r="P43" s="236"/>
      <c r="Q43" s="236"/>
      <c r="R43" s="208"/>
      <c r="S43" s="236"/>
      <c r="T43" s="236"/>
      <c r="U43" s="236"/>
      <c r="V43" s="382"/>
    </row>
    <row r="44" spans="1:26" s="203" customFormat="1" ht="26.25" customHeight="1" thickBot="1" x14ac:dyDescent="0.3">
      <c r="A44" s="387"/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388" t="s">
        <v>143</v>
      </c>
      <c r="P44" s="388"/>
      <c r="Q44" s="389"/>
      <c r="R44" s="389"/>
      <c r="S44" s="389"/>
      <c r="T44" s="389"/>
      <c r="U44" s="389"/>
      <c r="V44" s="390"/>
    </row>
  </sheetData>
  <mergeCells count="21">
    <mergeCell ref="A1:A3"/>
    <mergeCell ref="B1:L1"/>
    <mergeCell ref="M1:P1"/>
    <mergeCell ref="B2:L3"/>
    <mergeCell ref="M2:P2"/>
    <mergeCell ref="M3:P3"/>
    <mergeCell ref="B21:G21"/>
    <mergeCell ref="H21:M21"/>
    <mergeCell ref="N21:S21"/>
    <mergeCell ref="J33:O33"/>
    <mergeCell ref="R33:V42"/>
    <mergeCell ref="B33:G33"/>
    <mergeCell ref="N9:S9"/>
    <mergeCell ref="B5:C5"/>
    <mergeCell ref="G5:H5"/>
    <mergeCell ref="K5:L5"/>
    <mergeCell ref="B7:C7"/>
    <mergeCell ref="L7:O7"/>
    <mergeCell ref="B9:G9"/>
    <mergeCell ref="H9:M9"/>
    <mergeCell ref="R1:V8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>
      <selection activeCell="J9" sqref="J9"/>
    </sheetView>
  </sheetViews>
  <sheetFormatPr baseColWidth="10" defaultRowHeight="23.25" x14ac:dyDescent="0.25"/>
  <cols>
    <col min="1" max="1" width="17.42578125" style="372" customWidth="1"/>
    <col min="2" max="2" width="15.28515625" style="372" customWidth="1"/>
    <col min="3" max="3" width="17.42578125" style="372" customWidth="1"/>
    <col min="4" max="4" width="15.28515625" style="372" customWidth="1"/>
    <col min="5" max="5" width="2.5703125" style="371" customWidth="1"/>
    <col min="6" max="16384" width="11.42578125" style="372"/>
  </cols>
  <sheetData>
    <row r="1" spans="1:5" ht="24" thickBot="1" x14ac:dyDescent="0.3">
      <c r="A1" s="447" t="s">
        <v>115</v>
      </c>
      <c r="B1" s="448"/>
      <c r="C1" s="448"/>
      <c r="D1" s="449"/>
    </row>
    <row r="2" spans="1:5" ht="47.25" thickBot="1" x14ac:dyDescent="0.3">
      <c r="A2" s="373" t="s">
        <v>113</v>
      </c>
      <c r="B2" s="374" t="s">
        <v>114</v>
      </c>
      <c r="C2" s="373" t="s">
        <v>113</v>
      </c>
      <c r="D2" s="374" t="s">
        <v>114</v>
      </c>
      <c r="E2" s="375"/>
    </row>
    <row r="3" spans="1:5" x14ac:dyDescent="0.25">
      <c r="A3" s="376" t="s">
        <v>116</v>
      </c>
      <c r="B3" s="377">
        <v>1.458</v>
      </c>
      <c r="C3" s="376" t="s">
        <v>128</v>
      </c>
      <c r="D3" s="377">
        <v>0.82299999999999995</v>
      </c>
      <c r="E3" s="378"/>
    </row>
    <row r="4" spans="1:5" x14ac:dyDescent="0.25">
      <c r="A4" s="379" t="s">
        <v>117</v>
      </c>
      <c r="B4" s="380">
        <v>1.454</v>
      </c>
      <c r="C4" s="379" t="s">
        <v>129</v>
      </c>
      <c r="D4" s="380">
        <v>0.82399999999999995</v>
      </c>
      <c r="E4" s="378"/>
    </row>
    <row r="5" spans="1:5" x14ac:dyDescent="0.25">
      <c r="A5" s="379" t="s">
        <v>118</v>
      </c>
      <c r="B5" s="380">
        <v>1.454</v>
      </c>
      <c r="C5" s="379" t="s">
        <v>130</v>
      </c>
      <c r="D5" s="380">
        <v>0.82199999999999995</v>
      </c>
      <c r="E5" s="378"/>
    </row>
    <row r="6" spans="1:5" x14ac:dyDescent="0.25">
      <c r="A6" s="379" t="s">
        <v>119</v>
      </c>
      <c r="B6" s="380">
        <v>0.45200000000000001</v>
      </c>
      <c r="C6" s="379" t="s">
        <v>131</v>
      </c>
      <c r="D6" s="380">
        <v>0.23100000000000001</v>
      </c>
      <c r="E6" s="378"/>
    </row>
    <row r="7" spans="1:5" x14ac:dyDescent="0.25">
      <c r="A7" s="379" t="s">
        <v>120</v>
      </c>
      <c r="B7" s="380">
        <v>1.462</v>
      </c>
      <c r="C7" s="379" t="s">
        <v>132</v>
      </c>
      <c r="D7" s="380">
        <v>0.82299999999999995</v>
      </c>
      <c r="E7" s="378"/>
    </row>
    <row r="8" spans="1:5" ht="24" thickBot="1" x14ac:dyDescent="0.3">
      <c r="A8" s="379" t="s">
        <v>121</v>
      </c>
      <c r="B8" s="381">
        <v>1.456</v>
      </c>
      <c r="C8" s="379" t="s">
        <v>133</v>
      </c>
      <c r="D8" s="381">
        <v>0.82299999999999995</v>
      </c>
      <c r="E8" s="378"/>
    </row>
    <row r="9" spans="1:5" x14ac:dyDescent="0.25">
      <c r="A9" s="376" t="s">
        <v>122</v>
      </c>
      <c r="B9" s="377">
        <v>0.82099999999999995</v>
      </c>
      <c r="C9" s="376" t="s">
        <v>134</v>
      </c>
      <c r="D9" s="377">
        <v>0.82299999999999995</v>
      </c>
      <c r="E9" s="378"/>
    </row>
    <row r="10" spans="1:5" x14ac:dyDescent="0.25">
      <c r="A10" s="379" t="s">
        <v>123</v>
      </c>
      <c r="B10" s="380">
        <v>0.82399999999999995</v>
      </c>
      <c r="C10" s="379" t="s">
        <v>135</v>
      </c>
      <c r="D10" s="380">
        <v>0.82299999999999995</v>
      </c>
      <c r="E10" s="378"/>
    </row>
    <row r="11" spans="1:5" x14ac:dyDescent="0.25">
      <c r="A11" s="379" t="s">
        <v>124</v>
      </c>
      <c r="B11" s="380">
        <v>0.82399999999999995</v>
      </c>
      <c r="C11" s="379" t="s">
        <v>136</v>
      </c>
      <c r="D11" s="380">
        <v>0.82199999999999995</v>
      </c>
      <c r="E11" s="378"/>
    </row>
    <row r="12" spans="1:5" x14ac:dyDescent="0.25">
      <c r="A12" s="379" t="s">
        <v>125</v>
      </c>
      <c r="B12" s="380">
        <v>0.23300000000000001</v>
      </c>
      <c r="C12" s="379" t="s">
        <v>137</v>
      </c>
      <c r="D12" s="380">
        <v>0.23400000000000001</v>
      </c>
      <c r="E12" s="378"/>
    </row>
    <row r="13" spans="1:5" x14ac:dyDescent="0.25">
      <c r="A13" s="379" t="s">
        <v>126</v>
      </c>
      <c r="B13" s="380">
        <v>0.82199999999999995</v>
      </c>
      <c r="C13" s="379" t="s">
        <v>138</v>
      </c>
      <c r="D13" s="380">
        <v>0.82099999999999995</v>
      </c>
      <c r="E13" s="378"/>
    </row>
    <row r="14" spans="1:5" ht="24" thickBot="1" x14ac:dyDescent="0.3">
      <c r="A14" s="379" t="s">
        <v>127</v>
      </c>
      <c r="B14" s="381">
        <v>0.82299999999999995</v>
      </c>
      <c r="C14" s="379" t="s">
        <v>139</v>
      </c>
      <c r="D14" s="381">
        <v>0.82199999999999995</v>
      </c>
      <c r="E14" s="378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view="pageBreakPreview" topLeftCell="A13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358" customWidth="1"/>
    <col min="2" max="3" width="11.42578125" style="358"/>
    <col min="4" max="4" width="9.140625" style="358" customWidth="1"/>
    <col min="5" max="5" width="12.5703125" style="358" customWidth="1"/>
    <col min="6" max="6" width="11.42578125" style="358"/>
    <col min="7" max="7" width="13.42578125" style="358" hidden="1" customWidth="1"/>
    <col min="8" max="9" width="0" style="358" hidden="1" customWidth="1"/>
    <col min="10" max="10" width="9.140625" style="358" hidden="1" customWidth="1"/>
    <col min="11" max="11" width="12.5703125" style="358" hidden="1" customWidth="1"/>
    <col min="12" max="16384" width="11.42578125" style="358"/>
  </cols>
  <sheetData>
    <row r="1" spans="1:11" ht="37.5" x14ac:dyDescent="0.25">
      <c r="A1" s="355"/>
      <c r="B1" s="356" t="s">
        <v>104</v>
      </c>
      <c r="C1" s="356" t="s">
        <v>105</v>
      </c>
      <c r="D1" s="356" t="s">
        <v>106</v>
      </c>
      <c r="E1" s="357" t="s">
        <v>107</v>
      </c>
      <c r="G1" s="355"/>
      <c r="H1" s="356" t="s">
        <v>104</v>
      </c>
      <c r="I1" s="356" t="s">
        <v>105</v>
      </c>
      <c r="J1" s="356" t="s">
        <v>106</v>
      </c>
      <c r="K1" s="357" t="s">
        <v>107</v>
      </c>
    </row>
    <row r="2" spans="1:11" x14ac:dyDescent="0.25">
      <c r="A2" s="453" t="s">
        <v>111</v>
      </c>
      <c r="B2" s="359">
        <v>673</v>
      </c>
      <c r="C2" s="359">
        <v>56</v>
      </c>
      <c r="D2" s="360">
        <v>2</v>
      </c>
      <c r="E2" s="361">
        <f t="shared" ref="E2:E7" si="0">SUM(B2:C2)*D2/1000</f>
        <v>1.458</v>
      </c>
      <c r="G2" s="453" t="s">
        <v>108</v>
      </c>
      <c r="H2" s="359">
        <v>671</v>
      </c>
      <c r="I2" s="359">
        <v>57</v>
      </c>
      <c r="J2" s="360">
        <v>2.5</v>
      </c>
      <c r="K2" s="361">
        <f>SUM(H2:I2)*J2/1000</f>
        <v>1.82</v>
      </c>
    </row>
    <row r="3" spans="1:11" x14ac:dyDescent="0.25">
      <c r="A3" s="454"/>
      <c r="B3" s="359">
        <v>672</v>
      </c>
      <c r="C3" s="359">
        <v>55</v>
      </c>
      <c r="D3" s="360">
        <v>2</v>
      </c>
      <c r="E3" s="361">
        <f t="shared" si="0"/>
        <v>1.454</v>
      </c>
      <c r="G3" s="454"/>
      <c r="H3" s="359">
        <v>678</v>
      </c>
      <c r="I3" s="359">
        <v>57</v>
      </c>
      <c r="J3" s="360">
        <v>2.5</v>
      </c>
      <c r="K3" s="361">
        <f t="shared" ref="K3:K6" si="1">SUM(H3:I3)*J3/1000</f>
        <v>1.8374999999999999</v>
      </c>
    </row>
    <row r="4" spans="1:11" x14ac:dyDescent="0.25">
      <c r="A4" s="454"/>
      <c r="B4" s="359">
        <v>672</v>
      </c>
      <c r="C4" s="359">
        <v>55</v>
      </c>
      <c r="D4" s="360">
        <v>2</v>
      </c>
      <c r="E4" s="361">
        <f t="shared" si="0"/>
        <v>1.454</v>
      </c>
      <c r="G4" s="454"/>
      <c r="H4" s="359">
        <v>215</v>
      </c>
      <c r="I4" s="359">
        <v>18</v>
      </c>
      <c r="J4" s="360">
        <v>2.5</v>
      </c>
      <c r="K4" s="361">
        <f t="shared" si="1"/>
        <v>0.58250000000000002</v>
      </c>
    </row>
    <row r="5" spans="1:11" x14ac:dyDescent="0.25">
      <c r="A5" s="454"/>
      <c r="B5" s="359">
        <v>209</v>
      </c>
      <c r="C5" s="359">
        <v>17</v>
      </c>
      <c r="D5" s="360">
        <v>2</v>
      </c>
      <c r="E5" s="361">
        <f t="shared" si="0"/>
        <v>0.45200000000000001</v>
      </c>
      <c r="G5" s="454"/>
      <c r="H5" s="359">
        <v>678</v>
      </c>
      <c r="I5" s="359">
        <v>56</v>
      </c>
      <c r="J5" s="360">
        <v>2.5</v>
      </c>
      <c r="K5" s="361">
        <f t="shared" si="1"/>
        <v>1.835</v>
      </c>
    </row>
    <row r="6" spans="1:11" x14ac:dyDescent="0.25">
      <c r="A6" s="454"/>
      <c r="B6" s="359">
        <v>674</v>
      </c>
      <c r="C6" s="359">
        <v>57</v>
      </c>
      <c r="D6" s="360">
        <v>2</v>
      </c>
      <c r="E6" s="361">
        <f t="shared" si="0"/>
        <v>1.462</v>
      </c>
      <c r="G6" s="454"/>
      <c r="H6" s="359">
        <v>677</v>
      </c>
      <c r="I6" s="359">
        <v>57</v>
      </c>
      <c r="J6" s="360">
        <v>2.5</v>
      </c>
      <c r="K6" s="361">
        <f t="shared" si="1"/>
        <v>1.835</v>
      </c>
    </row>
    <row r="7" spans="1:11" x14ac:dyDescent="0.25">
      <c r="A7" s="455"/>
      <c r="B7" s="359">
        <v>672</v>
      </c>
      <c r="C7" s="359">
        <v>56</v>
      </c>
      <c r="D7" s="360">
        <v>2</v>
      </c>
      <c r="E7" s="361">
        <f t="shared" si="0"/>
        <v>1.456</v>
      </c>
      <c r="G7" s="455"/>
      <c r="H7" s="359">
        <v>676</v>
      </c>
      <c r="I7" s="359">
        <v>57</v>
      </c>
      <c r="J7" s="360">
        <v>2.5</v>
      </c>
      <c r="K7" s="361">
        <f>SUM(H7:I7)*J7/1000</f>
        <v>1.8325</v>
      </c>
    </row>
    <row r="8" spans="1:11" x14ac:dyDescent="0.25">
      <c r="A8" s="450" t="s">
        <v>8</v>
      </c>
      <c r="B8" s="359">
        <v>756</v>
      </c>
      <c r="C8" s="359">
        <v>65</v>
      </c>
      <c r="D8" s="360">
        <v>1</v>
      </c>
      <c r="E8" s="361">
        <f t="shared" ref="E8:E25" si="2">SUM(B8:C8)*D8/1000</f>
        <v>0.82099999999999995</v>
      </c>
      <c r="G8" s="450" t="s">
        <v>109</v>
      </c>
      <c r="H8" s="359">
        <v>761</v>
      </c>
      <c r="I8" s="359">
        <v>65</v>
      </c>
      <c r="J8" s="360">
        <v>1</v>
      </c>
      <c r="K8" s="361">
        <f t="shared" ref="K8:K25" si="3">SUM(H8:I8)*J8/1000</f>
        <v>0.82599999999999996</v>
      </c>
    </row>
    <row r="9" spans="1:11" x14ac:dyDescent="0.25">
      <c r="A9" s="451"/>
      <c r="B9" s="359">
        <v>759</v>
      </c>
      <c r="C9" s="359">
        <v>65</v>
      </c>
      <c r="D9" s="360">
        <v>1</v>
      </c>
      <c r="E9" s="361">
        <f t="shared" si="2"/>
        <v>0.82399999999999995</v>
      </c>
      <c r="G9" s="451"/>
      <c r="H9" s="359">
        <v>763</v>
      </c>
      <c r="I9" s="359">
        <v>65</v>
      </c>
      <c r="J9" s="360">
        <v>1</v>
      </c>
      <c r="K9" s="361">
        <f t="shared" si="3"/>
        <v>0.82799999999999996</v>
      </c>
    </row>
    <row r="10" spans="1:11" x14ac:dyDescent="0.25">
      <c r="A10" s="451"/>
      <c r="B10" s="359">
        <v>759</v>
      </c>
      <c r="C10" s="359">
        <v>65</v>
      </c>
      <c r="D10" s="360">
        <v>1</v>
      </c>
      <c r="E10" s="361">
        <f t="shared" si="2"/>
        <v>0.82399999999999995</v>
      </c>
      <c r="G10" s="451"/>
      <c r="H10" s="359">
        <v>216</v>
      </c>
      <c r="I10" s="359">
        <v>18</v>
      </c>
      <c r="J10" s="360">
        <v>1</v>
      </c>
      <c r="K10" s="361">
        <f t="shared" si="3"/>
        <v>0.23400000000000001</v>
      </c>
    </row>
    <row r="11" spans="1:11" x14ac:dyDescent="0.25">
      <c r="A11" s="451"/>
      <c r="B11" s="359">
        <v>217</v>
      </c>
      <c r="C11" s="359">
        <v>16</v>
      </c>
      <c r="D11" s="360">
        <v>1</v>
      </c>
      <c r="E11" s="361">
        <f t="shared" si="2"/>
        <v>0.23300000000000001</v>
      </c>
      <c r="G11" s="451"/>
      <c r="H11" s="359">
        <v>763</v>
      </c>
      <c r="I11" s="359">
        <v>65</v>
      </c>
      <c r="J11" s="360">
        <v>1</v>
      </c>
      <c r="K11" s="361">
        <f t="shared" si="3"/>
        <v>0.82799999999999996</v>
      </c>
    </row>
    <row r="12" spans="1:11" x14ac:dyDescent="0.25">
      <c r="A12" s="451"/>
      <c r="B12" s="359">
        <v>757</v>
      </c>
      <c r="C12" s="359">
        <v>65</v>
      </c>
      <c r="D12" s="360">
        <v>1</v>
      </c>
      <c r="E12" s="361">
        <f t="shared" si="2"/>
        <v>0.82199999999999995</v>
      </c>
      <c r="G12" s="451"/>
      <c r="H12" s="359">
        <v>763</v>
      </c>
      <c r="I12" s="359">
        <v>65</v>
      </c>
      <c r="J12" s="360">
        <v>1</v>
      </c>
      <c r="K12" s="361">
        <f t="shared" si="3"/>
        <v>0.82799999999999996</v>
      </c>
    </row>
    <row r="13" spans="1:11" x14ac:dyDescent="0.25">
      <c r="A13" s="456"/>
      <c r="B13" s="359">
        <v>758</v>
      </c>
      <c r="C13" s="359">
        <v>65</v>
      </c>
      <c r="D13" s="360">
        <v>1</v>
      </c>
      <c r="E13" s="361">
        <f t="shared" si="2"/>
        <v>0.82299999999999995</v>
      </c>
      <c r="G13" s="456"/>
      <c r="H13" s="359">
        <v>763</v>
      </c>
      <c r="I13" s="359">
        <v>64</v>
      </c>
      <c r="J13" s="360">
        <v>1</v>
      </c>
      <c r="K13" s="361">
        <f t="shared" si="3"/>
        <v>0.82699999999999996</v>
      </c>
    </row>
    <row r="14" spans="1:11" x14ac:dyDescent="0.25">
      <c r="A14" s="450" t="s">
        <v>51</v>
      </c>
      <c r="B14" s="359">
        <v>758</v>
      </c>
      <c r="C14" s="359">
        <v>65</v>
      </c>
      <c r="D14" s="360">
        <v>1</v>
      </c>
      <c r="E14" s="361">
        <f t="shared" si="2"/>
        <v>0.82299999999999995</v>
      </c>
      <c r="G14" s="450" t="s">
        <v>110</v>
      </c>
      <c r="H14" s="359">
        <v>762</v>
      </c>
      <c r="I14" s="359">
        <v>65</v>
      </c>
      <c r="J14" s="360">
        <v>1</v>
      </c>
      <c r="K14" s="361">
        <f t="shared" si="3"/>
        <v>0.82699999999999996</v>
      </c>
    </row>
    <row r="15" spans="1:11" x14ac:dyDescent="0.25">
      <c r="A15" s="451"/>
      <c r="B15" s="359">
        <v>759</v>
      </c>
      <c r="C15" s="359">
        <v>65</v>
      </c>
      <c r="D15" s="360">
        <v>1</v>
      </c>
      <c r="E15" s="361">
        <f t="shared" si="2"/>
        <v>0.82399999999999995</v>
      </c>
      <c r="G15" s="451"/>
      <c r="H15" s="359">
        <v>761</v>
      </c>
      <c r="I15" s="359">
        <v>65</v>
      </c>
      <c r="J15" s="360">
        <v>1</v>
      </c>
      <c r="K15" s="361">
        <f t="shared" si="3"/>
        <v>0.82599999999999996</v>
      </c>
    </row>
    <row r="16" spans="1:11" x14ac:dyDescent="0.25">
      <c r="A16" s="451"/>
      <c r="B16" s="359">
        <v>757</v>
      </c>
      <c r="C16" s="359">
        <v>65</v>
      </c>
      <c r="D16" s="360">
        <v>1</v>
      </c>
      <c r="E16" s="361">
        <f t="shared" si="2"/>
        <v>0.82199999999999995</v>
      </c>
      <c r="G16" s="451"/>
      <c r="H16" s="359">
        <v>219</v>
      </c>
      <c r="I16" s="359">
        <v>18</v>
      </c>
      <c r="J16" s="360">
        <v>1</v>
      </c>
      <c r="K16" s="361">
        <f t="shared" si="3"/>
        <v>0.23699999999999999</v>
      </c>
    </row>
    <row r="17" spans="1:11" x14ac:dyDescent="0.25">
      <c r="A17" s="451"/>
      <c r="B17" s="359">
        <v>215</v>
      </c>
      <c r="C17" s="359">
        <v>16</v>
      </c>
      <c r="D17" s="360">
        <v>1</v>
      </c>
      <c r="E17" s="361">
        <f t="shared" si="2"/>
        <v>0.23100000000000001</v>
      </c>
      <c r="G17" s="451"/>
      <c r="H17" s="359">
        <v>761</v>
      </c>
      <c r="I17" s="359">
        <v>65</v>
      </c>
      <c r="J17" s="360">
        <v>1</v>
      </c>
      <c r="K17" s="361">
        <f t="shared" si="3"/>
        <v>0.82599999999999996</v>
      </c>
    </row>
    <row r="18" spans="1:11" x14ac:dyDescent="0.25">
      <c r="A18" s="451"/>
      <c r="B18" s="359">
        <v>758</v>
      </c>
      <c r="C18" s="359">
        <v>65</v>
      </c>
      <c r="D18" s="360">
        <v>1</v>
      </c>
      <c r="E18" s="361">
        <f t="shared" si="2"/>
        <v>0.82299999999999995</v>
      </c>
      <c r="G18" s="451"/>
      <c r="H18" s="359">
        <v>762</v>
      </c>
      <c r="I18" s="359">
        <v>65</v>
      </c>
      <c r="J18" s="360">
        <v>1</v>
      </c>
      <c r="K18" s="361">
        <f t="shared" si="3"/>
        <v>0.82699999999999996</v>
      </c>
    </row>
    <row r="19" spans="1:11" x14ac:dyDescent="0.25">
      <c r="A19" s="456"/>
      <c r="B19" s="359">
        <v>758</v>
      </c>
      <c r="C19" s="359">
        <v>65</v>
      </c>
      <c r="D19" s="360">
        <v>1</v>
      </c>
      <c r="E19" s="361">
        <f t="shared" si="2"/>
        <v>0.82299999999999995</v>
      </c>
      <c r="G19" s="456"/>
      <c r="H19" s="359">
        <v>762</v>
      </c>
      <c r="I19" s="359">
        <v>65</v>
      </c>
      <c r="J19" s="360">
        <v>1</v>
      </c>
      <c r="K19" s="361">
        <f t="shared" si="3"/>
        <v>0.82699999999999996</v>
      </c>
    </row>
    <row r="20" spans="1:11" x14ac:dyDescent="0.25">
      <c r="A20" s="450" t="s">
        <v>50</v>
      </c>
      <c r="B20" s="359">
        <v>758</v>
      </c>
      <c r="C20" s="359">
        <v>65</v>
      </c>
      <c r="D20" s="360">
        <v>1</v>
      </c>
      <c r="E20" s="361">
        <f t="shared" si="2"/>
        <v>0.82299999999999995</v>
      </c>
      <c r="G20" s="450" t="s">
        <v>8</v>
      </c>
      <c r="H20" s="359">
        <v>762</v>
      </c>
      <c r="I20" s="359">
        <v>65</v>
      </c>
      <c r="J20" s="360">
        <v>1</v>
      </c>
      <c r="K20" s="361">
        <f t="shared" si="3"/>
        <v>0.82699999999999996</v>
      </c>
    </row>
    <row r="21" spans="1:11" x14ac:dyDescent="0.25">
      <c r="A21" s="451"/>
      <c r="B21" s="359">
        <v>758</v>
      </c>
      <c r="C21" s="359">
        <v>65</v>
      </c>
      <c r="D21" s="360">
        <v>1</v>
      </c>
      <c r="E21" s="361">
        <f t="shared" si="2"/>
        <v>0.82299999999999995</v>
      </c>
      <c r="G21" s="451"/>
      <c r="H21" s="359">
        <v>763</v>
      </c>
      <c r="I21" s="359">
        <v>65</v>
      </c>
      <c r="J21" s="360">
        <v>1</v>
      </c>
      <c r="K21" s="361">
        <f t="shared" si="3"/>
        <v>0.82799999999999996</v>
      </c>
    </row>
    <row r="22" spans="1:11" x14ac:dyDescent="0.25">
      <c r="A22" s="451"/>
      <c r="B22" s="359">
        <v>757</v>
      </c>
      <c r="C22" s="359">
        <v>65</v>
      </c>
      <c r="D22" s="360">
        <v>1</v>
      </c>
      <c r="E22" s="361">
        <f t="shared" si="2"/>
        <v>0.82199999999999995</v>
      </c>
      <c r="G22" s="451"/>
      <c r="H22" s="359">
        <v>216</v>
      </c>
      <c r="I22" s="359">
        <v>18</v>
      </c>
      <c r="J22" s="360">
        <v>1</v>
      </c>
      <c r="K22" s="361">
        <f t="shared" si="3"/>
        <v>0.23400000000000001</v>
      </c>
    </row>
    <row r="23" spans="1:11" x14ac:dyDescent="0.25">
      <c r="A23" s="451"/>
      <c r="B23" s="359">
        <v>218</v>
      </c>
      <c r="C23" s="359">
        <v>16</v>
      </c>
      <c r="D23" s="360">
        <v>1</v>
      </c>
      <c r="E23" s="361">
        <f t="shared" si="2"/>
        <v>0.23400000000000001</v>
      </c>
      <c r="G23" s="451"/>
      <c r="H23" s="359">
        <v>762</v>
      </c>
      <c r="I23" s="359">
        <v>65</v>
      </c>
      <c r="J23" s="360">
        <v>1</v>
      </c>
      <c r="K23" s="361">
        <f t="shared" si="3"/>
        <v>0.82699999999999996</v>
      </c>
    </row>
    <row r="24" spans="1:11" x14ac:dyDescent="0.25">
      <c r="A24" s="451"/>
      <c r="B24" s="362">
        <v>756</v>
      </c>
      <c r="C24" s="362">
        <v>65</v>
      </c>
      <c r="D24" s="363">
        <v>1</v>
      </c>
      <c r="E24" s="364">
        <f t="shared" si="2"/>
        <v>0.82099999999999995</v>
      </c>
      <c r="G24" s="451"/>
      <c r="H24" s="362">
        <v>762</v>
      </c>
      <c r="I24" s="362">
        <v>65</v>
      </c>
      <c r="J24" s="363">
        <v>1</v>
      </c>
      <c r="K24" s="364"/>
    </row>
    <row r="25" spans="1:11" ht="19.5" thickBot="1" x14ac:dyDescent="0.3">
      <c r="A25" s="452"/>
      <c r="B25" s="365">
        <v>757</v>
      </c>
      <c r="C25" s="365">
        <v>65</v>
      </c>
      <c r="D25" s="366">
        <v>1</v>
      </c>
      <c r="E25" s="367">
        <f t="shared" si="2"/>
        <v>0.82199999999999995</v>
      </c>
      <c r="G25" s="452"/>
      <c r="H25" s="365">
        <v>762</v>
      </c>
      <c r="I25" s="365">
        <v>65</v>
      </c>
      <c r="J25" s="366">
        <v>1</v>
      </c>
      <c r="K25" s="367">
        <f t="shared" si="3"/>
        <v>0.82699999999999996</v>
      </c>
    </row>
  </sheetData>
  <mergeCells count="8">
    <mergeCell ref="A20:A25"/>
    <mergeCell ref="G20:G25"/>
    <mergeCell ref="A2:A7"/>
    <mergeCell ref="G2:G7"/>
    <mergeCell ref="A8:A13"/>
    <mergeCell ref="G8:G13"/>
    <mergeCell ref="A14:A19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="90" zoomScaleNormal="100" zoomScaleSheetLayoutView="90" workbookViewId="0">
      <selection activeCell="D13" sqref="D13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457" t="s">
        <v>83</v>
      </c>
      <c r="B1" s="458"/>
      <c r="C1" s="458"/>
      <c r="D1" s="459"/>
    </row>
    <row r="2" spans="1:6" ht="20.25" x14ac:dyDescent="0.25">
      <c r="A2" s="329" t="s">
        <v>84</v>
      </c>
      <c r="B2" s="330">
        <v>63</v>
      </c>
      <c r="C2" s="331" t="s">
        <v>85</v>
      </c>
      <c r="D2" s="332" t="s">
        <v>86</v>
      </c>
    </row>
    <row r="3" spans="1:6" ht="20.25" x14ac:dyDescent="0.25">
      <c r="A3" s="333" t="s">
        <v>87</v>
      </c>
      <c r="B3" s="334">
        <f>B2*3.72%</f>
        <v>2.3436000000000003</v>
      </c>
      <c r="C3" s="335"/>
      <c r="D3" s="336" t="s">
        <v>88</v>
      </c>
    </row>
    <row r="4" spans="1:6" ht="20.25" x14ac:dyDescent="0.25">
      <c r="A4" s="333" t="s">
        <v>89</v>
      </c>
      <c r="B4" s="334">
        <f>B3*2</f>
        <v>4.6872000000000007</v>
      </c>
      <c r="C4" s="335"/>
      <c r="D4" s="336" t="s">
        <v>90</v>
      </c>
    </row>
    <row r="5" spans="1:6" ht="20.25" x14ac:dyDescent="0.25">
      <c r="A5" s="337" t="s">
        <v>91</v>
      </c>
      <c r="B5" s="338">
        <v>2.5000000000000001E-2</v>
      </c>
      <c r="C5" s="335" t="s">
        <v>85</v>
      </c>
      <c r="D5" s="336" t="s">
        <v>92</v>
      </c>
    </row>
    <row r="6" spans="1:6" ht="20.25" x14ac:dyDescent="0.25">
      <c r="A6" s="337" t="s">
        <v>93</v>
      </c>
      <c r="B6" s="339">
        <v>158.69999999999999</v>
      </c>
      <c r="C6" s="335" t="s">
        <v>85</v>
      </c>
      <c r="D6" s="336" t="s">
        <v>86</v>
      </c>
    </row>
    <row r="7" spans="1:6" ht="20.25" x14ac:dyDescent="0.25">
      <c r="A7" s="333" t="s">
        <v>94</v>
      </c>
      <c r="B7" s="334">
        <f>B5*B6</f>
        <v>3.9674999999999998</v>
      </c>
      <c r="C7" s="335"/>
      <c r="D7" s="336" t="s">
        <v>95</v>
      </c>
    </row>
    <row r="8" spans="1:6" ht="20.25" x14ac:dyDescent="0.25">
      <c r="A8" s="333" t="s">
        <v>96</v>
      </c>
      <c r="B8" s="340">
        <v>0.36</v>
      </c>
      <c r="C8" s="335"/>
      <c r="D8" s="112" t="s">
        <v>97</v>
      </c>
    </row>
    <row r="9" spans="1:6" ht="21" thickBot="1" x14ac:dyDescent="0.3">
      <c r="A9" s="333" t="s">
        <v>98</v>
      </c>
      <c r="B9" s="341">
        <f>B4-B7</f>
        <v>0.71970000000000089</v>
      </c>
      <c r="C9" s="335"/>
      <c r="D9" s="336" t="s">
        <v>99</v>
      </c>
    </row>
    <row r="10" spans="1:6" ht="21" thickBot="1" x14ac:dyDescent="0.3">
      <c r="A10" s="342" t="s">
        <v>100</v>
      </c>
      <c r="B10" s="343">
        <f>B9/B8</f>
        <v>1.9991666666666692</v>
      </c>
      <c r="C10" s="344"/>
      <c r="D10" s="345" t="s">
        <v>101</v>
      </c>
      <c r="E10" s="17" t="s">
        <v>102</v>
      </c>
      <c r="F10" s="17" t="s">
        <v>103</v>
      </c>
    </row>
    <row r="14" spans="1:6" s="346" customFormat="1" ht="14.25" x14ac:dyDescent="0.25">
      <c r="B14" s="347"/>
      <c r="C14" s="348"/>
      <c r="D14" s="348"/>
      <c r="E14" s="347"/>
    </row>
    <row r="15" spans="1:6" s="346" customFormat="1" ht="14.25" x14ac:dyDescent="0.25">
      <c r="B15" s="347"/>
      <c r="C15" s="349"/>
      <c r="D15" s="348"/>
      <c r="E15" s="347"/>
    </row>
    <row r="16" spans="1:6" s="346" customFormat="1" ht="14.25" x14ac:dyDescent="0.25">
      <c r="B16" s="347"/>
      <c r="C16" s="349"/>
      <c r="D16" s="348"/>
      <c r="E16" s="347"/>
    </row>
    <row r="17" spans="2:5" s="346" customFormat="1" ht="14.25" x14ac:dyDescent="0.25">
      <c r="B17" s="347"/>
      <c r="C17" s="349"/>
      <c r="D17" s="348"/>
      <c r="E17" s="347"/>
    </row>
    <row r="18" spans="2:5" s="346" customFormat="1" ht="14.25" x14ac:dyDescent="0.25">
      <c r="B18" s="347"/>
      <c r="C18" s="348"/>
      <c r="D18" s="348"/>
      <c r="E18" s="347"/>
    </row>
    <row r="19" spans="2:5" s="346" customFormat="1" ht="14.25" x14ac:dyDescent="0.25">
      <c r="B19" s="347"/>
      <c r="C19" s="348"/>
      <c r="D19" s="348"/>
      <c r="E19" s="347"/>
    </row>
    <row r="20" spans="2:5" s="346" customFormat="1" ht="14.25" x14ac:dyDescent="0.25">
      <c r="B20" s="347"/>
      <c r="C20" s="348"/>
      <c r="D20" s="348"/>
      <c r="E20" s="347"/>
    </row>
    <row r="21" spans="2:5" s="346" customFormat="1" ht="14.25" x14ac:dyDescent="0.25">
      <c r="B21" s="347"/>
      <c r="C21" s="348"/>
      <c r="D21" s="348"/>
      <c r="E21" s="347"/>
    </row>
    <row r="22" spans="2:5" s="346" customFormat="1" ht="14.25" x14ac:dyDescent="0.25">
      <c r="B22" s="347"/>
      <c r="C22" s="350"/>
      <c r="D22" s="351"/>
      <c r="E22" s="347"/>
    </row>
    <row r="23" spans="2:5" s="346" customFormat="1" ht="14.25" x14ac:dyDescent="0.25">
      <c r="B23" s="347"/>
      <c r="C23" s="350"/>
      <c r="D23" s="352"/>
      <c r="E23" s="347"/>
    </row>
    <row r="24" spans="2:5" s="346" customFormat="1" x14ac:dyDescent="0.25">
      <c r="B24" s="347"/>
      <c r="C24" s="353"/>
      <c r="D24" s="70"/>
      <c r="E24" s="347"/>
    </row>
    <row r="25" spans="2:5" s="346" customFormat="1" x14ac:dyDescent="0.25">
      <c r="B25" s="347"/>
      <c r="C25" s="353"/>
      <c r="D25" s="70"/>
      <c r="E25" s="347"/>
    </row>
    <row r="26" spans="2:5" s="346" customFormat="1" x14ac:dyDescent="0.25">
      <c r="B26" s="347"/>
      <c r="C26" s="354"/>
      <c r="D26" s="70"/>
      <c r="E26" s="347"/>
    </row>
    <row r="27" spans="2:5" s="346" customFormat="1" x14ac:dyDescent="0.25">
      <c r="B27" s="347"/>
      <c r="C27" s="354"/>
      <c r="D27" s="70"/>
      <c r="E27" s="347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01" t="s">
        <v>54</v>
      </c>
      <c r="L11" s="401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0" t="s">
        <v>8</v>
      </c>
      <c r="C15" s="411"/>
      <c r="D15" s="411"/>
      <c r="E15" s="411"/>
      <c r="F15" s="411"/>
      <c r="G15" s="411"/>
      <c r="H15" s="411"/>
      <c r="I15" s="411"/>
      <c r="J15" s="411"/>
      <c r="K15" s="412"/>
      <c r="L15" s="404" t="s">
        <v>50</v>
      </c>
      <c r="M15" s="405"/>
      <c r="N15" s="405"/>
      <c r="O15" s="405"/>
      <c r="P15" s="405"/>
      <c r="Q15" s="405"/>
      <c r="R15" s="405"/>
      <c r="S15" s="406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2"/>
      <c r="I36" s="97"/>
      <c r="J36" s="52" t="s">
        <v>26</v>
      </c>
      <c r="K36" s="105"/>
      <c r="L36" s="408" t="s">
        <v>25</v>
      </c>
      <c r="M36" s="408"/>
      <c r="N36" s="408"/>
      <c r="O36" s="408"/>
      <c r="P36" s="4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01" t="s">
        <v>55</v>
      </c>
      <c r="L11" s="401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0" t="s">
        <v>8</v>
      </c>
      <c r="C15" s="411"/>
      <c r="D15" s="411"/>
      <c r="E15" s="411"/>
      <c r="F15" s="411"/>
      <c r="G15" s="411"/>
      <c r="H15" s="411"/>
      <c r="I15" s="411"/>
      <c r="J15" s="411"/>
      <c r="K15" s="412"/>
      <c r="L15" s="404" t="s">
        <v>50</v>
      </c>
      <c r="M15" s="405"/>
      <c r="N15" s="405"/>
      <c r="O15" s="405"/>
      <c r="P15" s="405"/>
      <c r="Q15" s="405"/>
      <c r="R15" s="405"/>
      <c r="S15" s="405"/>
      <c r="T15" s="405"/>
      <c r="U15" s="406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2"/>
      <c r="I36" s="97"/>
      <c r="J36" s="52" t="s">
        <v>26</v>
      </c>
      <c r="K36" s="105"/>
      <c r="L36" s="408" t="s">
        <v>25</v>
      </c>
      <c r="M36" s="408"/>
      <c r="N36" s="408"/>
      <c r="O36" s="408"/>
      <c r="P36" s="4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01" t="s">
        <v>55</v>
      </c>
      <c r="L11" s="401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10" t="s">
        <v>8</v>
      </c>
      <c r="C15" s="411"/>
      <c r="D15" s="411"/>
      <c r="E15" s="411"/>
      <c r="F15" s="411"/>
      <c r="G15" s="411"/>
      <c r="H15" s="411"/>
      <c r="I15" s="411"/>
      <c r="J15" s="411"/>
      <c r="K15" s="412"/>
      <c r="L15" s="404" t="s">
        <v>50</v>
      </c>
      <c r="M15" s="405"/>
      <c r="N15" s="405"/>
      <c r="O15" s="405"/>
      <c r="P15" s="405"/>
      <c r="Q15" s="405"/>
      <c r="R15" s="405"/>
      <c r="S15" s="405"/>
      <c r="T15" s="405"/>
      <c r="U15" s="406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2"/>
      <c r="I36" s="97"/>
      <c r="J36" s="52" t="s">
        <v>26</v>
      </c>
      <c r="K36" s="105"/>
      <c r="L36" s="408" t="s">
        <v>25</v>
      </c>
      <c r="M36" s="408"/>
      <c r="N36" s="408"/>
      <c r="O36" s="408"/>
      <c r="P36" s="4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01" t="s">
        <v>56</v>
      </c>
      <c r="L11" s="401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5"/>
      <c r="J15" s="416" t="s">
        <v>51</v>
      </c>
      <c r="K15" s="417"/>
      <c r="L15" s="417"/>
      <c r="M15" s="418"/>
      <c r="N15" s="419" t="s">
        <v>50</v>
      </c>
      <c r="O15" s="419"/>
      <c r="P15" s="419"/>
      <c r="Q15" s="419"/>
      <c r="R15" s="419"/>
      <c r="S15" s="419"/>
      <c r="T15" s="419"/>
      <c r="U15" s="420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2"/>
      <c r="I36" s="97"/>
      <c r="J36" s="52" t="s">
        <v>26</v>
      </c>
      <c r="K36" s="105"/>
      <c r="L36" s="408" t="s">
        <v>25</v>
      </c>
      <c r="M36" s="408"/>
      <c r="N36" s="408"/>
      <c r="O36" s="408"/>
      <c r="P36" s="4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01" t="s">
        <v>57</v>
      </c>
      <c r="L11" s="401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4"/>
      <c r="J15" s="415"/>
      <c r="K15" s="416" t="s">
        <v>51</v>
      </c>
      <c r="L15" s="417"/>
      <c r="M15" s="417"/>
      <c r="N15" s="418"/>
      <c r="O15" s="421" t="s">
        <v>50</v>
      </c>
      <c r="P15" s="419"/>
      <c r="Q15" s="419"/>
      <c r="R15" s="419"/>
      <c r="S15" s="419"/>
      <c r="T15" s="419"/>
      <c r="U15" s="419"/>
      <c r="V15" s="419"/>
      <c r="W15" s="42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2"/>
      <c r="I36" s="97"/>
      <c r="J36" s="52" t="s">
        <v>26</v>
      </c>
      <c r="K36" s="105"/>
      <c r="L36" s="408" t="s">
        <v>25</v>
      </c>
      <c r="M36" s="408"/>
      <c r="N36" s="408"/>
      <c r="O36" s="408"/>
      <c r="P36" s="4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99" t="s">
        <v>0</v>
      </c>
      <c r="B3" s="399"/>
      <c r="C3" s="399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00" t="s">
        <v>2</v>
      </c>
      <c r="F9" s="400"/>
      <c r="G9" s="40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0"/>
      <c r="S9" s="40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01" t="s">
        <v>58</v>
      </c>
      <c r="L11" s="401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13" t="s">
        <v>8</v>
      </c>
      <c r="C15" s="414"/>
      <c r="D15" s="414"/>
      <c r="E15" s="414"/>
      <c r="F15" s="414"/>
      <c r="G15" s="414"/>
      <c r="H15" s="414"/>
      <c r="I15" s="414"/>
      <c r="J15" s="415"/>
      <c r="K15" s="416" t="s">
        <v>51</v>
      </c>
      <c r="L15" s="417"/>
      <c r="M15" s="417"/>
      <c r="N15" s="418"/>
      <c r="O15" s="421" t="s">
        <v>50</v>
      </c>
      <c r="P15" s="419"/>
      <c r="Q15" s="419"/>
      <c r="R15" s="419"/>
      <c r="S15" s="419"/>
      <c r="T15" s="419"/>
      <c r="U15" s="419"/>
      <c r="V15" s="419"/>
      <c r="W15" s="420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07" t="s">
        <v>25</v>
      </c>
      <c r="C36" s="408"/>
      <c r="D36" s="408"/>
      <c r="E36" s="408"/>
      <c r="F36" s="408"/>
      <c r="G36" s="408"/>
      <c r="H36" s="402"/>
      <c r="I36" s="97"/>
      <c r="J36" s="52" t="s">
        <v>26</v>
      </c>
      <c r="K36" s="105"/>
      <c r="L36" s="408" t="s">
        <v>25</v>
      </c>
      <c r="M36" s="408"/>
      <c r="N36" s="408"/>
      <c r="O36" s="408"/>
      <c r="P36" s="402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09"/>
      <c r="K54" s="40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07" t="s">
        <v>8</v>
      </c>
      <c r="C55" s="408"/>
      <c r="D55" s="408"/>
      <c r="E55" s="408"/>
      <c r="F55" s="402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8</vt:i4>
      </vt:variant>
    </vt:vector>
  </HeadingPairs>
  <TitlesOfParts>
    <vt:vector size="41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IMPRIMIR</vt:lpstr>
      <vt:lpstr>Hoja1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2021-11-26T22:24:00Z</cp:lastPrinted>
  <dcterms:created xsi:type="dcterms:W3CDTF">2021-03-04T08:17:33Z</dcterms:created>
  <dcterms:modified xsi:type="dcterms:W3CDTF">2021-12-02T21:32:10Z</dcterms:modified>
</cp:coreProperties>
</file>