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4BEC9034-29AC-4724-81CC-700E259AEBC0}" xr6:coauthVersionLast="36" xr6:coauthVersionMax="36" xr10:uidLastSave="{00000000-0000-0000-0000-000000000000}"/>
  <bookViews>
    <workbookView xWindow="0" yWindow="0" windowWidth="20490" windowHeight="7545" activeTab="4" xr2:uid="{8426F80F-2F82-4B07-86E3-5D0E738FB7E8}"/>
  </bookViews>
  <sheets>
    <sheet name="SEM 1" sheetId="1" r:id="rId1"/>
    <sheet name="SEM 2" sheetId="3" r:id="rId2"/>
    <sheet name="SEM 3" sheetId="4" r:id="rId3"/>
    <sheet name="SEM 4" sheetId="6" r:id="rId4"/>
    <sheet name="IMPRIMIR" sheetId="2" r:id="rId5"/>
  </sheets>
  <definedNames>
    <definedName name="_xlnm.Print_Area" localSheetId="4">IMPRIMIR!$A$1:$V$46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6" l="1"/>
  <c r="P39" i="6" s="1"/>
  <c r="M39" i="6"/>
  <c r="N39" i="6"/>
  <c r="O39" i="6"/>
  <c r="K40" i="6"/>
  <c r="L40" i="6"/>
  <c r="M40" i="6"/>
  <c r="N40" i="6"/>
  <c r="O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D51" i="6"/>
  <c r="O50" i="6"/>
  <c r="N50" i="6"/>
  <c r="M50" i="6"/>
  <c r="L50" i="6"/>
  <c r="K50" i="6"/>
  <c r="G50" i="6"/>
  <c r="F50" i="6"/>
  <c r="E50" i="6"/>
  <c r="D50" i="6"/>
  <c r="C50" i="6"/>
  <c r="B50" i="6"/>
  <c r="O49" i="6"/>
  <c r="N49" i="6"/>
  <c r="M49" i="6"/>
  <c r="L49" i="6"/>
  <c r="K49" i="6"/>
  <c r="G49" i="6"/>
  <c r="F49" i="6"/>
  <c r="E49" i="6"/>
  <c r="D49" i="6"/>
  <c r="C49" i="6"/>
  <c r="B49" i="6"/>
  <c r="P48" i="6"/>
  <c r="H48" i="6"/>
  <c r="G46" i="6"/>
  <c r="G51" i="6" s="1"/>
  <c r="F46" i="6"/>
  <c r="F51" i="6" s="1"/>
  <c r="E46" i="6"/>
  <c r="E51" i="6" s="1"/>
  <c r="D46" i="6"/>
  <c r="C46" i="6"/>
  <c r="C51" i="6" s="1"/>
  <c r="B46" i="6"/>
  <c r="B51" i="6" s="1"/>
  <c r="O45" i="6"/>
  <c r="N45" i="6"/>
  <c r="M45" i="6"/>
  <c r="L45" i="6"/>
  <c r="K45" i="6"/>
  <c r="H45" i="6"/>
  <c r="O44" i="6"/>
  <c r="N44" i="6"/>
  <c r="M44" i="6"/>
  <c r="L44" i="6"/>
  <c r="K44" i="6"/>
  <c r="H44" i="6"/>
  <c r="O43" i="6"/>
  <c r="N43" i="6"/>
  <c r="M43" i="6"/>
  <c r="L43" i="6"/>
  <c r="K43" i="6"/>
  <c r="P43" i="6" s="1"/>
  <c r="H43" i="6"/>
  <c r="O42" i="6"/>
  <c r="N42" i="6"/>
  <c r="M42" i="6"/>
  <c r="L42" i="6"/>
  <c r="K42" i="6"/>
  <c r="H42" i="6"/>
  <c r="O41" i="6"/>
  <c r="N41" i="6"/>
  <c r="M41" i="6"/>
  <c r="L41" i="6"/>
  <c r="K41" i="6"/>
  <c r="H41" i="6"/>
  <c r="H40" i="6"/>
  <c r="H3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R27" i="6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25" i="6"/>
  <c r="J30" i="6" s="1"/>
  <c r="I25" i="6"/>
  <c r="I30" i="6" s="1"/>
  <c r="H25" i="6"/>
  <c r="H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R24" i="6"/>
  <c r="R23" i="6"/>
  <c r="R22" i="6"/>
  <c r="R21" i="6"/>
  <c r="R20" i="6"/>
  <c r="R19" i="6"/>
  <c r="R18" i="6"/>
  <c r="P40" i="6" l="1"/>
  <c r="G62" i="6"/>
  <c r="G59" i="6"/>
  <c r="G61" i="6"/>
  <c r="E65" i="6"/>
  <c r="E70" i="6" s="1"/>
  <c r="G58" i="6"/>
  <c r="H46" i="6"/>
  <c r="H49" i="6" s="1"/>
  <c r="G64" i="6"/>
  <c r="G63" i="6"/>
  <c r="C65" i="6"/>
  <c r="C70" i="6" s="1"/>
  <c r="F65" i="6"/>
  <c r="F70" i="6" s="1"/>
  <c r="G60" i="6"/>
  <c r="D65" i="6"/>
  <c r="D70" i="6" s="1"/>
  <c r="P42" i="6"/>
  <c r="P41" i="6"/>
  <c r="P45" i="6"/>
  <c r="P44" i="6"/>
  <c r="M46" i="6"/>
  <c r="M51" i="6" s="1"/>
  <c r="O46" i="6"/>
  <c r="O51" i="6" s="1"/>
  <c r="N46" i="6"/>
  <c r="N51" i="6" s="1"/>
  <c r="R25" i="6"/>
  <c r="R26" i="6" s="1"/>
  <c r="B30" i="6"/>
  <c r="B65" i="6"/>
  <c r="K46" i="6"/>
  <c r="L46" i="6"/>
  <c r="L51" i="6" s="1"/>
  <c r="F49" i="4"/>
  <c r="E49" i="4"/>
  <c r="D49" i="4"/>
  <c r="C49" i="4"/>
  <c r="B49" i="4"/>
  <c r="H47" i="6" l="1"/>
  <c r="S27" i="6"/>
  <c r="G65" i="6"/>
  <c r="B70" i="6"/>
  <c r="K51" i="6"/>
  <c r="P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7" i="6" l="1"/>
  <c r="P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G61" i="4" s="1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P42" i="4" l="1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M19" i="2"/>
  <c r="N19" i="2"/>
  <c r="O19" i="2"/>
  <c r="P19" i="2"/>
  <c r="Q19" i="2"/>
  <c r="H48" i="1" l="1"/>
  <c r="J19" i="2"/>
  <c r="K19" i="2"/>
  <c r="V27" i="1"/>
  <c r="M45" i="2" l="1"/>
  <c r="D45" i="2"/>
  <c r="E45" i="2"/>
  <c r="E19" i="2"/>
  <c r="F19" i="2"/>
  <c r="G19" i="2"/>
  <c r="H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31" i="2"/>
  <c r="H30" i="2"/>
  <c r="H29" i="2"/>
  <c r="H28" i="2"/>
  <c r="H27" i="2"/>
  <c r="H26" i="2"/>
  <c r="H25" i="2"/>
  <c r="L19" i="2"/>
  <c r="I19" i="2"/>
  <c r="D19" i="2"/>
  <c r="C19" i="2"/>
  <c r="B19" i="2"/>
  <c r="R18" i="2"/>
  <c r="R17" i="2"/>
  <c r="R16" i="2"/>
  <c r="R15" i="2"/>
  <c r="R14" i="2"/>
  <c r="R13" i="2"/>
  <c r="R12" i="2"/>
  <c r="G45" i="2" l="1"/>
  <c r="R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</calcChain>
</file>

<file path=xl/sharedStrings.xml><?xml version="1.0" encoding="utf-8"?>
<sst xmlns="http://schemas.openxmlformats.org/spreadsheetml/2006/main" count="384" uniqueCount="61">
  <si>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</si>
  <si>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</si>
  <si>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</si>
  <si>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</si>
  <si>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</si>
  <si>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</si>
  <si>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</si>
  <si>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</si>
  <si>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</si>
  <si>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</si>
  <si>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</si>
  <si>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</si>
  <si>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</si>
  <si>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</si>
  <si>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</si>
  <si>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</si>
  <si>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</si>
  <si>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</si>
  <si>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</si>
  <si>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</si>
  <si>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</si>
  <si>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</si>
  <si>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</si>
  <si>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</si>
  <si>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</si>
  <si>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</si>
  <si>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</si>
  <si>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</si>
  <si>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</si>
  <si>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</si>
  <si>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</si>
  <si>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</si>
  <si>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</si>
  <si>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</si>
  <si>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</si>
  <si>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</si>
  <si>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</si>
  <si>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</si>
  <si>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</si>
  <si>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</si>
  <si>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</si>
  <si>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</si>
  <si>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</si>
  <si>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</si>
  <si>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</si>
  <si>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</si>
  <si>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</si>
  <si>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</si>
  <si>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</si>
  <si>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</si>
  <si>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</si>
  <si>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</si>
  <si>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</si>
  <si>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Inicio - Preinicio</t>
  </si>
  <si>
    <t>F541 - M542</t>
  </si>
  <si>
    <t>CASETA D</t>
  </si>
  <si>
    <t>CASETA C</t>
  </si>
  <si>
    <t>SEMANA 2</t>
  </si>
  <si>
    <t>SEMANA 3</t>
  </si>
  <si>
    <t>SEMANA 4</t>
  </si>
  <si>
    <t>11 AL 17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</si>
</sst>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sz val="13"/>
      <color rgb="FF003366"/>
      <name val="Arial"/>
      <family val="2"/>
    </font>
    <font>
      <sz val="13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26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10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2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0" fontId="27" fillId="9" borderId="30" xfId="0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41" xfId="0" applyNumberFormat="1" applyFont="1" applyFill="1" applyBorder="1" applyAlignment="1">
      <alignment horizontal="center" vertical="center"/>
    </xf>
    <xf numFmtId="164" fontId="27" fillId="0" borderId="59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9" borderId="43" xfId="0" applyFont="1" applyFill="1" applyBorder="1" applyAlignment="1">
      <alignment horizontal="center" vertical="center"/>
    </xf>
    <xf numFmtId="0" fontId="27" fillId="0" borderId="0" xfId="0" quotePrefix="1" applyFont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horizontal="center" vertical="center"/>
    </xf>
    <xf numFmtId="0" fontId="29" fillId="15" borderId="9" xfId="0" applyFont="1" applyFill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6" fillId="2" borderId="37" xfId="0" applyNumberFormat="1" applyFont="1" applyFill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center" vertical="center"/>
    </xf>
    <xf numFmtId="164" fontId="27" fillId="2" borderId="40" xfId="0" applyNumberFormat="1" applyFont="1" applyFill="1" applyBorder="1" applyAlignment="1">
      <alignment horizontal="center" vertical="center"/>
    </xf>
    <xf numFmtId="164" fontId="27" fillId="2" borderId="44" xfId="0" applyNumberFormat="1" applyFont="1" applyFill="1" applyBorder="1" applyAlignment="1">
      <alignment horizontal="center" vertical="center"/>
    </xf>
    <xf numFmtId="164" fontId="27" fillId="2" borderId="45" xfId="0" applyNumberFormat="1" applyFont="1" applyFill="1" applyBorder="1" applyAlignment="1">
      <alignment horizontal="center" vertical="center"/>
    </xf>
    <xf numFmtId="164" fontId="27" fillId="2" borderId="32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" fontId="26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center" vertical="center"/>
    </xf>
    <xf numFmtId="0" fontId="27" fillId="8" borderId="49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9" borderId="50" xfId="0" applyFont="1" applyFill="1" applyBorder="1" applyAlignment="1">
      <alignment horizontal="center" vertical="center"/>
    </xf>
    <xf numFmtId="0" fontId="27" fillId="0" borderId="51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1" fontId="27" fillId="0" borderId="6" xfId="0" applyNumberFormat="1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164" fontId="26" fillId="0" borderId="51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3" xfId="0" applyNumberFormat="1" applyFont="1" applyFill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27" fillId="0" borderId="55" xfId="0" applyNumberFormat="1" applyFont="1" applyFill="1" applyBorder="1" applyAlignment="1">
      <alignment horizontal="center" vertical="center"/>
    </xf>
    <xf numFmtId="164" fontId="27" fillId="0" borderId="56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0" fontId="27" fillId="16" borderId="17" xfId="0" applyFont="1" applyFill="1" applyBorder="1" applyAlignment="1">
      <alignment horizontal="center" vertical="center"/>
    </xf>
    <xf numFmtId="164" fontId="27" fillId="0" borderId="44" xfId="0" applyNumberFormat="1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164" fontId="26" fillId="0" borderId="57" xfId="0" applyNumberFormat="1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164" fontId="26" fillId="0" borderId="9" xfId="0" applyNumberFormat="1" applyFont="1" applyFill="1" applyBorder="1" applyAlignment="1">
      <alignment horizontal="center" vertical="center"/>
    </xf>
    <xf numFmtId="164" fontId="26" fillId="0" borderId="38" xfId="0" applyNumberFormat="1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29" fillId="1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7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7" fillId="7" borderId="30" xfId="0" applyFont="1" applyFill="1" applyBorder="1" applyAlignment="1">
      <alignment horizontal="center" vertical="center"/>
    </xf>
    <xf numFmtId="0" fontId="27" fillId="7" borderId="31" xfId="0" applyFont="1" applyFill="1" applyBorder="1" applyAlignment="1">
      <alignment horizontal="center" vertical="center"/>
    </xf>
    <xf numFmtId="0" fontId="27" fillId="7" borderId="32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185583</xdr:colOff>
      <xdr:row>0</xdr:row>
      <xdr:rowOff>60323</xdr:rowOff>
    </xdr:from>
    <xdr:to>
      <xdr:col>0</xdr:col>
      <xdr:colOff>1986642</xdr:colOff>
      <xdr:row>2</xdr:row>
      <xdr:rowOff>233297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83" y="60323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2" t="s">
        <v>0</v>
      </c>
      <c r="B3" s="252"/>
      <c r="C3" s="25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53" t="s">
        <v>2</v>
      </c>
      <c r="F9" s="253"/>
      <c r="G9" s="2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3"/>
      <c r="S9" s="2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254" t="s">
        <v>5</v>
      </c>
      <c r="L11" s="25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63" t="s">
        <v>8</v>
      </c>
      <c r="C15" s="264"/>
      <c r="D15" s="264"/>
      <c r="E15" s="264"/>
      <c r="F15" s="264"/>
      <c r="G15" s="264"/>
      <c r="H15" s="264"/>
      <c r="I15" s="264"/>
      <c r="J15" s="264"/>
      <c r="K15" s="265"/>
      <c r="L15" s="257" t="s">
        <v>55</v>
      </c>
      <c r="M15" s="258"/>
      <c r="N15" s="258"/>
      <c r="O15" s="258"/>
      <c r="P15" s="258"/>
      <c r="Q15" s="258"/>
      <c r="R15" s="258"/>
      <c r="S15" s="258"/>
      <c r="T15" s="258"/>
      <c r="U15" s="259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55" t="s">
        <v>25</v>
      </c>
      <c r="C36" s="256"/>
      <c r="D36" s="256"/>
      <c r="E36" s="256"/>
      <c r="F36" s="256"/>
      <c r="G36" s="256"/>
      <c r="H36" s="97"/>
      <c r="I36" s="52" t="s">
        <v>26</v>
      </c>
      <c r="J36" s="105"/>
      <c r="K36" s="261" t="s">
        <v>25</v>
      </c>
      <c r="L36" s="261"/>
      <c r="M36" s="261"/>
      <c r="N36" s="261"/>
      <c r="O36" s="25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62"/>
      <c r="K54" s="26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60" t="s">
        <v>8</v>
      </c>
      <c r="C55" s="261"/>
      <c r="D55" s="261"/>
      <c r="E55" s="261"/>
      <c r="F55" s="25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86BE-FD10-40AE-92FE-DE623225DEBC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2" t="s">
        <v>0</v>
      </c>
      <c r="B3" s="252"/>
      <c r="C3" s="25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253" t="s">
        <v>2</v>
      </c>
      <c r="F9" s="253"/>
      <c r="G9" s="2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3"/>
      <c r="S9" s="2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254" t="s">
        <v>57</v>
      </c>
      <c r="L11" s="254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63" t="s">
        <v>8</v>
      </c>
      <c r="C15" s="264"/>
      <c r="D15" s="264"/>
      <c r="E15" s="264"/>
      <c r="F15" s="264"/>
      <c r="G15" s="264"/>
      <c r="H15" s="264"/>
      <c r="I15" s="265"/>
      <c r="J15" s="257" t="s">
        <v>55</v>
      </c>
      <c r="K15" s="258"/>
      <c r="L15" s="258"/>
      <c r="M15" s="258"/>
      <c r="N15" s="258"/>
      <c r="O15" s="258"/>
      <c r="P15" s="258"/>
      <c r="Q15" s="25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55" t="s">
        <v>25</v>
      </c>
      <c r="C36" s="256"/>
      <c r="D36" s="256"/>
      <c r="E36" s="256"/>
      <c r="F36" s="256"/>
      <c r="G36" s="256"/>
      <c r="H36" s="97"/>
      <c r="I36" s="52" t="s">
        <v>26</v>
      </c>
      <c r="J36" s="105"/>
      <c r="K36" s="261" t="s">
        <v>25</v>
      </c>
      <c r="L36" s="261"/>
      <c r="M36" s="261"/>
      <c r="N36" s="261"/>
      <c r="O36" s="25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62"/>
      <c r="K54" s="26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60" t="s">
        <v>8</v>
      </c>
      <c r="C55" s="261"/>
      <c r="D55" s="261"/>
      <c r="E55" s="261"/>
      <c r="F55" s="25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3BFE-50BA-4C70-94F6-A70362F0DB6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2" t="s">
        <v>0</v>
      </c>
      <c r="B3" s="252"/>
      <c r="C3" s="252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"/>
      <c r="Z3" s="2"/>
      <c r="AA3" s="2"/>
      <c r="AB3" s="2"/>
      <c r="AC3" s="2"/>
      <c r="AD3" s="2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5" t="s">
        <v>1</v>
      </c>
      <c r="B9" s="245"/>
      <c r="C9" s="245"/>
      <c r="D9" s="1"/>
      <c r="E9" s="253" t="s">
        <v>2</v>
      </c>
      <c r="F9" s="253"/>
      <c r="G9" s="2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3"/>
      <c r="S9" s="2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5"/>
      <c r="B10" s="245"/>
      <c r="C10" s="2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5" t="s">
        <v>4</v>
      </c>
      <c r="B11" s="245"/>
      <c r="C11" s="245"/>
      <c r="D11" s="1"/>
      <c r="E11" s="246">
        <v>3</v>
      </c>
      <c r="F11" s="1"/>
      <c r="G11" s="1"/>
      <c r="H11" s="1"/>
      <c r="I11" s="1"/>
      <c r="J11" s="1"/>
      <c r="K11" s="254" t="s">
        <v>58</v>
      </c>
      <c r="L11" s="254"/>
      <c r="M11" s="247"/>
      <c r="N11" s="2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5"/>
      <c r="B12" s="245"/>
      <c r="C12" s="245"/>
      <c r="D12" s="1"/>
      <c r="E12" s="5"/>
      <c r="F12" s="1"/>
      <c r="G12" s="1"/>
      <c r="H12" s="1"/>
      <c r="I12" s="1"/>
      <c r="J12" s="1"/>
      <c r="K12" s="247"/>
      <c r="L12" s="247"/>
      <c r="M12" s="247"/>
      <c r="N12" s="2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5"/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1"/>
      <c r="X13" s="1"/>
      <c r="Y13" s="1"/>
    </row>
    <row r="14" spans="1:30" s="3" customFormat="1" ht="27" thickBot="1" x14ac:dyDescent="0.3">
      <c r="A14" s="2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63" t="s">
        <v>8</v>
      </c>
      <c r="C15" s="264"/>
      <c r="D15" s="264"/>
      <c r="E15" s="264"/>
      <c r="F15" s="264"/>
      <c r="G15" s="264"/>
      <c r="H15" s="264"/>
      <c r="I15" s="265"/>
      <c r="J15" s="257" t="s">
        <v>55</v>
      </c>
      <c r="K15" s="258"/>
      <c r="L15" s="258"/>
      <c r="M15" s="258"/>
      <c r="N15" s="258"/>
      <c r="O15" s="258"/>
      <c r="P15" s="258"/>
      <c r="Q15" s="25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55" t="s">
        <v>25</v>
      </c>
      <c r="C36" s="256"/>
      <c r="D36" s="256"/>
      <c r="E36" s="256"/>
      <c r="F36" s="256"/>
      <c r="G36" s="256"/>
      <c r="H36" s="97"/>
      <c r="I36" s="52" t="s">
        <v>26</v>
      </c>
      <c r="J36" s="105"/>
      <c r="K36" s="261" t="s">
        <v>25</v>
      </c>
      <c r="L36" s="261"/>
      <c r="M36" s="261"/>
      <c r="N36" s="261"/>
      <c r="O36" s="25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62"/>
      <c r="K54" s="26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60" t="s">
        <v>8</v>
      </c>
      <c r="C55" s="261"/>
      <c r="D55" s="261"/>
      <c r="E55" s="261"/>
      <c r="F55" s="25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0FB9-ACC2-4B8C-A328-0B86A3AD39C8}">
  <dimension ref="A1:AD239"/>
  <sheetViews>
    <sheetView topLeftCell="A39" zoomScale="30" zoomScaleNormal="30" workbookViewId="0">
      <selection activeCell="B67" sqref="B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1" width="22.5703125" style="17" bestFit="1" customWidth="1"/>
    <col min="12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2" t="s">
        <v>0</v>
      </c>
      <c r="B3" s="252"/>
      <c r="C3" s="252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"/>
      <c r="Z3" s="2"/>
      <c r="AA3" s="2"/>
      <c r="AB3" s="2"/>
      <c r="AC3" s="2"/>
      <c r="AD3" s="24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9" t="s">
        <v>1</v>
      </c>
      <c r="B9" s="249"/>
      <c r="C9" s="249"/>
      <c r="D9" s="1"/>
      <c r="E9" s="253" t="s">
        <v>2</v>
      </c>
      <c r="F9" s="253"/>
      <c r="G9" s="25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53"/>
      <c r="S9" s="25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9"/>
      <c r="B10" s="249"/>
      <c r="C10" s="24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9" t="s">
        <v>4</v>
      </c>
      <c r="B11" s="249"/>
      <c r="C11" s="249"/>
      <c r="D11" s="1"/>
      <c r="E11" s="250">
        <v>3</v>
      </c>
      <c r="F11" s="1"/>
      <c r="G11" s="1"/>
      <c r="H11" s="1"/>
      <c r="I11" s="1"/>
      <c r="J11" s="1"/>
      <c r="K11" s="254" t="s">
        <v>59</v>
      </c>
      <c r="L11" s="254"/>
      <c r="M11" s="251"/>
      <c r="N11" s="2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9"/>
      <c r="B12" s="249"/>
      <c r="C12" s="249"/>
      <c r="D12" s="1"/>
      <c r="E12" s="5"/>
      <c r="F12" s="1"/>
      <c r="G12" s="1"/>
      <c r="H12" s="1"/>
      <c r="I12" s="1"/>
      <c r="J12" s="1"/>
      <c r="K12" s="251"/>
      <c r="L12" s="251"/>
      <c r="M12" s="251"/>
      <c r="N12" s="2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9"/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1"/>
      <c r="X13" s="1"/>
      <c r="Y13" s="1"/>
    </row>
    <row r="14" spans="1:30" s="3" customFormat="1" ht="27" thickBot="1" x14ac:dyDescent="0.3">
      <c r="A14" s="24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263" t="s">
        <v>8</v>
      </c>
      <c r="C15" s="264"/>
      <c r="D15" s="264"/>
      <c r="E15" s="264"/>
      <c r="F15" s="264"/>
      <c r="G15" s="264"/>
      <c r="H15" s="264"/>
      <c r="I15" s="265"/>
      <c r="J15" s="257" t="s">
        <v>55</v>
      </c>
      <c r="K15" s="258"/>
      <c r="L15" s="258"/>
      <c r="M15" s="258"/>
      <c r="N15" s="258"/>
      <c r="O15" s="258"/>
      <c r="P15" s="258"/>
      <c r="Q15" s="259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3">
        <v>13.257759999999999</v>
      </c>
      <c r="J18" s="21">
        <v>34.394660000000002</v>
      </c>
      <c r="K18" s="22">
        <v>35.555839999999996</v>
      </c>
      <c r="L18" s="22">
        <v>39.136000000000003</v>
      </c>
      <c r="M18" s="22">
        <v>31.10949999999999</v>
      </c>
      <c r="N18" s="22">
        <v>33.036559999999994</v>
      </c>
      <c r="O18" s="22">
        <v>21.713920000000002</v>
      </c>
      <c r="P18" s="22">
        <v>19.141559999999998</v>
      </c>
      <c r="Q18" s="23">
        <v>15.132480000000001</v>
      </c>
      <c r="R18" s="24">
        <f t="shared" ref="R18:R25" si="0">SUM(B18:Q18)</f>
        <v>458.21536000000003</v>
      </c>
      <c r="T18" s="2"/>
      <c r="U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3">
        <v>13.257759999999999</v>
      </c>
      <c r="J19" s="21">
        <v>34.394660000000002</v>
      </c>
      <c r="K19" s="22">
        <v>35.555839999999996</v>
      </c>
      <c r="L19" s="22">
        <v>39.136000000000003</v>
      </c>
      <c r="M19" s="22">
        <v>31.10949999999999</v>
      </c>
      <c r="N19" s="22">
        <v>33.036559999999994</v>
      </c>
      <c r="O19" s="22">
        <v>21.713920000000002</v>
      </c>
      <c r="P19" s="22">
        <v>19.141559999999998</v>
      </c>
      <c r="Q19" s="23">
        <v>15.132480000000001</v>
      </c>
      <c r="R19" s="24">
        <f t="shared" si="0"/>
        <v>458.21536000000003</v>
      </c>
      <c r="T19" s="2"/>
      <c r="U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3">
        <v>13.966495999999998</v>
      </c>
      <c r="J20" s="21">
        <v>35.569735999999999</v>
      </c>
      <c r="K20" s="22">
        <v>37.317264000000002</v>
      </c>
      <c r="L20" s="22">
        <v>40.7789</v>
      </c>
      <c r="M20" s="22">
        <v>32.403800000000004</v>
      </c>
      <c r="N20" s="22">
        <v>33.982875999999997</v>
      </c>
      <c r="O20" s="22">
        <v>22.076632</v>
      </c>
      <c r="P20" s="22">
        <v>19.784075999999999</v>
      </c>
      <c r="Q20" s="23">
        <v>15.613407999999998</v>
      </c>
      <c r="R20" s="24">
        <f t="shared" si="0"/>
        <v>474.68165600000003</v>
      </c>
      <c r="T20" s="2"/>
      <c r="U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3">
        <v>13.966495999999998</v>
      </c>
      <c r="J21" s="21">
        <v>35.569735999999999</v>
      </c>
      <c r="K21" s="22">
        <v>37.317264000000002</v>
      </c>
      <c r="L21" s="22">
        <v>40.7789</v>
      </c>
      <c r="M21" s="22">
        <v>32.403800000000004</v>
      </c>
      <c r="N21" s="22">
        <v>33.982875999999997</v>
      </c>
      <c r="O21" s="22">
        <v>22.076632</v>
      </c>
      <c r="P21" s="22">
        <v>19.784075999999999</v>
      </c>
      <c r="Q21" s="23">
        <v>15.613407999999998</v>
      </c>
      <c r="R21" s="24">
        <f t="shared" si="0"/>
        <v>474.68165600000003</v>
      </c>
      <c r="T21" s="2"/>
      <c r="U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3">
        <v>13.966495999999998</v>
      </c>
      <c r="J22" s="21">
        <v>35.569735999999999</v>
      </c>
      <c r="K22" s="22">
        <v>37.317264000000002</v>
      </c>
      <c r="L22" s="22">
        <v>40.7789</v>
      </c>
      <c r="M22" s="22">
        <v>32.403800000000004</v>
      </c>
      <c r="N22" s="22">
        <v>33.982875999999997</v>
      </c>
      <c r="O22" s="22">
        <v>22.076632</v>
      </c>
      <c r="P22" s="22">
        <v>19.784075999999999</v>
      </c>
      <c r="Q22" s="23">
        <v>15.613407999999998</v>
      </c>
      <c r="R22" s="24">
        <f t="shared" si="0"/>
        <v>474.68165600000003</v>
      </c>
      <c r="T22" s="2"/>
      <c r="U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3">
        <v>13.966495999999998</v>
      </c>
      <c r="J23" s="21">
        <v>35.569735999999999</v>
      </c>
      <c r="K23" s="22">
        <v>37.317264000000002</v>
      </c>
      <c r="L23" s="22">
        <v>40.7789</v>
      </c>
      <c r="M23" s="22">
        <v>32.403800000000004</v>
      </c>
      <c r="N23" s="22">
        <v>33.982875999999997</v>
      </c>
      <c r="O23" s="22">
        <v>22.076632</v>
      </c>
      <c r="P23" s="22">
        <v>19.784075999999999</v>
      </c>
      <c r="Q23" s="23">
        <v>15.613407999999998</v>
      </c>
      <c r="R23" s="24">
        <f t="shared" si="0"/>
        <v>474.68165600000003</v>
      </c>
      <c r="T23" s="2"/>
      <c r="U23" s="18"/>
    </row>
    <row r="24" spans="1:30" ht="39.950000000000003" customHeight="1" x14ac:dyDescent="0.25">
      <c r="A24" s="89" t="s">
        <v>18</v>
      </c>
      <c r="B24" s="21">
        <v>30.728096000000001</v>
      </c>
      <c r="C24" s="22">
        <v>42.884079999999997</v>
      </c>
      <c r="D24" s="22">
        <v>40.839599999999997</v>
      </c>
      <c r="E24" s="22">
        <v>36.424936000000002</v>
      </c>
      <c r="F24" s="22">
        <v>23.920672</v>
      </c>
      <c r="G24" s="22">
        <v>28.759667999999998</v>
      </c>
      <c r="H24" s="22">
        <v>19.631416000000002</v>
      </c>
      <c r="I24" s="23">
        <v>13.966495999999998</v>
      </c>
      <c r="J24" s="21">
        <v>35.569735999999999</v>
      </c>
      <c r="K24" s="22">
        <v>37.317264000000002</v>
      </c>
      <c r="L24" s="22">
        <v>40.7789</v>
      </c>
      <c r="M24" s="22">
        <v>32.403800000000004</v>
      </c>
      <c r="N24" s="22">
        <v>33.982875999999997</v>
      </c>
      <c r="O24" s="22">
        <v>22.076632</v>
      </c>
      <c r="P24" s="22">
        <v>19.784075999999999</v>
      </c>
      <c r="Q24" s="23">
        <v>15.613407999999998</v>
      </c>
      <c r="R24" s="24">
        <f t="shared" si="0"/>
        <v>474.68165600000003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213.45799999999997</v>
      </c>
      <c r="C25" s="26">
        <f t="shared" si="1"/>
        <v>297.56999999999994</v>
      </c>
      <c r="D25" s="26">
        <f>SUM(D18:D24)</f>
        <v>283.49999999999994</v>
      </c>
      <c r="E25" s="26">
        <f t="shared" ref="E25:G25" si="2">SUM(E18:E24)</f>
        <v>252.16800000000001</v>
      </c>
      <c r="F25" s="26">
        <f t="shared" si="2"/>
        <v>165.501</v>
      </c>
      <c r="G25" s="26">
        <f t="shared" si="2"/>
        <v>199.76250000000002</v>
      </c>
      <c r="H25" s="26">
        <f>SUM(H18:H24)</f>
        <v>135.45699999999999</v>
      </c>
      <c r="I25" s="27">
        <f t="shared" ref="I25" si="3">SUM(I18:I24)</f>
        <v>96.347999999999971</v>
      </c>
      <c r="J25" s="25">
        <f>SUM(J18:J24)</f>
        <v>246.63800000000003</v>
      </c>
      <c r="K25" s="26">
        <f t="shared" ref="K25:M25" si="4">SUM(K18:K24)</f>
        <v>257.69799999999998</v>
      </c>
      <c r="L25" s="26">
        <f t="shared" si="4"/>
        <v>282.16649999999998</v>
      </c>
      <c r="M25" s="26">
        <f t="shared" si="4"/>
        <v>224.238</v>
      </c>
      <c r="N25" s="26">
        <f>SUM(N18:N24)</f>
        <v>235.98750000000001</v>
      </c>
      <c r="O25" s="26">
        <f t="shared" ref="O25" si="5">SUM(O18:O24)</f>
        <v>153.81100000000001</v>
      </c>
      <c r="P25" s="26">
        <f>SUM(P18:P24)</f>
        <v>137.20349999999999</v>
      </c>
      <c r="Q25" s="27">
        <f t="shared" ref="Q25" si="6">SUM(Q18:Q24)</f>
        <v>108.33199999999998</v>
      </c>
      <c r="R25" s="24">
        <f t="shared" si="0"/>
        <v>3289.8389999999995</v>
      </c>
    </row>
    <row r="26" spans="1:30" s="2" customFormat="1" ht="36.75" customHeight="1" x14ac:dyDescent="0.25">
      <c r="A26" s="91" t="s">
        <v>19</v>
      </c>
      <c r="B26" s="28">
        <v>39.5</v>
      </c>
      <c r="C26" s="29">
        <v>39</v>
      </c>
      <c r="D26" s="29">
        <v>37.5</v>
      </c>
      <c r="E26" s="29">
        <v>38</v>
      </c>
      <c r="F26" s="29">
        <v>37</v>
      </c>
      <c r="G26" s="29">
        <v>37.5</v>
      </c>
      <c r="H26" s="29">
        <v>37</v>
      </c>
      <c r="I26" s="30">
        <v>37</v>
      </c>
      <c r="J26" s="28">
        <v>39.5</v>
      </c>
      <c r="K26" s="29">
        <v>39.5</v>
      </c>
      <c r="L26" s="29">
        <v>38.5</v>
      </c>
      <c r="M26" s="29">
        <v>38</v>
      </c>
      <c r="N26" s="29">
        <v>37.5</v>
      </c>
      <c r="O26" s="29">
        <v>36.5</v>
      </c>
      <c r="P26" s="29">
        <v>36.5</v>
      </c>
      <c r="Q26" s="30">
        <v>36.5</v>
      </c>
      <c r="R26" s="31">
        <f>+((R25/R27)/7)*1000</f>
        <v>38.020952997330312</v>
      </c>
    </row>
    <row r="27" spans="1:30" s="2" customFormat="1" ht="33" customHeight="1" x14ac:dyDescent="0.25">
      <c r="A27" s="92" t="s">
        <v>20</v>
      </c>
      <c r="B27" s="32">
        <v>772</v>
      </c>
      <c r="C27" s="33">
        <v>1090</v>
      </c>
      <c r="D27" s="33">
        <v>1080</v>
      </c>
      <c r="E27" s="33">
        <v>948</v>
      </c>
      <c r="F27" s="33">
        <v>639</v>
      </c>
      <c r="G27" s="33">
        <v>761</v>
      </c>
      <c r="H27" s="33">
        <v>523</v>
      </c>
      <c r="I27" s="34">
        <v>372</v>
      </c>
      <c r="J27" s="32">
        <v>892</v>
      </c>
      <c r="K27" s="33">
        <v>932</v>
      </c>
      <c r="L27" s="33">
        <v>1047</v>
      </c>
      <c r="M27" s="33">
        <v>843</v>
      </c>
      <c r="N27" s="33">
        <v>899</v>
      </c>
      <c r="O27" s="33">
        <v>602</v>
      </c>
      <c r="P27" s="33">
        <v>537</v>
      </c>
      <c r="Q27" s="34">
        <v>424</v>
      </c>
      <c r="R27" s="35">
        <f>SUM(B27:Q27)</f>
        <v>12361</v>
      </c>
      <c r="S27" s="2">
        <f>((R25*1000)/R27)/7</f>
        <v>38.020952997330305</v>
      </c>
    </row>
    <row r="28" spans="1:30" s="2" customFormat="1" ht="33" customHeight="1" x14ac:dyDescent="0.25">
      <c r="A28" s="93" t="s">
        <v>21</v>
      </c>
      <c r="B28" s="36">
        <f>((B27*B26)*7/1000-B18-B19)/5</f>
        <v>30.728096000000001</v>
      </c>
      <c r="C28" s="37">
        <f t="shared" ref="C28:Q28" si="7">((C27*C26)*7/1000-C18-C19)/5</f>
        <v>42.884079999999997</v>
      </c>
      <c r="D28" s="37">
        <f t="shared" si="7"/>
        <v>40.839599999999997</v>
      </c>
      <c r="E28" s="37">
        <f t="shared" si="7"/>
        <v>36.424936000000002</v>
      </c>
      <c r="F28" s="37">
        <f t="shared" si="7"/>
        <v>23.920672</v>
      </c>
      <c r="G28" s="37">
        <f t="shared" si="7"/>
        <v>28.759667999999998</v>
      </c>
      <c r="H28" s="37">
        <f t="shared" si="7"/>
        <v>19.631416000000002</v>
      </c>
      <c r="I28" s="38">
        <f t="shared" si="7"/>
        <v>13.966495999999998</v>
      </c>
      <c r="J28" s="36">
        <f t="shared" si="7"/>
        <v>35.569735999999999</v>
      </c>
      <c r="K28" s="37">
        <f t="shared" si="7"/>
        <v>37.317264000000002</v>
      </c>
      <c r="L28" s="37">
        <f t="shared" si="7"/>
        <v>40.7789</v>
      </c>
      <c r="M28" s="37">
        <f t="shared" si="7"/>
        <v>32.403800000000004</v>
      </c>
      <c r="N28" s="37">
        <f t="shared" si="7"/>
        <v>33.982875999999997</v>
      </c>
      <c r="O28" s="37">
        <f t="shared" si="7"/>
        <v>22.076632</v>
      </c>
      <c r="P28" s="37">
        <f t="shared" si="7"/>
        <v>19.784075999999999</v>
      </c>
      <c r="Q28" s="38">
        <f t="shared" si="7"/>
        <v>15.613407999999998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213.458</v>
      </c>
      <c r="C29" s="41">
        <f t="shared" si="8"/>
        <v>297.57</v>
      </c>
      <c r="D29" s="41">
        <f>((D27*D26)*7)/1000</f>
        <v>283.5</v>
      </c>
      <c r="E29" s="41">
        <f>((E27*E26)*7)/1000</f>
        <v>252.16800000000001</v>
      </c>
      <c r="F29" s="41">
        <f t="shared" ref="F29:G29" si="9">((F27*F26)*7)/1000</f>
        <v>165.501</v>
      </c>
      <c r="G29" s="41">
        <f t="shared" si="9"/>
        <v>199.76249999999999</v>
      </c>
      <c r="H29" s="41">
        <f>((H27*H26)*7)/1000</f>
        <v>135.45699999999999</v>
      </c>
      <c r="I29" s="85">
        <f>((I27*I26)*7)/1000</f>
        <v>96.347999999999999</v>
      </c>
      <c r="J29" s="40">
        <f>((J27*J26)*7)/1000</f>
        <v>246.63800000000001</v>
      </c>
      <c r="K29" s="41">
        <f>((K27*K26)*7)/1000</f>
        <v>257.69799999999998</v>
      </c>
      <c r="L29" s="41">
        <f t="shared" ref="L29:Q29" si="10">((L27*L26)*7)/1000</f>
        <v>282.16649999999998</v>
      </c>
      <c r="M29" s="41">
        <f t="shared" si="10"/>
        <v>224.238</v>
      </c>
      <c r="N29" s="42">
        <f t="shared" si="10"/>
        <v>235.98750000000001</v>
      </c>
      <c r="O29" s="42">
        <f t="shared" si="10"/>
        <v>153.81100000000001</v>
      </c>
      <c r="P29" s="42">
        <f t="shared" si="10"/>
        <v>137.20349999999999</v>
      </c>
      <c r="Q29" s="43">
        <f t="shared" si="10"/>
        <v>108.33199999999999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39.499999999999993</v>
      </c>
      <c r="C30" s="46">
        <f t="shared" si="11"/>
        <v>38.999999999999993</v>
      </c>
      <c r="D30" s="46">
        <f>+(D25/D27)/7*1000</f>
        <v>37.499999999999993</v>
      </c>
      <c r="E30" s="46">
        <f t="shared" ref="E30:G30" si="12">+(E25/E27)/7*1000</f>
        <v>38</v>
      </c>
      <c r="F30" s="46">
        <f t="shared" si="12"/>
        <v>37</v>
      </c>
      <c r="G30" s="46">
        <f t="shared" si="12"/>
        <v>37.5</v>
      </c>
      <c r="H30" s="46">
        <f>+(H25/H27)/7*1000</f>
        <v>37</v>
      </c>
      <c r="I30" s="47">
        <f t="shared" ref="I30" si="13">+(I25/I27)/7*1000</f>
        <v>36.999999999999986</v>
      </c>
      <c r="J30" s="45">
        <f>+(J25/J27)/7*1000</f>
        <v>39.5</v>
      </c>
      <c r="K30" s="46">
        <f t="shared" ref="K30:Q30" si="14">+(K25/K27)/7*1000</f>
        <v>39.499999999999993</v>
      </c>
      <c r="L30" s="46">
        <f t="shared" si="14"/>
        <v>38.499999999999993</v>
      </c>
      <c r="M30" s="46">
        <f t="shared" si="14"/>
        <v>38</v>
      </c>
      <c r="N30" s="46">
        <f t="shared" si="14"/>
        <v>37.5</v>
      </c>
      <c r="O30" s="46">
        <f t="shared" si="14"/>
        <v>36.5</v>
      </c>
      <c r="P30" s="46">
        <f t="shared" si="14"/>
        <v>36.5</v>
      </c>
      <c r="Q30" s="47">
        <f t="shared" si="14"/>
        <v>36.499999999999993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255" t="s">
        <v>25</v>
      </c>
      <c r="C36" s="256"/>
      <c r="D36" s="256"/>
      <c r="E36" s="256"/>
      <c r="F36" s="256"/>
      <c r="G36" s="256"/>
      <c r="H36" s="97"/>
      <c r="I36" s="52" t="s">
        <v>26</v>
      </c>
      <c r="J36" s="105"/>
      <c r="K36" s="261" t="s">
        <v>25</v>
      </c>
      <c r="L36" s="261"/>
      <c r="M36" s="261"/>
      <c r="N36" s="261"/>
      <c r="O36" s="255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99">
        <f t="shared" ref="H39:H46" si="15">SUM(B39:G39)</f>
        <v>132.48648</v>
      </c>
      <c r="I39" s="2"/>
      <c r="J39" s="89" t="s">
        <v>12</v>
      </c>
      <c r="K39" s="78">
        <v>350.8</v>
      </c>
      <c r="L39" s="78">
        <f t="shared" ref="L39:L40" si="16">$L$48*Q39/1000</f>
        <v>0</v>
      </c>
      <c r="M39" s="78">
        <f t="shared" ref="M39:M40" si="17">$M$48*Q39/1000</f>
        <v>0</v>
      </c>
      <c r="N39" s="78">
        <f t="shared" ref="N39:N40" si="18">$N$48*Q39/1000</f>
        <v>0</v>
      </c>
      <c r="O39" s="78">
        <f t="shared" ref="O39:O40" si="19">$O$48*Q39/1000</f>
        <v>0</v>
      </c>
      <c r="P39" s="99">
        <f t="shared" ref="P39:P46" si="20">SUM(K39:O39)</f>
        <v>350.8</v>
      </c>
      <c r="Q39" s="2"/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99">
        <f t="shared" si="15"/>
        <v>132.48648</v>
      </c>
      <c r="I40" s="2"/>
      <c r="J40" s="90" t="s">
        <v>13</v>
      </c>
      <c r="K40" s="78">
        <f t="shared" ref="K40" si="21">$K$48*Q40/1000</f>
        <v>362.78</v>
      </c>
      <c r="L40" s="78">
        <f t="shared" si="16"/>
        <v>0</v>
      </c>
      <c r="M40" s="78">
        <f t="shared" si="17"/>
        <v>0</v>
      </c>
      <c r="N40" s="78">
        <f t="shared" si="18"/>
        <v>0</v>
      </c>
      <c r="O40" s="78">
        <f t="shared" si="19"/>
        <v>0</v>
      </c>
      <c r="P40" s="99">
        <f t="shared" si="20"/>
        <v>362.78</v>
      </c>
      <c r="Q40" s="2">
        <v>110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99">
        <f t="shared" si="15"/>
        <v>144.00360800000001</v>
      </c>
      <c r="I41" s="2"/>
      <c r="J41" s="89" t="s">
        <v>14</v>
      </c>
      <c r="K41" s="78">
        <f>$K$48*Q41/1000</f>
        <v>382.56799999999998</v>
      </c>
      <c r="L41" s="78">
        <f t="shared" ref="L41" si="22">$L$48*Q41/1000</f>
        <v>0</v>
      </c>
      <c r="M41" s="78">
        <f t="shared" ref="M41" si="23">$M$48*Q41/1000</f>
        <v>0</v>
      </c>
      <c r="N41" s="78">
        <f t="shared" ref="N41" si="24">$N$48*Q41/1000</f>
        <v>0</v>
      </c>
      <c r="O41" s="78">
        <f t="shared" ref="O41" si="25">$O$48*Q41/1000</f>
        <v>0</v>
      </c>
      <c r="P41" s="99">
        <f t="shared" si="20"/>
        <v>382.56799999999998</v>
      </c>
      <c r="Q41" s="2">
        <v>116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99">
        <f t="shared" si="15"/>
        <v>144.00360800000001</v>
      </c>
      <c r="I42" s="2"/>
      <c r="J42" s="90" t="s">
        <v>15</v>
      </c>
      <c r="K42" s="78">
        <f>K48*$Q$42/1000</f>
        <v>402.35599999999999</v>
      </c>
      <c r="L42" s="78">
        <f>$L$48*Q42/1000</f>
        <v>0</v>
      </c>
      <c r="M42" s="78">
        <f>$M$48*Q42/1000</f>
        <v>0</v>
      </c>
      <c r="N42" s="78">
        <f>$N$48*Q42/1000</f>
        <v>0</v>
      </c>
      <c r="O42" s="78">
        <f>$O$48*Q42/1000</f>
        <v>0</v>
      </c>
      <c r="P42" s="99">
        <f t="shared" si="20"/>
        <v>402.35599999999999</v>
      </c>
      <c r="Q42" s="2">
        <v>122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99">
        <f t="shared" si="15"/>
        <v>144.00360800000001</v>
      </c>
      <c r="I43" s="2"/>
      <c r="J43" s="89" t="s">
        <v>16</v>
      </c>
      <c r="K43" s="78">
        <f>K48*$Q$43/1000</f>
        <v>415.548</v>
      </c>
      <c r="L43" s="78">
        <f t="shared" ref="L43:O43" si="26">L48*$Q$43/1000</f>
        <v>0</v>
      </c>
      <c r="M43" s="78">
        <f t="shared" si="26"/>
        <v>0</v>
      </c>
      <c r="N43" s="78">
        <f t="shared" si="26"/>
        <v>0</v>
      </c>
      <c r="O43" s="78">
        <f t="shared" si="26"/>
        <v>0</v>
      </c>
      <c r="P43" s="99">
        <f t="shared" si="20"/>
        <v>415.548</v>
      </c>
      <c r="Q43" s="2">
        <v>126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23.027003999999998</v>
      </c>
      <c r="C44" s="78">
        <v>40.950671999999997</v>
      </c>
      <c r="D44" s="78">
        <v>36.437939999999998</v>
      </c>
      <c r="E44" s="78">
        <v>25.089176000000002</v>
      </c>
      <c r="F44" s="78">
        <v>18.498815999999998</v>
      </c>
      <c r="G44" s="78"/>
      <c r="H44" s="99">
        <f t="shared" si="15"/>
        <v>144.00360800000001</v>
      </c>
      <c r="I44" s="2"/>
      <c r="J44" s="90" t="s">
        <v>17</v>
      </c>
      <c r="K44" s="78">
        <f>K48*$Q$44/1000</f>
        <v>422.14400000000001</v>
      </c>
      <c r="L44" s="78">
        <f t="shared" ref="L44:O44" si="27">L48*$Q$44/1000</f>
        <v>0</v>
      </c>
      <c r="M44" s="78">
        <f t="shared" si="27"/>
        <v>0</v>
      </c>
      <c r="N44" s="78">
        <f t="shared" si="27"/>
        <v>0</v>
      </c>
      <c r="O44" s="78">
        <f t="shared" si="27"/>
        <v>0</v>
      </c>
      <c r="P44" s="99">
        <f t="shared" si="20"/>
        <v>422.14400000000001</v>
      </c>
      <c r="Q44" s="2">
        <v>128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23.027003999999998</v>
      </c>
      <c r="C45" s="78">
        <v>40.950671999999997</v>
      </c>
      <c r="D45" s="78">
        <v>36.437939999999998</v>
      </c>
      <c r="E45" s="78">
        <v>25.089176000000002</v>
      </c>
      <c r="F45" s="78">
        <v>18.498815999999998</v>
      </c>
      <c r="G45" s="78"/>
      <c r="H45" s="99">
        <f t="shared" si="15"/>
        <v>144.00360800000001</v>
      </c>
      <c r="I45" s="2"/>
      <c r="J45" s="89" t="s">
        <v>18</v>
      </c>
      <c r="K45" s="78">
        <f>K48*$Q$45/1000</f>
        <v>428.74</v>
      </c>
      <c r="L45" s="78">
        <f t="shared" ref="L45:O45" si="28">L48*$Q$45/1000</f>
        <v>0</v>
      </c>
      <c r="M45" s="78">
        <f t="shared" si="28"/>
        <v>0</v>
      </c>
      <c r="N45" s="78">
        <f t="shared" si="28"/>
        <v>0</v>
      </c>
      <c r="O45" s="78">
        <f t="shared" si="28"/>
        <v>0</v>
      </c>
      <c r="P45" s="99">
        <f t="shared" si="20"/>
        <v>428.74</v>
      </c>
      <c r="Q45" s="2">
        <v>130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9">SUM(B39:B45)</f>
        <v>157.88150000000002</v>
      </c>
      <c r="C46" s="26">
        <f t="shared" si="29"/>
        <v>280.64400000000001</v>
      </c>
      <c r="D46" s="26">
        <f t="shared" si="29"/>
        <v>248.74850000000001</v>
      </c>
      <c r="E46" s="26">
        <f t="shared" si="29"/>
        <v>171.71700000000004</v>
      </c>
      <c r="F46" s="26">
        <f t="shared" si="29"/>
        <v>126</v>
      </c>
      <c r="G46" s="26">
        <f t="shared" si="29"/>
        <v>0</v>
      </c>
      <c r="H46" s="99">
        <f t="shared" si="15"/>
        <v>984.99099999999999</v>
      </c>
      <c r="J46" s="76" t="s">
        <v>10</v>
      </c>
      <c r="K46" s="79">
        <f>SUM(K39:K45)</f>
        <v>2764.9359999999997</v>
      </c>
      <c r="L46" s="26">
        <f>SUM(L39:L45)</f>
        <v>0</v>
      </c>
      <c r="M46" s="26">
        <f>SUM(M39:M45)</f>
        <v>0</v>
      </c>
      <c r="N46" s="26">
        <f>SUM(N39:N45)</f>
        <v>0</v>
      </c>
      <c r="O46" s="26">
        <f>SUM(O39:O45)</f>
        <v>0</v>
      </c>
      <c r="P46" s="99">
        <f t="shared" si="20"/>
        <v>2764.9359999999997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39.5</v>
      </c>
      <c r="C47" s="29">
        <v>39</v>
      </c>
      <c r="D47" s="29">
        <v>38.5</v>
      </c>
      <c r="E47" s="29">
        <v>37</v>
      </c>
      <c r="F47" s="29">
        <v>37.5</v>
      </c>
      <c r="G47" s="29"/>
      <c r="H47" s="100">
        <f>+((H46/H48)/7)*1000</f>
        <v>38.393724420190999</v>
      </c>
      <c r="J47" s="108" t="s">
        <v>19</v>
      </c>
      <c r="K47" s="80"/>
      <c r="L47" s="29"/>
      <c r="M47" s="29"/>
      <c r="N47" s="29"/>
      <c r="O47" s="29"/>
      <c r="P47" s="100">
        <f>+((P46/P48)/7)*1000</f>
        <v>119.76678506454128</v>
      </c>
      <c r="Q47" s="62"/>
      <c r="R47" s="62"/>
    </row>
    <row r="48" spans="1:30" ht="33.75" customHeight="1" x14ac:dyDescent="0.25">
      <c r="A48" s="92" t="s">
        <v>20</v>
      </c>
      <c r="B48" s="81">
        <v>571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3665</v>
      </c>
      <c r="I48" s="63"/>
      <c r="J48" s="92" t="s">
        <v>20</v>
      </c>
      <c r="K48" s="104">
        <v>3298</v>
      </c>
      <c r="L48" s="64"/>
      <c r="M48" s="64"/>
      <c r="N48" s="64"/>
      <c r="O48" s="64"/>
      <c r="P48" s="110">
        <f>SUM(K48:O48)</f>
        <v>3298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0">((B48*B47)*7/1000-B39-B40)/5</f>
        <v>23.027003999999998</v>
      </c>
      <c r="C49" s="37">
        <f t="shared" si="30"/>
        <v>40.950671999999997</v>
      </c>
      <c r="D49" s="37">
        <f t="shared" si="30"/>
        <v>36.437939999999998</v>
      </c>
      <c r="E49" s="37">
        <f t="shared" si="30"/>
        <v>25.089176000000002</v>
      </c>
      <c r="F49" s="37">
        <f t="shared" si="30"/>
        <v>18.498815999999998</v>
      </c>
      <c r="G49" s="37">
        <f t="shared" si="30"/>
        <v>0</v>
      </c>
      <c r="H49" s="102">
        <f>((H46*1000)/H48)/7</f>
        <v>38.393724420190999</v>
      </c>
      <c r="J49" s="93" t="s">
        <v>21</v>
      </c>
      <c r="K49" s="82">
        <f>(K48*K47)/1000</f>
        <v>0</v>
      </c>
      <c r="L49" s="37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111">
        <f>((P46*1000)/P48)/7</f>
        <v>119.76678506454127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1">((B48*B47)*7)/1000</f>
        <v>157.88149999999999</v>
      </c>
      <c r="C50" s="41">
        <f t="shared" si="31"/>
        <v>280.64400000000001</v>
      </c>
      <c r="D50" s="41">
        <f t="shared" si="31"/>
        <v>248.74850000000001</v>
      </c>
      <c r="E50" s="41">
        <f t="shared" si="31"/>
        <v>171.71700000000001</v>
      </c>
      <c r="F50" s="41">
        <f t="shared" si="31"/>
        <v>126</v>
      </c>
      <c r="G50" s="41">
        <f t="shared" si="31"/>
        <v>0</v>
      </c>
      <c r="H50" s="85"/>
      <c r="J50" s="94" t="s">
        <v>22</v>
      </c>
      <c r="K50" s="83">
        <f>((K48*K47)*7)/1000</f>
        <v>0</v>
      </c>
      <c r="L50" s="41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112"/>
    </row>
    <row r="51" spans="1:30" ht="33.75" customHeight="1" thickBot="1" x14ac:dyDescent="0.3">
      <c r="A51" s="95" t="s">
        <v>23</v>
      </c>
      <c r="B51" s="84">
        <f t="shared" ref="B51:G51" si="32">+(B46/B48)/7*1000</f>
        <v>39.5</v>
      </c>
      <c r="C51" s="46">
        <f t="shared" si="32"/>
        <v>39</v>
      </c>
      <c r="D51" s="46">
        <f t="shared" si="32"/>
        <v>38.5</v>
      </c>
      <c r="E51" s="46">
        <f t="shared" si="32"/>
        <v>37.000000000000014</v>
      </c>
      <c r="F51" s="46">
        <f t="shared" si="32"/>
        <v>37.5</v>
      </c>
      <c r="G51" s="46" t="e">
        <f t="shared" si="32"/>
        <v>#DIV/0!</v>
      </c>
      <c r="H51" s="103"/>
      <c r="I51" s="49"/>
      <c r="J51" s="95" t="s">
        <v>23</v>
      </c>
      <c r="K51" s="84">
        <f>+(K46/K48)/7*1000</f>
        <v>119.76678506454128</v>
      </c>
      <c r="L51" s="46" t="e">
        <f>+(L46/L48)/7*1000</f>
        <v>#DIV/0!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262"/>
      <c r="K54" s="262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260" t="s">
        <v>8</v>
      </c>
      <c r="C55" s="261"/>
      <c r="D55" s="261"/>
      <c r="E55" s="261"/>
      <c r="F55" s="255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33">$C$67*I58/1000</f>
        <v>0</v>
      </c>
      <c r="D58" s="78">
        <f t="shared" ref="D58:D59" si="34">$D$67*I58/1000</f>
        <v>0</v>
      </c>
      <c r="E58" s="78">
        <f t="shared" ref="E58:E59" si="35">$E$67*I58/1000</f>
        <v>0</v>
      </c>
      <c r="F58" s="78">
        <f t="shared" ref="F58:F59" si="36">$F$67*I58/1000</f>
        <v>0</v>
      </c>
      <c r="G58" s="99">
        <f t="shared" ref="G58:G65" si="37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8">$B$67*I59/1000</f>
        <v>336.93</v>
      </c>
      <c r="C59" s="78">
        <f t="shared" si="33"/>
        <v>0</v>
      </c>
      <c r="D59" s="78">
        <f t="shared" si="34"/>
        <v>0</v>
      </c>
      <c r="E59" s="78">
        <f t="shared" si="35"/>
        <v>0</v>
      </c>
      <c r="F59" s="78">
        <f t="shared" si="36"/>
        <v>0</v>
      </c>
      <c r="G59" s="99">
        <f t="shared" si="37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8"/>
        <v>355.30799999999999</v>
      </c>
      <c r="C60" s="78">
        <f t="shared" ref="C60" si="39">$C$67*I60/1000</f>
        <v>0</v>
      </c>
      <c r="D60" s="78">
        <f t="shared" ref="D60" si="40">$D$67*I60/1000</f>
        <v>0</v>
      </c>
      <c r="E60" s="78">
        <f t="shared" ref="E60" si="41">$E$67*I60/1000</f>
        <v>0</v>
      </c>
      <c r="F60" s="78">
        <f t="shared" ref="F60" si="42">$F$67*I60/1000</f>
        <v>0</v>
      </c>
      <c r="G60" s="99">
        <f t="shared" si="37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7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43">C67*$I$62/1000</f>
        <v>0</v>
      </c>
      <c r="D62" s="78">
        <f t="shared" si="43"/>
        <v>0</v>
      </c>
      <c r="E62" s="78">
        <f t="shared" si="43"/>
        <v>0</v>
      </c>
      <c r="F62" s="78">
        <f t="shared" si="43"/>
        <v>0</v>
      </c>
      <c r="G62" s="99">
        <f t="shared" si="37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44">C67*$I$63/1000</f>
        <v>0</v>
      </c>
      <c r="D63" s="78">
        <f t="shared" si="44"/>
        <v>0</v>
      </c>
      <c r="E63" s="78">
        <f t="shared" si="44"/>
        <v>0</v>
      </c>
      <c r="F63" s="78">
        <f t="shared" si="44"/>
        <v>0</v>
      </c>
      <c r="G63" s="99">
        <f t="shared" si="37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45">C67*$I$64/1000</f>
        <v>0</v>
      </c>
      <c r="D64" s="78">
        <f t="shared" si="45"/>
        <v>0</v>
      </c>
      <c r="E64" s="78">
        <f t="shared" si="45"/>
        <v>0</v>
      </c>
      <c r="F64" s="78">
        <f t="shared" si="45"/>
        <v>0</v>
      </c>
      <c r="G64" s="99">
        <f t="shared" si="37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7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zoomScale="70" zoomScaleNormal="70" zoomScaleSheetLayoutView="70" workbookViewId="0">
      <selection activeCell="M34" sqref="M34"/>
    </sheetView>
  </sheetViews>
  <sheetFormatPr baseColWidth="10" defaultRowHeight="17.25" x14ac:dyDescent="0.25"/>
  <cols>
    <col min="1" max="1" width="37" style="140" bestFit="1" customWidth="1"/>
    <col min="2" max="6" width="10.28515625" style="140" customWidth="1"/>
    <col min="7" max="8" width="12" style="140" customWidth="1"/>
    <col min="9" max="9" width="15.140625" style="140" bestFit="1" customWidth="1"/>
    <col min="10" max="19" width="10.140625" style="140" customWidth="1"/>
    <col min="20" max="20" width="10.7109375" style="140" bestFit="1" customWidth="1"/>
    <col min="21" max="21" width="10.85546875" style="140" customWidth="1"/>
    <col min="22" max="22" width="8.28515625" style="140" customWidth="1"/>
    <col min="23" max="16384" width="11.42578125" style="140"/>
  </cols>
  <sheetData>
    <row r="1" spans="1:24" ht="24.75" customHeight="1" x14ac:dyDescent="0.25">
      <c r="A1" s="266"/>
      <c r="B1" s="269" t="s">
        <v>29</v>
      </c>
      <c r="C1" s="270"/>
      <c r="D1" s="270"/>
      <c r="E1" s="270"/>
      <c r="F1" s="270"/>
      <c r="G1" s="270"/>
      <c r="H1" s="270"/>
      <c r="I1" s="270"/>
      <c r="J1" s="270"/>
      <c r="K1" s="270"/>
      <c r="L1" s="271"/>
      <c r="M1" s="272" t="s">
        <v>30</v>
      </c>
      <c r="N1" s="272"/>
      <c r="O1" s="272"/>
      <c r="P1" s="272"/>
      <c r="Q1" s="138"/>
      <c r="R1" s="138"/>
      <c r="S1" s="138"/>
      <c r="T1" s="138"/>
      <c r="U1" s="138"/>
      <c r="V1" s="139"/>
    </row>
    <row r="2" spans="1:24" ht="24.75" customHeight="1" x14ac:dyDescent="0.25">
      <c r="A2" s="267"/>
      <c r="B2" s="273" t="s">
        <v>31</v>
      </c>
      <c r="C2" s="274"/>
      <c r="D2" s="274"/>
      <c r="E2" s="274"/>
      <c r="F2" s="274"/>
      <c r="G2" s="274"/>
      <c r="H2" s="274"/>
      <c r="I2" s="274"/>
      <c r="J2" s="274"/>
      <c r="K2" s="274"/>
      <c r="L2" s="275"/>
      <c r="M2" s="279" t="s">
        <v>32</v>
      </c>
      <c r="N2" s="279"/>
      <c r="O2" s="279"/>
      <c r="P2" s="279"/>
      <c r="Q2" s="141"/>
      <c r="R2" s="141"/>
      <c r="S2" s="141"/>
      <c r="T2" s="141"/>
      <c r="U2" s="141"/>
      <c r="V2" s="142"/>
    </row>
    <row r="3" spans="1:24" ht="24.75" customHeight="1" x14ac:dyDescent="0.25">
      <c r="A3" s="268"/>
      <c r="B3" s="276"/>
      <c r="C3" s="277"/>
      <c r="D3" s="277"/>
      <c r="E3" s="277"/>
      <c r="F3" s="277"/>
      <c r="G3" s="277"/>
      <c r="H3" s="277"/>
      <c r="I3" s="277"/>
      <c r="J3" s="277"/>
      <c r="K3" s="277"/>
      <c r="L3" s="278"/>
      <c r="M3" s="279" t="s">
        <v>33</v>
      </c>
      <c r="N3" s="279"/>
      <c r="O3" s="279"/>
      <c r="P3" s="279"/>
      <c r="Q3" s="143"/>
      <c r="R3" s="143"/>
      <c r="S3" s="143"/>
      <c r="T3" s="143"/>
      <c r="U3" s="143"/>
      <c r="V3" s="142"/>
    </row>
    <row r="4" spans="1:24" ht="24.75" customHeight="1" x14ac:dyDescent="0.25">
      <c r="A4" s="144"/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1"/>
      <c r="R4" s="141"/>
      <c r="S4" s="141"/>
      <c r="T4" s="141"/>
      <c r="U4" s="141"/>
      <c r="V4" s="142"/>
    </row>
    <row r="5" spans="1:24" s="151" customFormat="1" ht="24.75" customHeight="1" x14ac:dyDescent="0.25">
      <c r="A5" s="146" t="s">
        <v>34</v>
      </c>
      <c r="B5" s="276">
        <v>3</v>
      </c>
      <c r="C5" s="277"/>
      <c r="D5" s="147"/>
      <c r="E5" s="147"/>
      <c r="F5" s="147" t="s">
        <v>35</v>
      </c>
      <c r="G5" s="292" t="s">
        <v>54</v>
      </c>
      <c r="H5" s="292"/>
      <c r="I5" s="148"/>
      <c r="J5" s="147" t="s">
        <v>36</v>
      </c>
      <c r="K5" s="277">
        <v>4</v>
      </c>
      <c r="L5" s="277"/>
      <c r="M5" s="149"/>
      <c r="N5" s="149"/>
      <c r="O5" s="149"/>
      <c r="P5" s="149"/>
      <c r="Q5" s="149"/>
      <c r="R5" s="149"/>
      <c r="S5" s="149"/>
      <c r="T5" s="149"/>
      <c r="U5" s="149"/>
      <c r="V5" s="150"/>
      <c r="X5" s="140"/>
    </row>
    <row r="6" spans="1:24" s="151" customFormat="1" ht="24.75" customHeight="1" x14ac:dyDescent="0.25">
      <c r="A6" s="146"/>
      <c r="B6" s="146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9"/>
      <c r="R6" s="149"/>
      <c r="S6" s="149"/>
      <c r="T6" s="149"/>
      <c r="U6" s="149"/>
      <c r="V6" s="150"/>
      <c r="X6" s="140"/>
    </row>
    <row r="7" spans="1:24" s="151" customFormat="1" ht="24.75" customHeight="1" x14ac:dyDescent="0.25">
      <c r="A7" s="146" t="s">
        <v>37</v>
      </c>
      <c r="B7" s="293" t="s">
        <v>2</v>
      </c>
      <c r="C7" s="294"/>
      <c r="D7" s="152"/>
      <c r="E7" s="152"/>
      <c r="F7" s="147" t="s">
        <v>38</v>
      </c>
      <c r="G7" s="292" t="s">
        <v>60</v>
      </c>
      <c r="H7" s="292"/>
      <c r="I7" s="153"/>
      <c r="J7" s="147" t="s">
        <v>39</v>
      </c>
      <c r="K7" s="149"/>
      <c r="L7" s="277" t="s">
        <v>53</v>
      </c>
      <c r="M7" s="277"/>
      <c r="N7" s="277"/>
      <c r="O7" s="154"/>
      <c r="P7" s="154"/>
      <c r="Q7" s="149"/>
      <c r="R7" s="149"/>
      <c r="S7" s="149"/>
      <c r="T7" s="149"/>
      <c r="U7" s="149"/>
      <c r="V7" s="150"/>
      <c r="X7" s="140"/>
    </row>
    <row r="8" spans="1:24" s="151" customFormat="1" ht="24.75" customHeight="1" thickBot="1" x14ac:dyDescent="0.3">
      <c r="A8" s="146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9"/>
      <c r="R8" s="149"/>
      <c r="S8" s="149"/>
      <c r="T8" s="149"/>
      <c r="U8" s="149"/>
      <c r="V8" s="142"/>
      <c r="W8" s="140"/>
      <c r="X8" s="140"/>
    </row>
    <row r="9" spans="1:24" s="151" customFormat="1" ht="24.75" customHeight="1" thickBot="1" x14ac:dyDescent="0.3">
      <c r="A9" s="155" t="s">
        <v>40</v>
      </c>
      <c r="B9" s="280" t="s">
        <v>8</v>
      </c>
      <c r="C9" s="281"/>
      <c r="D9" s="281"/>
      <c r="E9" s="281"/>
      <c r="F9" s="281"/>
      <c r="G9" s="281"/>
      <c r="H9" s="281"/>
      <c r="I9" s="282"/>
      <c r="J9" s="280" t="s">
        <v>55</v>
      </c>
      <c r="K9" s="281"/>
      <c r="L9" s="281"/>
      <c r="M9" s="281"/>
      <c r="N9" s="281"/>
      <c r="O9" s="281"/>
      <c r="P9" s="281"/>
      <c r="Q9" s="281"/>
      <c r="R9" s="156"/>
      <c r="S9" s="157"/>
      <c r="T9" s="157"/>
      <c r="U9" s="157"/>
      <c r="V9" s="248"/>
      <c r="W9" s="149"/>
    </row>
    <row r="10" spans="1:24" ht="24.75" customHeight="1" x14ac:dyDescent="0.25">
      <c r="A10" s="158" t="s">
        <v>41</v>
      </c>
      <c r="B10" s="159">
        <v>1</v>
      </c>
      <c r="C10" s="160">
        <v>2</v>
      </c>
      <c r="D10" s="160">
        <v>3</v>
      </c>
      <c r="E10" s="160">
        <v>4</v>
      </c>
      <c r="F10" s="160">
        <v>5</v>
      </c>
      <c r="G10" s="160">
        <v>6</v>
      </c>
      <c r="H10" s="160">
        <v>7</v>
      </c>
      <c r="I10" s="240">
        <v>8</v>
      </c>
      <c r="J10" s="160">
        <v>1</v>
      </c>
      <c r="K10" s="161">
        <v>2</v>
      </c>
      <c r="L10" s="161">
        <v>3</v>
      </c>
      <c r="M10" s="161">
        <v>4</v>
      </c>
      <c r="N10" s="161">
        <v>5</v>
      </c>
      <c r="O10" s="161">
        <v>6</v>
      </c>
      <c r="P10" s="161">
        <v>7</v>
      </c>
      <c r="Q10" s="161">
        <v>8</v>
      </c>
      <c r="R10" s="162" t="s">
        <v>10</v>
      </c>
      <c r="S10" s="141"/>
      <c r="T10" s="141"/>
      <c r="U10" s="141"/>
      <c r="V10" s="142"/>
      <c r="W10" s="141"/>
    </row>
    <row r="11" spans="1:24" ht="24.75" customHeight="1" x14ac:dyDescent="0.25">
      <c r="A11" s="163" t="s">
        <v>42</v>
      </c>
      <c r="B11" s="193">
        <v>1</v>
      </c>
      <c r="C11" s="194">
        <v>2</v>
      </c>
      <c r="D11" s="195">
        <v>3</v>
      </c>
      <c r="E11" s="196">
        <v>4</v>
      </c>
      <c r="F11" s="197">
        <v>5</v>
      </c>
      <c r="G11" s="194">
        <v>6</v>
      </c>
      <c r="H11" s="243">
        <v>7</v>
      </c>
      <c r="I11" s="244">
        <v>8</v>
      </c>
      <c r="J11" s="193">
        <v>1</v>
      </c>
      <c r="K11" s="194">
        <v>2</v>
      </c>
      <c r="L11" s="195">
        <v>3</v>
      </c>
      <c r="M11" s="196">
        <v>4</v>
      </c>
      <c r="N11" s="197">
        <v>5</v>
      </c>
      <c r="O11" s="194">
        <v>6</v>
      </c>
      <c r="P11" s="243">
        <v>7</v>
      </c>
      <c r="Q11" s="195">
        <v>8</v>
      </c>
      <c r="R11" s="164"/>
      <c r="S11" s="141"/>
      <c r="T11" s="141"/>
      <c r="U11" s="141"/>
      <c r="V11" s="142"/>
      <c r="W11" s="141"/>
    </row>
    <row r="12" spans="1:24" ht="24.75" customHeight="1" x14ac:dyDescent="0.25">
      <c r="A12" s="163" t="s">
        <v>43</v>
      </c>
      <c r="B12" s="165">
        <v>29.908760000000001</v>
      </c>
      <c r="C12" s="166">
        <v>41.574800000000003</v>
      </c>
      <c r="D12" s="166">
        <v>39.650999999999996</v>
      </c>
      <c r="E12" s="166">
        <v>35.021660000000004</v>
      </c>
      <c r="F12" s="166">
        <v>22.948820000000001</v>
      </c>
      <c r="G12" s="166">
        <v>27.982079999999996</v>
      </c>
      <c r="H12" s="166">
        <v>18.64996</v>
      </c>
      <c r="I12" s="241">
        <v>13.257759999999999</v>
      </c>
      <c r="J12" s="166">
        <v>34.394660000000002</v>
      </c>
      <c r="K12" s="168">
        <v>35.555839999999996</v>
      </c>
      <c r="L12" s="168">
        <v>39.136000000000003</v>
      </c>
      <c r="M12" s="168">
        <v>31.10949999999999</v>
      </c>
      <c r="N12" s="168">
        <v>33.036559999999994</v>
      </c>
      <c r="O12" s="168">
        <v>21.713920000000002</v>
      </c>
      <c r="P12" s="168">
        <v>19.141559999999998</v>
      </c>
      <c r="Q12" s="168">
        <v>15.132480000000001</v>
      </c>
      <c r="R12" s="169">
        <f t="shared" ref="R12:R18" si="0">SUM(B12:Q12)</f>
        <v>458.21536000000003</v>
      </c>
      <c r="S12" s="141"/>
      <c r="T12" s="141"/>
      <c r="U12" s="141"/>
      <c r="V12" s="142"/>
      <c r="W12" s="141"/>
    </row>
    <row r="13" spans="1:24" ht="24.75" customHeight="1" x14ac:dyDescent="0.25">
      <c r="A13" s="163" t="s">
        <v>44</v>
      </c>
      <c r="B13" s="165">
        <v>29.908760000000001</v>
      </c>
      <c r="C13" s="166">
        <v>41.574800000000003</v>
      </c>
      <c r="D13" s="166">
        <v>39.650999999999996</v>
      </c>
      <c r="E13" s="166">
        <v>35.021660000000004</v>
      </c>
      <c r="F13" s="166">
        <v>22.948820000000001</v>
      </c>
      <c r="G13" s="166">
        <v>27.982079999999996</v>
      </c>
      <c r="H13" s="166">
        <v>18.64996</v>
      </c>
      <c r="I13" s="241">
        <v>13.257759999999999</v>
      </c>
      <c r="J13" s="166">
        <v>34.394660000000002</v>
      </c>
      <c r="K13" s="168">
        <v>35.555839999999996</v>
      </c>
      <c r="L13" s="168">
        <v>39.136000000000003</v>
      </c>
      <c r="M13" s="168">
        <v>31.10949999999999</v>
      </c>
      <c r="N13" s="168">
        <v>33.036559999999994</v>
      </c>
      <c r="O13" s="168">
        <v>21.713920000000002</v>
      </c>
      <c r="P13" s="168">
        <v>19.141559999999998</v>
      </c>
      <c r="Q13" s="168">
        <v>15.132480000000001</v>
      </c>
      <c r="R13" s="169">
        <f t="shared" si="0"/>
        <v>458.21536000000003</v>
      </c>
      <c r="S13" s="141"/>
      <c r="T13" s="141"/>
      <c r="U13" s="141"/>
      <c r="V13" s="142"/>
      <c r="W13" s="141"/>
    </row>
    <row r="14" spans="1:24" ht="24.75" customHeight="1" x14ac:dyDescent="0.25">
      <c r="A14" s="163" t="s">
        <v>45</v>
      </c>
      <c r="B14" s="165">
        <v>30.728096000000001</v>
      </c>
      <c r="C14" s="166">
        <v>42.884079999999997</v>
      </c>
      <c r="D14" s="166">
        <v>40.839599999999997</v>
      </c>
      <c r="E14" s="166">
        <v>36.424936000000002</v>
      </c>
      <c r="F14" s="166">
        <v>23.920672</v>
      </c>
      <c r="G14" s="166">
        <v>28.759667999999998</v>
      </c>
      <c r="H14" s="166">
        <v>19.631416000000002</v>
      </c>
      <c r="I14" s="241">
        <v>13.966495999999998</v>
      </c>
      <c r="J14" s="166">
        <v>35.569735999999999</v>
      </c>
      <c r="K14" s="168">
        <v>37.317264000000002</v>
      </c>
      <c r="L14" s="168">
        <v>40.7789</v>
      </c>
      <c r="M14" s="168">
        <v>32.403800000000004</v>
      </c>
      <c r="N14" s="168">
        <v>33.982875999999997</v>
      </c>
      <c r="O14" s="168">
        <v>22.076632</v>
      </c>
      <c r="P14" s="168">
        <v>19.784075999999999</v>
      </c>
      <c r="Q14" s="168">
        <v>15.613407999999998</v>
      </c>
      <c r="R14" s="169">
        <f t="shared" si="0"/>
        <v>474.68165600000003</v>
      </c>
      <c r="S14" s="141"/>
      <c r="T14" s="141"/>
      <c r="U14" s="141"/>
      <c r="V14" s="142"/>
      <c r="W14" s="141"/>
    </row>
    <row r="15" spans="1:24" ht="24.75" customHeight="1" x14ac:dyDescent="0.25">
      <c r="A15" s="163" t="s">
        <v>46</v>
      </c>
      <c r="B15" s="165">
        <v>30.728096000000001</v>
      </c>
      <c r="C15" s="166">
        <v>42.884079999999997</v>
      </c>
      <c r="D15" s="166">
        <v>40.839599999999997</v>
      </c>
      <c r="E15" s="166">
        <v>36.424936000000002</v>
      </c>
      <c r="F15" s="166">
        <v>23.920672</v>
      </c>
      <c r="G15" s="166">
        <v>28.759667999999998</v>
      </c>
      <c r="H15" s="166">
        <v>19.631416000000002</v>
      </c>
      <c r="I15" s="241">
        <v>13.966495999999998</v>
      </c>
      <c r="J15" s="166">
        <v>35.569735999999999</v>
      </c>
      <c r="K15" s="168">
        <v>37.317264000000002</v>
      </c>
      <c r="L15" s="168">
        <v>40.7789</v>
      </c>
      <c r="M15" s="168">
        <v>32.403800000000004</v>
      </c>
      <c r="N15" s="168">
        <v>33.982875999999997</v>
      </c>
      <c r="O15" s="168">
        <v>22.076632</v>
      </c>
      <c r="P15" s="168">
        <v>19.784075999999999</v>
      </c>
      <c r="Q15" s="168">
        <v>15.613407999999998</v>
      </c>
      <c r="R15" s="169">
        <f t="shared" si="0"/>
        <v>474.68165600000003</v>
      </c>
      <c r="S15" s="141"/>
      <c r="T15" s="141"/>
      <c r="U15" s="141"/>
      <c r="V15" s="142"/>
      <c r="W15" s="141"/>
    </row>
    <row r="16" spans="1:24" ht="24.75" customHeight="1" x14ac:dyDescent="0.25">
      <c r="A16" s="163" t="s">
        <v>47</v>
      </c>
      <c r="B16" s="165">
        <v>30.728096000000001</v>
      </c>
      <c r="C16" s="166">
        <v>42.884079999999997</v>
      </c>
      <c r="D16" s="166">
        <v>40.839599999999997</v>
      </c>
      <c r="E16" s="166">
        <v>36.424936000000002</v>
      </c>
      <c r="F16" s="166">
        <v>23.920672</v>
      </c>
      <c r="G16" s="166">
        <v>28.759667999999998</v>
      </c>
      <c r="H16" s="166">
        <v>19.631416000000002</v>
      </c>
      <c r="I16" s="241">
        <v>13.966495999999998</v>
      </c>
      <c r="J16" s="166">
        <v>35.569735999999999</v>
      </c>
      <c r="K16" s="168">
        <v>37.317264000000002</v>
      </c>
      <c r="L16" s="168">
        <v>40.7789</v>
      </c>
      <c r="M16" s="168">
        <v>32.403800000000004</v>
      </c>
      <c r="N16" s="168">
        <v>33.982875999999997</v>
      </c>
      <c r="O16" s="168">
        <v>22.076632</v>
      </c>
      <c r="P16" s="168">
        <v>19.784075999999999</v>
      </c>
      <c r="Q16" s="168">
        <v>15.613407999999998</v>
      </c>
      <c r="R16" s="169">
        <f t="shared" si="0"/>
        <v>474.68165600000003</v>
      </c>
      <c r="S16" s="141"/>
      <c r="T16" s="141"/>
      <c r="U16" s="141"/>
      <c r="V16" s="142"/>
      <c r="W16" s="141"/>
    </row>
    <row r="17" spans="1:46" ht="24.75" customHeight="1" x14ac:dyDescent="0.25">
      <c r="A17" s="163" t="s">
        <v>48</v>
      </c>
      <c r="B17" s="165">
        <v>30.728096000000001</v>
      </c>
      <c r="C17" s="166">
        <v>42.884079999999997</v>
      </c>
      <c r="D17" s="166">
        <v>40.839599999999997</v>
      </c>
      <c r="E17" s="166">
        <v>36.424936000000002</v>
      </c>
      <c r="F17" s="166">
        <v>23.920672</v>
      </c>
      <c r="G17" s="166">
        <v>28.759667999999998</v>
      </c>
      <c r="H17" s="166">
        <v>19.631416000000002</v>
      </c>
      <c r="I17" s="241">
        <v>13.966495999999998</v>
      </c>
      <c r="J17" s="166">
        <v>35.569735999999999</v>
      </c>
      <c r="K17" s="168">
        <v>37.317264000000002</v>
      </c>
      <c r="L17" s="168">
        <v>40.7789</v>
      </c>
      <c r="M17" s="168">
        <v>32.403800000000004</v>
      </c>
      <c r="N17" s="168">
        <v>33.982875999999997</v>
      </c>
      <c r="O17" s="168">
        <v>22.076632</v>
      </c>
      <c r="P17" s="168">
        <v>19.784075999999999</v>
      </c>
      <c r="Q17" s="168">
        <v>15.613407999999998</v>
      </c>
      <c r="R17" s="169">
        <f t="shared" si="0"/>
        <v>474.68165600000003</v>
      </c>
      <c r="S17" s="141"/>
      <c r="T17" s="141"/>
      <c r="U17" s="141"/>
      <c r="V17" s="142"/>
      <c r="W17" s="141"/>
    </row>
    <row r="18" spans="1:46" ht="24.75" customHeight="1" thickBot="1" x14ac:dyDescent="0.3">
      <c r="A18" s="170" t="s">
        <v>49</v>
      </c>
      <c r="B18" s="171">
        <v>30.728096000000001</v>
      </c>
      <c r="C18" s="172">
        <v>42.884079999999997</v>
      </c>
      <c r="D18" s="172">
        <v>40.839599999999997</v>
      </c>
      <c r="E18" s="172">
        <v>36.424936000000002</v>
      </c>
      <c r="F18" s="172">
        <v>23.920672</v>
      </c>
      <c r="G18" s="172">
        <v>28.759667999999998</v>
      </c>
      <c r="H18" s="172">
        <v>19.631416000000002</v>
      </c>
      <c r="I18" s="242">
        <v>13.966495999999998</v>
      </c>
      <c r="J18" s="239">
        <v>35.569735999999999</v>
      </c>
      <c r="K18" s="174">
        <v>37.317264000000002</v>
      </c>
      <c r="L18" s="174">
        <v>40.7789</v>
      </c>
      <c r="M18" s="174">
        <v>32.403800000000004</v>
      </c>
      <c r="N18" s="174">
        <v>33.982875999999997</v>
      </c>
      <c r="O18" s="174">
        <v>22.076632</v>
      </c>
      <c r="P18" s="174">
        <v>19.784075999999999</v>
      </c>
      <c r="Q18" s="174">
        <v>15.613407999999998</v>
      </c>
      <c r="R18" s="175">
        <f t="shared" si="0"/>
        <v>474.68165600000003</v>
      </c>
      <c r="S18" s="141"/>
      <c r="T18" s="141"/>
      <c r="U18" s="141"/>
      <c r="V18" s="142"/>
      <c r="W18" s="141"/>
    </row>
    <row r="19" spans="1:46" ht="24.75" customHeight="1" thickBot="1" x14ac:dyDescent="0.3">
      <c r="A19" s="176" t="s">
        <v>10</v>
      </c>
      <c r="B19" s="177">
        <f>SUM(B12:B18)</f>
        <v>213.45799999999997</v>
      </c>
      <c r="C19" s="178">
        <f t="shared" ref="C19:Q19" si="1">SUM(C12:C18)</f>
        <v>297.56999999999994</v>
      </c>
      <c r="D19" s="178">
        <f t="shared" si="1"/>
        <v>283.49999999999994</v>
      </c>
      <c r="E19" s="178">
        <f t="shared" si="1"/>
        <v>252.16800000000001</v>
      </c>
      <c r="F19" s="178">
        <f t="shared" si="1"/>
        <v>165.501</v>
      </c>
      <c r="G19" s="178">
        <f t="shared" si="1"/>
        <v>199.76250000000002</v>
      </c>
      <c r="H19" s="178">
        <f t="shared" si="1"/>
        <v>135.45699999999999</v>
      </c>
      <c r="I19" s="180">
        <f t="shared" si="1"/>
        <v>96.347999999999971</v>
      </c>
      <c r="J19" s="179">
        <f t="shared" si="1"/>
        <v>246.63800000000003</v>
      </c>
      <c r="K19" s="179">
        <f t="shared" si="1"/>
        <v>257.69799999999998</v>
      </c>
      <c r="L19" s="179">
        <f t="shared" si="1"/>
        <v>282.16649999999998</v>
      </c>
      <c r="M19" s="179">
        <f t="shared" si="1"/>
        <v>224.238</v>
      </c>
      <c r="N19" s="179">
        <f t="shared" si="1"/>
        <v>235.98750000000001</v>
      </c>
      <c r="O19" s="179">
        <f t="shared" si="1"/>
        <v>153.81100000000001</v>
      </c>
      <c r="P19" s="179">
        <f t="shared" si="1"/>
        <v>137.20349999999999</v>
      </c>
      <c r="Q19" s="179">
        <f t="shared" si="1"/>
        <v>108.33199999999998</v>
      </c>
      <c r="R19" s="180">
        <f>SUM(R12:R18)</f>
        <v>3289.8390000000004</v>
      </c>
      <c r="S19" s="141"/>
      <c r="T19" s="141"/>
      <c r="U19" s="141"/>
      <c r="V19" s="142"/>
      <c r="W19" s="141"/>
    </row>
    <row r="20" spans="1:46" ht="24.75" customHeight="1" x14ac:dyDescent="0.25">
      <c r="A20" s="181"/>
      <c r="B20" s="182">
        <v>772</v>
      </c>
      <c r="C20" s="183">
        <v>1090</v>
      </c>
      <c r="D20" s="183">
        <v>1080</v>
      </c>
      <c r="E20" s="183">
        <v>948</v>
      </c>
      <c r="F20" s="183">
        <v>639</v>
      </c>
      <c r="G20" s="183">
        <v>761</v>
      </c>
      <c r="H20" s="183">
        <v>523</v>
      </c>
      <c r="I20" s="183">
        <v>372</v>
      </c>
      <c r="J20" s="183">
        <v>892</v>
      </c>
      <c r="K20" s="183">
        <v>932</v>
      </c>
      <c r="L20" s="183">
        <v>1047</v>
      </c>
      <c r="M20" s="183">
        <v>843</v>
      </c>
      <c r="N20" s="183">
        <v>899</v>
      </c>
      <c r="O20" s="183">
        <v>602</v>
      </c>
      <c r="P20" s="183">
        <v>537</v>
      </c>
      <c r="Q20" s="184">
        <v>424</v>
      </c>
      <c r="R20" s="141"/>
      <c r="S20" s="141"/>
      <c r="T20" s="141"/>
      <c r="U20" s="141"/>
      <c r="V20" s="142"/>
    </row>
    <row r="21" spans="1:46" ht="24.75" customHeight="1" thickBot="1" x14ac:dyDescent="0.3">
      <c r="A21" s="185"/>
      <c r="B21" s="185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41"/>
      <c r="Q21" s="141"/>
      <c r="R21" s="141"/>
      <c r="S21" s="141"/>
      <c r="T21" s="141"/>
      <c r="U21" s="141"/>
      <c r="V21" s="142"/>
    </row>
    <row r="22" spans="1:46" ht="24.75" customHeight="1" thickBot="1" x14ac:dyDescent="0.3">
      <c r="A22" s="155" t="s">
        <v>50</v>
      </c>
      <c r="B22" s="280" t="s">
        <v>25</v>
      </c>
      <c r="C22" s="281"/>
      <c r="D22" s="281"/>
      <c r="E22" s="281"/>
      <c r="F22" s="281"/>
      <c r="G22" s="281"/>
      <c r="H22" s="282"/>
      <c r="I22" s="157"/>
      <c r="J22" s="283"/>
      <c r="K22" s="284"/>
      <c r="L22" s="284"/>
      <c r="M22" s="284"/>
      <c r="N22" s="284"/>
      <c r="O22" s="284"/>
      <c r="P22" s="284"/>
      <c r="Q22" s="284"/>
      <c r="R22" s="284"/>
      <c r="S22" s="284"/>
      <c r="T22" s="285"/>
      <c r="U22" s="187"/>
      <c r="V22" s="142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</row>
    <row r="23" spans="1:46" ht="24.75" customHeight="1" x14ac:dyDescent="0.25">
      <c r="A23" s="158" t="s">
        <v>41</v>
      </c>
      <c r="B23" s="159">
        <v>1</v>
      </c>
      <c r="C23" s="189">
        <v>2</v>
      </c>
      <c r="D23" s="189">
        <v>3</v>
      </c>
      <c r="E23" s="189">
        <v>4</v>
      </c>
      <c r="F23" s="189">
        <v>5</v>
      </c>
      <c r="G23" s="190">
        <v>6</v>
      </c>
      <c r="H23" s="191" t="s">
        <v>10</v>
      </c>
      <c r="I23" s="192"/>
      <c r="J23" s="286"/>
      <c r="K23" s="287"/>
      <c r="L23" s="287"/>
      <c r="M23" s="287"/>
      <c r="N23" s="287"/>
      <c r="O23" s="287"/>
      <c r="P23" s="287"/>
      <c r="Q23" s="287"/>
      <c r="R23" s="287"/>
      <c r="S23" s="287"/>
      <c r="T23" s="288"/>
      <c r="U23" s="141"/>
      <c r="V23" s="142"/>
    </row>
    <row r="24" spans="1:46" ht="24.75" customHeight="1" x14ac:dyDescent="0.25">
      <c r="A24" s="163" t="s">
        <v>42</v>
      </c>
      <c r="B24" s="193">
        <v>1</v>
      </c>
      <c r="C24" s="194">
        <v>2</v>
      </c>
      <c r="D24" s="195">
        <v>3</v>
      </c>
      <c r="E24" s="196">
        <v>4</v>
      </c>
      <c r="F24" s="197">
        <v>5</v>
      </c>
      <c r="G24" s="198"/>
      <c r="H24" s="164"/>
      <c r="I24" s="147"/>
      <c r="J24" s="286"/>
      <c r="K24" s="287"/>
      <c r="L24" s="287"/>
      <c r="M24" s="287"/>
      <c r="N24" s="287"/>
      <c r="O24" s="287"/>
      <c r="P24" s="287"/>
      <c r="Q24" s="287"/>
      <c r="R24" s="287"/>
      <c r="S24" s="287"/>
      <c r="T24" s="288"/>
      <c r="U24" s="141"/>
      <c r="V24" s="142"/>
    </row>
    <row r="25" spans="1:46" ht="24.75" customHeight="1" x14ac:dyDescent="0.25">
      <c r="A25" s="163" t="s">
        <v>43</v>
      </c>
      <c r="B25" s="165">
        <v>21.373239999999999</v>
      </c>
      <c r="C25" s="199">
        <v>37.945320000000002</v>
      </c>
      <c r="D25" s="199">
        <v>33.279400000000003</v>
      </c>
      <c r="E25" s="199">
        <v>23.135560000000002</v>
      </c>
      <c r="F25" s="199">
        <v>16.752959999999995</v>
      </c>
      <c r="G25" s="200"/>
      <c r="H25" s="201">
        <f t="shared" ref="H25:H31" si="2">SUM(B25:G25)</f>
        <v>132.48648</v>
      </c>
      <c r="I25" s="147"/>
      <c r="J25" s="286"/>
      <c r="K25" s="287"/>
      <c r="L25" s="287"/>
      <c r="M25" s="287"/>
      <c r="N25" s="287"/>
      <c r="O25" s="287"/>
      <c r="P25" s="287"/>
      <c r="Q25" s="287"/>
      <c r="R25" s="287"/>
      <c r="S25" s="287"/>
      <c r="T25" s="288"/>
      <c r="U25" s="141"/>
      <c r="V25" s="142"/>
    </row>
    <row r="26" spans="1:46" ht="24.75" customHeight="1" x14ac:dyDescent="0.25">
      <c r="A26" s="163" t="s">
        <v>44</v>
      </c>
      <c r="B26" s="165">
        <v>21.373239999999999</v>
      </c>
      <c r="C26" s="199">
        <v>37.945320000000002</v>
      </c>
      <c r="D26" s="199">
        <v>33.279400000000003</v>
      </c>
      <c r="E26" s="199">
        <v>23.135560000000002</v>
      </c>
      <c r="F26" s="199">
        <v>16.752959999999995</v>
      </c>
      <c r="G26" s="200"/>
      <c r="H26" s="201">
        <f t="shared" si="2"/>
        <v>132.48648</v>
      </c>
      <c r="I26" s="153"/>
      <c r="J26" s="286"/>
      <c r="K26" s="287"/>
      <c r="L26" s="287"/>
      <c r="M26" s="287"/>
      <c r="N26" s="287"/>
      <c r="O26" s="287"/>
      <c r="P26" s="287"/>
      <c r="Q26" s="287"/>
      <c r="R26" s="287"/>
      <c r="S26" s="287"/>
      <c r="T26" s="288"/>
      <c r="U26" s="141"/>
      <c r="V26" s="142"/>
    </row>
    <row r="27" spans="1:46" ht="24.75" customHeight="1" x14ac:dyDescent="0.25">
      <c r="A27" s="163" t="s">
        <v>45</v>
      </c>
      <c r="B27" s="165">
        <v>23.027003999999998</v>
      </c>
      <c r="C27" s="199">
        <v>40.950671999999997</v>
      </c>
      <c r="D27" s="199">
        <v>36.437939999999998</v>
      </c>
      <c r="E27" s="199">
        <v>25.089176000000002</v>
      </c>
      <c r="F27" s="199">
        <v>18.498815999999998</v>
      </c>
      <c r="G27" s="200"/>
      <c r="H27" s="201">
        <f t="shared" si="2"/>
        <v>144.00360800000001</v>
      </c>
      <c r="I27" s="153"/>
      <c r="J27" s="286"/>
      <c r="K27" s="287"/>
      <c r="L27" s="287"/>
      <c r="M27" s="287"/>
      <c r="N27" s="287"/>
      <c r="O27" s="287"/>
      <c r="P27" s="287"/>
      <c r="Q27" s="287"/>
      <c r="R27" s="287"/>
      <c r="S27" s="287"/>
      <c r="T27" s="288"/>
      <c r="U27" s="141"/>
      <c r="V27" s="142"/>
    </row>
    <row r="28" spans="1:46" ht="24.75" customHeight="1" x14ac:dyDescent="0.25">
      <c r="A28" s="163" t="s">
        <v>46</v>
      </c>
      <c r="B28" s="165">
        <v>23.027003999999998</v>
      </c>
      <c r="C28" s="199">
        <v>40.950671999999997</v>
      </c>
      <c r="D28" s="199">
        <v>36.437939999999998</v>
      </c>
      <c r="E28" s="199">
        <v>25.089176000000002</v>
      </c>
      <c r="F28" s="199">
        <v>18.498815999999998</v>
      </c>
      <c r="G28" s="200"/>
      <c r="H28" s="201">
        <f t="shared" si="2"/>
        <v>144.00360800000001</v>
      </c>
      <c r="I28" s="153"/>
      <c r="J28" s="286"/>
      <c r="K28" s="287"/>
      <c r="L28" s="287"/>
      <c r="M28" s="287"/>
      <c r="N28" s="287"/>
      <c r="O28" s="287"/>
      <c r="P28" s="287"/>
      <c r="Q28" s="287"/>
      <c r="R28" s="287"/>
      <c r="S28" s="287"/>
      <c r="T28" s="288"/>
      <c r="U28" s="141"/>
      <c r="V28" s="142"/>
    </row>
    <row r="29" spans="1:46" ht="24.75" customHeight="1" x14ac:dyDescent="0.25">
      <c r="A29" s="163" t="s">
        <v>47</v>
      </c>
      <c r="B29" s="165">
        <v>23.027003999999998</v>
      </c>
      <c r="C29" s="199">
        <v>40.950671999999997</v>
      </c>
      <c r="D29" s="199">
        <v>36.437939999999998</v>
      </c>
      <c r="E29" s="199">
        <v>25.089176000000002</v>
      </c>
      <c r="F29" s="199">
        <v>18.498815999999998</v>
      </c>
      <c r="G29" s="200"/>
      <c r="H29" s="201">
        <f t="shared" si="2"/>
        <v>144.00360800000001</v>
      </c>
      <c r="I29" s="153"/>
      <c r="J29" s="286"/>
      <c r="K29" s="287"/>
      <c r="L29" s="287"/>
      <c r="M29" s="287"/>
      <c r="N29" s="287"/>
      <c r="O29" s="287"/>
      <c r="P29" s="287"/>
      <c r="Q29" s="287"/>
      <c r="R29" s="287"/>
      <c r="S29" s="287"/>
      <c r="T29" s="288"/>
      <c r="U29" s="141"/>
      <c r="V29" s="142"/>
    </row>
    <row r="30" spans="1:46" ht="24.75" customHeight="1" x14ac:dyDescent="0.25">
      <c r="A30" s="163" t="s">
        <v>48</v>
      </c>
      <c r="B30" s="165">
        <v>23.027003999999998</v>
      </c>
      <c r="C30" s="199">
        <v>40.950671999999997</v>
      </c>
      <c r="D30" s="199">
        <v>36.437939999999998</v>
      </c>
      <c r="E30" s="199">
        <v>25.089176000000002</v>
      </c>
      <c r="F30" s="199">
        <v>18.498815999999998</v>
      </c>
      <c r="G30" s="200"/>
      <c r="H30" s="201">
        <f t="shared" si="2"/>
        <v>144.00360800000001</v>
      </c>
      <c r="I30" s="153"/>
      <c r="J30" s="286"/>
      <c r="K30" s="287"/>
      <c r="L30" s="287"/>
      <c r="M30" s="287"/>
      <c r="N30" s="287"/>
      <c r="O30" s="287"/>
      <c r="P30" s="287"/>
      <c r="Q30" s="287"/>
      <c r="R30" s="287"/>
      <c r="S30" s="287"/>
      <c r="T30" s="288"/>
      <c r="U30" s="141"/>
      <c r="V30" s="142"/>
    </row>
    <row r="31" spans="1:46" ht="24.75" customHeight="1" thickBot="1" x14ac:dyDescent="0.3">
      <c r="A31" s="170" t="s">
        <v>49</v>
      </c>
      <c r="B31" s="171">
        <v>23.027003999999998</v>
      </c>
      <c r="C31" s="202">
        <v>40.950671999999997</v>
      </c>
      <c r="D31" s="202">
        <v>36.437939999999998</v>
      </c>
      <c r="E31" s="202">
        <v>25.089176000000002</v>
      </c>
      <c r="F31" s="202">
        <v>18.498815999999998</v>
      </c>
      <c r="G31" s="203"/>
      <c r="H31" s="201">
        <f t="shared" si="2"/>
        <v>144.00360800000001</v>
      </c>
      <c r="I31" s="153"/>
      <c r="J31" s="286"/>
      <c r="K31" s="287"/>
      <c r="L31" s="287"/>
      <c r="M31" s="287"/>
      <c r="N31" s="287"/>
      <c r="O31" s="287"/>
      <c r="P31" s="287"/>
      <c r="Q31" s="287"/>
      <c r="R31" s="287"/>
      <c r="S31" s="287"/>
      <c r="T31" s="288"/>
      <c r="U31" s="141"/>
      <c r="V31" s="142"/>
    </row>
    <row r="32" spans="1:46" ht="24.75" customHeight="1" thickBot="1" x14ac:dyDescent="0.3">
      <c r="A32" s="176" t="s">
        <v>10</v>
      </c>
      <c r="B32" s="204">
        <f t="shared" ref="B32:H32" si="3">SUM(B25:B31)</f>
        <v>157.88150000000002</v>
      </c>
      <c r="C32" s="205">
        <f t="shared" si="3"/>
        <v>280.64400000000001</v>
      </c>
      <c r="D32" s="205">
        <f t="shared" si="3"/>
        <v>248.74850000000001</v>
      </c>
      <c r="E32" s="205">
        <f t="shared" si="3"/>
        <v>171.71700000000004</v>
      </c>
      <c r="F32" s="205">
        <f t="shared" si="3"/>
        <v>126</v>
      </c>
      <c r="G32" s="206">
        <f t="shared" si="3"/>
        <v>0</v>
      </c>
      <c r="H32" s="207">
        <f t="shared" si="3"/>
        <v>984.99099999999999</v>
      </c>
      <c r="I32" s="147"/>
      <c r="J32" s="289"/>
      <c r="K32" s="290"/>
      <c r="L32" s="290"/>
      <c r="M32" s="290"/>
      <c r="N32" s="290"/>
      <c r="O32" s="290"/>
      <c r="P32" s="290"/>
      <c r="Q32" s="290"/>
      <c r="R32" s="290"/>
      <c r="S32" s="290"/>
      <c r="T32" s="291"/>
      <c r="U32" s="141"/>
      <c r="V32" s="142"/>
    </row>
    <row r="33" spans="1:24" ht="24.75" customHeight="1" x14ac:dyDescent="0.25">
      <c r="A33" s="208"/>
      <c r="B33" s="209">
        <v>571</v>
      </c>
      <c r="C33" s="210">
        <v>1028</v>
      </c>
      <c r="D33" s="210">
        <v>923</v>
      </c>
      <c r="E33" s="210">
        <v>663</v>
      </c>
      <c r="F33" s="210">
        <v>480</v>
      </c>
      <c r="G33" s="210"/>
      <c r="H33" s="210"/>
      <c r="I33" s="147"/>
      <c r="J33" s="147"/>
      <c r="K33" s="147"/>
      <c r="L33" s="147"/>
      <c r="M33" s="147"/>
      <c r="N33" s="147"/>
      <c r="O33" s="147"/>
      <c r="P33" s="147"/>
      <c r="Q33" s="141"/>
      <c r="R33" s="141"/>
      <c r="S33" s="141"/>
      <c r="T33" s="141"/>
      <c r="U33" s="141"/>
      <c r="V33" s="142"/>
      <c r="W33" s="141"/>
      <c r="X33" s="141"/>
    </row>
    <row r="34" spans="1:24" ht="24.75" customHeight="1" thickBot="1" x14ac:dyDescent="0.3">
      <c r="A34" s="211"/>
      <c r="B34" s="211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41"/>
      <c r="R34" s="141"/>
      <c r="S34" s="141"/>
      <c r="T34" s="141"/>
      <c r="U34" s="141"/>
      <c r="V34" s="142"/>
      <c r="W34" s="141"/>
      <c r="X34" s="141"/>
    </row>
    <row r="35" spans="1:24" ht="24.75" customHeight="1" thickBot="1" x14ac:dyDescent="0.3">
      <c r="A35" s="155" t="s">
        <v>51</v>
      </c>
      <c r="B35" s="280" t="s">
        <v>25</v>
      </c>
      <c r="C35" s="281"/>
      <c r="D35" s="281"/>
      <c r="E35" s="281"/>
      <c r="F35" s="281"/>
      <c r="G35" s="282"/>
      <c r="H35" s="157"/>
      <c r="I35" s="212" t="s">
        <v>52</v>
      </c>
      <c r="J35" s="280" t="s">
        <v>56</v>
      </c>
      <c r="K35" s="281"/>
      <c r="L35" s="281"/>
      <c r="M35" s="281"/>
      <c r="N35" s="281"/>
      <c r="O35" s="282"/>
      <c r="P35" s="141"/>
      <c r="Q35" s="141"/>
      <c r="R35" s="141"/>
      <c r="S35" s="141"/>
      <c r="T35" s="141"/>
      <c r="U35" s="141"/>
      <c r="V35" s="142"/>
      <c r="W35" s="141"/>
      <c r="X35" s="141"/>
    </row>
    <row r="36" spans="1:24" ht="24.75" customHeight="1" x14ac:dyDescent="0.25">
      <c r="A36" s="158" t="s">
        <v>41</v>
      </c>
      <c r="B36" s="213">
        <v>1</v>
      </c>
      <c r="C36" s="214">
        <v>2</v>
      </c>
      <c r="D36" s="214">
        <v>3</v>
      </c>
      <c r="E36" s="214">
        <v>4</v>
      </c>
      <c r="F36" s="214">
        <v>5</v>
      </c>
      <c r="G36" s="215" t="s">
        <v>10</v>
      </c>
      <c r="H36" s="157"/>
      <c r="I36" s="216" t="s">
        <v>41</v>
      </c>
      <c r="J36" s="217">
        <v>1</v>
      </c>
      <c r="K36" s="214">
        <v>2</v>
      </c>
      <c r="L36" s="214">
        <v>3</v>
      </c>
      <c r="M36" s="214"/>
      <c r="N36" s="214">
        <v>4</v>
      </c>
      <c r="O36" s="215" t="s">
        <v>10</v>
      </c>
      <c r="P36" s="141"/>
      <c r="Q36" s="141"/>
      <c r="R36" s="141"/>
      <c r="S36" s="141"/>
      <c r="T36" s="141"/>
      <c r="U36" s="141"/>
      <c r="V36" s="142"/>
      <c r="W36" s="141"/>
      <c r="X36" s="141"/>
    </row>
    <row r="37" spans="1:24" ht="24.75" customHeight="1" x14ac:dyDescent="0.25">
      <c r="A37" s="163" t="s">
        <v>42</v>
      </c>
      <c r="B37" s="218"/>
      <c r="C37" s="219"/>
      <c r="D37" s="219"/>
      <c r="E37" s="219"/>
      <c r="F37" s="219"/>
      <c r="G37" s="220"/>
      <c r="H37" s="211"/>
      <c r="I37" s="221" t="s">
        <v>42</v>
      </c>
      <c r="J37" s="222"/>
      <c r="K37" s="223"/>
      <c r="L37" s="223"/>
      <c r="M37" s="223"/>
      <c r="N37" s="223"/>
      <c r="O37" s="224"/>
      <c r="P37" s="141"/>
      <c r="Q37" s="141"/>
      <c r="R37" s="141"/>
      <c r="S37" s="141"/>
      <c r="T37" s="141"/>
      <c r="U37" s="141"/>
      <c r="V37" s="142"/>
      <c r="W37" s="141"/>
      <c r="X37" s="141"/>
    </row>
    <row r="38" spans="1:24" s="141" customFormat="1" ht="24.75" customHeight="1" x14ac:dyDescent="0.25">
      <c r="A38" s="163" t="s">
        <v>43</v>
      </c>
      <c r="B38" s="165">
        <v>350.8</v>
      </c>
      <c r="C38" s="167"/>
      <c r="D38" s="167"/>
      <c r="E38" s="167"/>
      <c r="F38" s="167"/>
      <c r="G38" s="225">
        <f t="shared" ref="G38:G45" si="4">SUM(B38:F38)</f>
        <v>350.8</v>
      </c>
      <c r="H38" s="211"/>
      <c r="I38" s="221" t="s">
        <v>43</v>
      </c>
      <c r="J38" s="166">
        <v>327</v>
      </c>
      <c r="K38" s="199"/>
      <c r="L38" s="226"/>
      <c r="M38" s="226"/>
      <c r="N38" s="226"/>
      <c r="O38" s="225">
        <f t="shared" ref="O38:O45" si="5">SUM(J38:N38)</f>
        <v>327</v>
      </c>
      <c r="V38" s="142"/>
    </row>
    <row r="39" spans="1:24" s="141" customFormat="1" ht="24.75" customHeight="1" x14ac:dyDescent="0.25">
      <c r="A39" s="163" t="s">
        <v>44</v>
      </c>
      <c r="B39" s="165">
        <v>362.78</v>
      </c>
      <c r="C39" s="167"/>
      <c r="D39" s="167"/>
      <c r="E39" s="167"/>
      <c r="F39" s="167"/>
      <c r="G39" s="225">
        <f t="shared" si="4"/>
        <v>362.78</v>
      </c>
      <c r="H39" s="211"/>
      <c r="I39" s="221" t="s">
        <v>44</v>
      </c>
      <c r="J39" s="227">
        <v>336.93</v>
      </c>
      <c r="K39" s="168"/>
      <c r="L39" s="168"/>
      <c r="M39" s="168"/>
      <c r="N39" s="168"/>
      <c r="O39" s="225">
        <f t="shared" si="5"/>
        <v>336.93</v>
      </c>
      <c r="V39" s="142"/>
    </row>
    <row r="40" spans="1:24" s="141" customFormat="1" ht="24.75" customHeight="1" x14ac:dyDescent="0.25">
      <c r="A40" s="163" t="s">
        <v>45</v>
      </c>
      <c r="B40" s="165">
        <v>382.56799999999998</v>
      </c>
      <c r="C40" s="167"/>
      <c r="D40" s="167"/>
      <c r="E40" s="167"/>
      <c r="F40" s="167"/>
      <c r="G40" s="225">
        <f t="shared" si="4"/>
        <v>382.56799999999998</v>
      </c>
      <c r="H40" s="211"/>
      <c r="I40" s="221" t="s">
        <v>45</v>
      </c>
      <c r="J40" s="227">
        <v>355.30799999999999</v>
      </c>
      <c r="K40" s="168"/>
      <c r="L40" s="168"/>
      <c r="M40" s="168"/>
      <c r="N40" s="168"/>
      <c r="O40" s="225">
        <f t="shared" si="5"/>
        <v>355.30799999999999</v>
      </c>
      <c r="V40" s="142"/>
    </row>
    <row r="41" spans="1:24" s="141" customFormat="1" ht="24.75" customHeight="1" x14ac:dyDescent="0.25">
      <c r="A41" s="163" t="s">
        <v>46</v>
      </c>
      <c r="B41" s="165">
        <v>402.35599999999999</v>
      </c>
      <c r="C41" s="167"/>
      <c r="D41" s="167"/>
      <c r="E41" s="167"/>
      <c r="F41" s="167"/>
      <c r="G41" s="225">
        <f t="shared" si="4"/>
        <v>402.35599999999999</v>
      </c>
      <c r="H41" s="211"/>
      <c r="I41" s="221" t="s">
        <v>46</v>
      </c>
      <c r="J41" s="166">
        <v>373.68599999999998</v>
      </c>
      <c r="K41" s="199"/>
      <c r="L41" s="168"/>
      <c r="M41" s="168"/>
      <c r="N41" s="168"/>
      <c r="O41" s="225">
        <f t="shared" si="5"/>
        <v>373.68599999999998</v>
      </c>
      <c r="V41" s="142"/>
    </row>
    <row r="42" spans="1:24" s="141" customFormat="1" ht="24.75" customHeight="1" x14ac:dyDescent="0.25">
      <c r="A42" s="163" t="s">
        <v>47</v>
      </c>
      <c r="B42" s="165">
        <v>415.548</v>
      </c>
      <c r="C42" s="167"/>
      <c r="D42" s="167"/>
      <c r="E42" s="167"/>
      <c r="F42" s="167"/>
      <c r="G42" s="225">
        <f t="shared" si="4"/>
        <v>415.548</v>
      </c>
      <c r="H42" s="211"/>
      <c r="I42" s="221" t="s">
        <v>47</v>
      </c>
      <c r="J42" s="227">
        <v>385.93799999999999</v>
      </c>
      <c r="K42" s="168"/>
      <c r="L42" s="168"/>
      <c r="M42" s="168"/>
      <c r="N42" s="168"/>
      <c r="O42" s="225">
        <f t="shared" si="5"/>
        <v>385.93799999999999</v>
      </c>
      <c r="V42" s="142"/>
    </row>
    <row r="43" spans="1:24" s="141" customFormat="1" ht="24.75" customHeight="1" x14ac:dyDescent="0.25">
      <c r="A43" s="163" t="s">
        <v>48</v>
      </c>
      <c r="B43" s="165">
        <v>422.14400000000001</v>
      </c>
      <c r="C43" s="167"/>
      <c r="D43" s="167"/>
      <c r="E43" s="167"/>
      <c r="F43" s="167"/>
      <c r="G43" s="225">
        <f t="shared" si="4"/>
        <v>422.14400000000001</v>
      </c>
      <c r="H43" s="211"/>
      <c r="I43" s="221" t="s">
        <v>48</v>
      </c>
      <c r="J43" s="227">
        <v>392.06400000000002</v>
      </c>
      <c r="K43" s="168"/>
      <c r="L43" s="168"/>
      <c r="M43" s="168"/>
      <c r="N43" s="168"/>
      <c r="O43" s="225">
        <f t="shared" si="5"/>
        <v>392.06400000000002</v>
      </c>
      <c r="V43" s="142"/>
    </row>
    <row r="44" spans="1:24" s="141" customFormat="1" ht="24.75" customHeight="1" thickBot="1" x14ac:dyDescent="0.3">
      <c r="A44" s="170" t="s">
        <v>49</v>
      </c>
      <c r="B44" s="171">
        <v>428.74</v>
      </c>
      <c r="C44" s="173"/>
      <c r="D44" s="173"/>
      <c r="E44" s="173"/>
      <c r="F44" s="173"/>
      <c r="G44" s="228">
        <f t="shared" si="4"/>
        <v>428.74</v>
      </c>
      <c r="H44" s="211"/>
      <c r="I44" s="229" t="s">
        <v>49</v>
      </c>
      <c r="J44" s="230">
        <v>398.19</v>
      </c>
      <c r="K44" s="226"/>
      <c r="L44" s="226"/>
      <c r="M44" s="226"/>
      <c r="N44" s="226"/>
      <c r="O44" s="228">
        <f t="shared" si="5"/>
        <v>398.19</v>
      </c>
      <c r="V44" s="142"/>
    </row>
    <row r="45" spans="1:24" s="141" customFormat="1" ht="24.75" customHeight="1" thickBot="1" x14ac:dyDescent="0.3">
      <c r="A45" s="176" t="s">
        <v>10</v>
      </c>
      <c r="B45" s="231">
        <f>SUM(B38:B44)</f>
        <v>2764.9359999999997</v>
      </c>
      <c r="C45" s="232">
        <f>SUM(C38:C44)</f>
        <v>0</v>
      </c>
      <c r="D45" s="232">
        <f t="shared" ref="D45:E45" si="6">SUM(D38:D44)</f>
        <v>0</v>
      </c>
      <c r="E45" s="232">
        <f t="shared" si="6"/>
        <v>0</v>
      </c>
      <c r="F45" s="232">
        <f t="shared" ref="F45" si="7">SUM(F38:F44)</f>
        <v>0</v>
      </c>
      <c r="G45" s="233">
        <f t="shared" si="4"/>
        <v>2764.9359999999997</v>
      </c>
      <c r="H45" s="211"/>
      <c r="I45" s="234" t="s">
        <v>10</v>
      </c>
      <c r="J45" s="177">
        <f>SUM(J38:J44)</f>
        <v>2569.116</v>
      </c>
      <c r="K45" s="235">
        <f t="shared" ref="K45:N45" si="8">SUM(K38:K44)</f>
        <v>0</v>
      </c>
      <c r="L45" s="235">
        <f t="shared" si="8"/>
        <v>0</v>
      </c>
      <c r="M45" s="235">
        <f t="shared" si="8"/>
        <v>0</v>
      </c>
      <c r="N45" s="235">
        <f t="shared" si="8"/>
        <v>0</v>
      </c>
      <c r="O45" s="233">
        <f t="shared" si="5"/>
        <v>2569.116</v>
      </c>
      <c r="V45" s="142"/>
    </row>
    <row r="46" spans="1:24" s="184" customFormat="1" ht="24.75" customHeight="1" thickBot="1" x14ac:dyDescent="0.3">
      <c r="A46" s="236"/>
      <c r="B46" s="236">
        <v>3298</v>
      </c>
      <c r="C46" s="237"/>
      <c r="D46" s="237"/>
      <c r="E46" s="237"/>
      <c r="F46" s="237"/>
      <c r="G46" s="237"/>
      <c r="H46" s="237"/>
      <c r="I46" s="237"/>
      <c r="J46" s="237">
        <v>3063</v>
      </c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8"/>
      <c r="W46" s="141"/>
      <c r="X46" s="141"/>
    </row>
    <row r="47" spans="1:24" ht="14.1" customHeight="1" x14ac:dyDescent="0.25">
      <c r="W47" s="141"/>
      <c r="X47" s="141"/>
    </row>
    <row r="48" spans="1:24" ht="14.1" customHeight="1" x14ac:dyDescent="0.25">
      <c r="W48" s="141"/>
      <c r="X48" s="141"/>
    </row>
    <row r="49" spans="23:24" ht="14.1" customHeight="1" x14ac:dyDescent="0.25">
      <c r="W49" s="141"/>
      <c r="X49" s="141"/>
    </row>
    <row r="50" spans="23:24" ht="14.1" customHeight="1" x14ac:dyDescent="0.25">
      <c r="W50" s="141"/>
      <c r="X50" s="141"/>
    </row>
    <row r="51" spans="23:24" ht="14.1" customHeight="1" x14ac:dyDescent="0.25">
      <c r="W51" s="141"/>
      <c r="X51" s="141"/>
    </row>
  </sheetData>
  <mergeCells count="18">
    <mergeCell ref="B5:C5"/>
    <mergeCell ref="G5:H5"/>
    <mergeCell ref="K5:L5"/>
    <mergeCell ref="G7:H7"/>
    <mergeCell ref="L7:N7"/>
    <mergeCell ref="B7:C7"/>
    <mergeCell ref="B22:H22"/>
    <mergeCell ref="J22:T32"/>
    <mergeCell ref="B35:G35"/>
    <mergeCell ref="J35:O35"/>
    <mergeCell ref="B9:I9"/>
    <mergeCell ref="J9:Q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SEM 1</vt:lpstr>
      <vt:lpstr>SEM 2</vt:lpstr>
      <vt:lpstr>SEM 3</vt:lpstr>
      <vt:lpstr>SEM 4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2021-06-12T13:48:59Z</cp:lastPrinted>
  <dcterms:created xsi:type="dcterms:W3CDTF">2021-03-04T08:17:33Z</dcterms:created>
  <dcterms:modified xsi:type="dcterms:W3CDTF">2021-06-12T13:49:02Z</dcterms:modified>
</cp:coreProperties>
</file>