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0A26919C-80EE-44B1-95F4-D19A1B7F8CFB}" xr6:coauthVersionLast="36" xr6:coauthVersionMax="36" xr10:uidLastSave="{00000000-0000-0000-0000-000000000000}"/>
  <bookViews>
    <workbookView xWindow="0" yWindow="0" windowWidth="20490" windowHeight="7545" tabRatio="742" firstSheet="30" activeTab="37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SEM 36" sheetId="45" r:id="rId37"/>
    <sheet name="IMPRIMIR" sheetId="2" r:id="rId38"/>
    <sheet name="Calcio_Imprimir" sheetId="36" r:id="rId39"/>
    <sheet name="Calcio" sheetId="34" r:id="rId40"/>
    <sheet name="Carbonato de calcio" sheetId="33" r:id="rId41"/>
  </sheets>
  <definedNames>
    <definedName name="_xlnm.Print_Area" localSheetId="40">'Carbonato de calcio'!$A$1:$D$10</definedName>
    <definedName name="_xlnm.Print_Area" localSheetId="37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  <definedName name="_xlnm.Print_Area" localSheetId="36">'SEM 36'!$A$1:$W$70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R50" i="45"/>
  <c r="Q50" i="45"/>
  <c r="P50" i="45"/>
  <c r="O50" i="45"/>
  <c r="N50" i="45"/>
  <c r="M50" i="45"/>
  <c r="I50" i="45"/>
  <c r="H50" i="45"/>
  <c r="G50" i="45"/>
  <c r="F50" i="45"/>
  <c r="E50" i="45"/>
  <c r="D50" i="45"/>
  <c r="C50" i="45"/>
  <c r="B50" i="45"/>
  <c r="R49" i="45"/>
  <c r="Q49" i="45"/>
  <c r="P49" i="45"/>
  <c r="O49" i="45"/>
  <c r="N49" i="45"/>
  <c r="M49" i="45"/>
  <c r="I49" i="45"/>
  <c r="H49" i="45"/>
  <c r="G49" i="45"/>
  <c r="F49" i="45"/>
  <c r="E49" i="45"/>
  <c r="D49" i="45"/>
  <c r="C49" i="45"/>
  <c r="B49" i="45"/>
  <c r="S48" i="45"/>
  <c r="J48" i="45"/>
  <c r="R46" i="45"/>
  <c r="Q46" i="45"/>
  <c r="Q51" i="45" s="1"/>
  <c r="P46" i="45"/>
  <c r="P51" i="45" s="1"/>
  <c r="O46" i="45"/>
  <c r="O51" i="45" s="1"/>
  <c r="N46" i="45"/>
  <c r="N51" i="45" s="1"/>
  <c r="M46" i="45"/>
  <c r="M51" i="45" s="1"/>
  <c r="I46" i="45"/>
  <c r="I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S45" i="45"/>
  <c r="J45" i="45"/>
  <c r="S44" i="45"/>
  <c r="J44" i="45"/>
  <c r="S43" i="45"/>
  <c r="J43" i="45"/>
  <c r="S42" i="45"/>
  <c r="J42" i="45"/>
  <c r="S41" i="45"/>
  <c r="J41" i="45"/>
  <c r="S40" i="45"/>
  <c r="J40" i="45"/>
  <c r="S39" i="45"/>
  <c r="J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T24" i="45"/>
  <c r="T23" i="45"/>
  <c r="T22" i="45"/>
  <c r="T21" i="45"/>
  <c r="T20" i="45"/>
  <c r="T19" i="45"/>
  <c r="T18" i="45"/>
  <c r="T65" i="45" l="1"/>
  <c r="T66" i="45" s="1"/>
  <c r="S46" i="45"/>
  <c r="S47" i="45" s="1"/>
  <c r="J46" i="45"/>
  <c r="J49" i="45" s="1"/>
  <c r="T25" i="45"/>
  <c r="T26" i="45" s="1"/>
  <c r="B30" i="45"/>
  <c r="H51" i="45"/>
  <c r="R51" i="45"/>
  <c r="Q70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S49" i="45" l="1"/>
  <c r="T68" i="45"/>
  <c r="J47" i="45"/>
  <c r="U27" i="45"/>
  <c r="T65" i="44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<sst xmlns="http://schemas.openxmlformats.org/spreadsheetml/2006/main" count="3111" uniqueCount="151">
  <si>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</si>
  <si>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</si>
  <si>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</si>
  <si>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</si>
  <si>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</si>
  <si>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</si>
  <si>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</si>
  <si>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</si>
  <si>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</si>
  <si>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</si>
  <si>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</si>
  <si>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</si>
  <si>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</si>
  <si>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</si>
  <si>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</si>
  <si>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</si>
  <si>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</si>
  <si>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</si>
  <si>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</si>
  <si>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</si>
  <si>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</si>
  <si>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</si>
  <si>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</si>
  <si>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</si>
  <si>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</si>
  <si>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</si>
  <si>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</si>
  <si>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</si>
  <si>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</si>
  <si>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</si>
  <si>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</si>
  <si>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</si>
  <si>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</si>
  <si>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</si>
  <si>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</si>
  <si>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</si>
  <si>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</si>
  <si>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</si>
  <si>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</si>
  <si>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</si>
  <si>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</si>
  <si>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</si>
  <si>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</si>
  <si>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</si>
  <si>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</si>
  <si>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</si>
  <si>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</si>
  <si>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</si>
  <si>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</si>
  <si>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</si>
  <si>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</si>
  <si>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</si>
  <si>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</si>
  <si>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</si>
  <si>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</si>
  <si>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</si>
  <si>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</si>
  <si>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</si>
  <si>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</si>
  <si>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</si>
  <si>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</si>
  <si>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</si>
  <si>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</si>
  <si>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</si>
  <si>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</si>
  <si>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</si>
  <si>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</si>
  <si>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</si>
  <si>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</si>
  <si>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</si>
  <si>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</si>
  <si>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</si>
  <si>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</si>
  <si>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</si>
  <si>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</si>
  <si>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</si>
  <si>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</si>
  <si>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</si>
  <si>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</si>
  <si>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</si>
  <si>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</si>
  <si>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</si>
  <si>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</si>
  <si>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</si>
  <si>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</si>
  <si>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</si>
  <si>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</si>
  <si>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</si>
  <si>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</si>
  <si>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</si>
  <si>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</si>
  <si>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</si>
  <si>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</si>
  <si>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</si>
  <si>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</si>
  <si>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</si>
  <si>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</si>
  <si>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</si>
  <si>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</si>
  <si>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</si>
  <si>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</si>
  <si>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</si>
  <si>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</si>
  <si>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</si>
  <si>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</si>
  <si>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</si>
  <si>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</si>
  <si>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</si>
  <si>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</si>
  <si>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</si>
  <si>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</si>
  <si>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</si>
  <si>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</si>
  <si>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</si>
  <si>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</si>
  <si>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</si>
  <si>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</si>
  <si>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</si>
  <si>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</si>
  <si>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</si>
  <si>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</si>
  <si>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</si>
  <si>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</si>
  <si>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</si>
  <si>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</si>
  <si>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</si>
  <si>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</si>
  <si>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</si>
  <si>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</si>
  <si>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</si>
  <si>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</si>
  <si>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</si>
  <si>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</si>
  <si>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</si>
  <si>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</si>
  <si>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</si>
  <si>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</si>
  <si>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</si>
  <si>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</si>
  <si>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</si>
  <si>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</si>
  <si>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</si>
  <si>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</si>
  <si>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</si>
  <si>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</si>
  <si>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SEMANA 36</t>
  </si>
  <si>
    <t>F2 - F3 - MACHOS</t>
  </si>
  <si>
    <t>21 AL 27 DE ENE</t>
  </si>
  <si>
    <t>Buenos</t>
  </si>
  <si>
    <t>Pintados</t>
  </si>
  <si>
    <t>En caso de morir machos cepa 1, informar si son descartes (pintados) o buenos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</si>
</sst>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5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32" xfId="0" applyNumberFormat="1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3" xfId="0" applyNumberFormat="1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1" fillId="2" borderId="0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4" fontId="11" fillId="0" borderId="64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0" fillId="7" borderId="6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9" fillId="7" borderId="6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60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52" t="s">
        <v>5</v>
      </c>
      <c r="L11" s="45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1" t="s">
        <v>8</v>
      </c>
      <c r="C15" s="462"/>
      <c r="D15" s="462"/>
      <c r="E15" s="462"/>
      <c r="F15" s="462"/>
      <c r="G15" s="462"/>
      <c r="H15" s="462"/>
      <c r="I15" s="462"/>
      <c r="J15" s="462"/>
      <c r="K15" s="463"/>
      <c r="L15" s="455" t="s">
        <v>50</v>
      </c>
      <c r="M15" s="456"/>
      <c r="N15" s="456"/>
      <c r="O15" s="456"/>
      <c r="P15" s="456"/>
      <c r="Q15" s="456"/>
      <c r="R15" s="456"/>
      <c r="S15" s="456"/>
      <c r="T15" s="456"/>
      <c r="U15" s="457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3" t="s">
        <v>25</v>
      </c>
      <c r="C36" s="454"/>
      <c r="D36" s="454"/>
      <c r="E36" s="454"/>
      <c r="F36" s="454"/>
      <c r="G36" s="454"/>
      <c r="H36" s="97"/>
      <c r="I36" s="52" t="s">
        <v>26</v>
      </c>
      <c r="J36" s="105"/>
      <c r="K36" s="459" t="s">
        <v>25</v>
      </c>
      <c r="L36" s="459"/>
      <c r="M36" s="459"/>
      <c r="N36" s="459"/>
      <c r="O36" s="45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52" t="s">
        <v>59</v>
      </c>
      <c r="L11" s="452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5"/>
      <c r="J15" s="466"/>
      <c r="K15" s="467" t="s">
        <v>51</v>
      </c>
      <c r="L15" s="468"/>
      <c r="M15" s="468"/>
      <c r="N15" s="469"/>
      <c r="O15" s="472" t="s">
        <v>50</v>
      </c>
      <c r="P15" s="470"/>
      <c r="Q15" s="470"/>
      <c r="R15" s="470"/>
      <c r="S15" s="470"/>
      <c r="T15" s="470"/>
      <c r="U15" s="470"/>
      <c r="V15" s="470"/>
      <c r="W15" s="47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52" t="s">
        <v>60</v>
      </c>
      <c r="L11" s="452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5"/>
      <c r="J15" s="466"/>
      <c r="K15" s="467" t="s">
        <v>51</v>
      </c>
      <c r="L15" s="468"/>
      <c r="M15" s="468"/>
      <c r="N15" s="469"/>
      <c r="O15" s="472" t="s">
        <v>50</v>
      </c>
      <c r="P15" s="470"/>
      <c r="Q15" s="470"/>
      <c r="R15" s="470"/>
      <c r="S15" s="470"/>
      <c r="T15" s="470"/>
      <c r="U15" s="470"/>
      <c r="V15" s="470"/>
      <c r="W15" s="47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52" t="s">
        <v>61</v>
      </c>
      <c r="L11" s="452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5"/>
      <c r="J15" s="466"/>
      <c r="K15" s="467" t="s">
        <v>51</v>
      </c>
      <c r="L15" s="468"/>
      <c r="M15" s="468"/>
      <c r="N15" s="469"/>
      <c r="O15" s="472" t="s">
        <v>50</v>
      </c>
      <c r="P15" s="470"/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52" t="s">
        <v>62</v>
      </c>
      <c r="L11" s="452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0"/>
      <c r="V15" s="470"/>
      <c r="W15" s="47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52" t="s">
        <v>64</v>
      </c>
      <c r="L11" s="452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0"/>
      <c r="V15" s="470"/>
      <c r="W15" s="47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52" t="s">
        <v>66</v>
      </c>
      <c r="L11" s="452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0"/>
      <c r="V15" s="470"/>
      <c r="W15" s="47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52" t="s">
        <v>67</v>
      </c>
      <c r="L11" s="452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52" t="s">
        <v>68</v>
      </c>
      <c r="L11" s="452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52" t="s">
        <v>69</v>
      </c>
      <c r="L11" s="452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52" t="s">
        <v>70</v>
      </c>
      <c r="L11" s="452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52" t="s">
        <v>52</v>
      </c>
      <c r="L11" s="452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1" t="s">
        <v>8</v>
      </c>
      <c r="C15" s="462"/>
      <c r="D15" s="462"/>
      <c r="E15" s="462"/>
      <c r="F15" s="462"/>
      <c r="G15" s="462"/>
      <c r="H15" s="462"/>
      <c r="I15" s="463"/>
      <c r="J15" s="455" t="s">
        <v>50</v>
      </c>
      <c r="K15" s="456"/>
      <c r="L15" s="456"/>
      <c r="M15" s="456"/>
      <c r="N15" s="456"/>
      <c r="O15" s="456"/>
      <c r="P15" s="456"/>
      <c r="Q15" s="457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3" t="s">
        <v>25</v>
      </c>
      <c r="C36" s="454"/>
      <c r="D36" s="454"/>
      <c r="E36" s="454"/>
      <c r="F36" s="454"/>
      <c r="G36" s="454"/>
      <c r="H36" s="97"/>
      <c r="I36" s="52" t="s">
        <v>26</v>
      </c>
      <c r="J36" s="105"/>
      <c r="K36" s="459" t="s">
        <v>25</v>
      </c>
      <c r="L36" s="459"/>
      <c r="M36" s="459"/>
      <c r="N36" s="459"/>
      <c r="O36" s="45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52" t="s">
        <v>71</v>
      </c>
      <c r="L11" s="452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52" t="s">
        <v>72</v>
      </c>
      <c r="L11" s="452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52" t="s">
        <v>73</v>
      </c>
      <c r="L11" s="452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2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9" t="s">
        <v>25</v>
      </c>
      <c r="N36" s="459"/>
      <c r="O36" s="459"/>
      <c r="P36" s="459"/>
      <c r="Q36" s="45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52" t="s">
        <v>74</v>
      </c>
      <c r="L11" s="452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8"/>
      <c r="N15" s="468"/>
      <c r="O15" s="468"/>
      <c r="P15" s="469"/>
      <c r="Q15" s="472" t="s">
        <v>50</v>
      </c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52" t="s">
        <v>74</v>
      </c>
      <c r="L11" s="452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6"/>
      <c r="I15" s="467" t="s">
        <v>51</v>
      </c>
      <c r="J15" s="468"/>
      <c r="K15" s="468"/>
      <c r="L15" s="468"/>
      <c r="M15" s="468"/>
      <c r="N15" s="468"/>
      <c r="O15" s="469"/>
      <c r="P15" s="472" t="s">
        <v>50</v>
      </c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52" t="s">
        <v>79</v>
      </c>
      <c r="L11" s="452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52" t="s">
        <v>80</v>
      </c>
      <c r="L11" s="452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52" t="s">
        <v>81</v>
      </c>
      <c r="L11" s="452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CA3-2013-4348-9391-F4367EEF52CA}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7">
        <v>3</v>
      </c>
      <c r="F11" s="1"/>
      <c r="G11" s="1"/>
      <c r="H11" s="1"/>
      <c r="I11" s="1"/>
      <c r="J11" s="1"/>
      <c r="K11" s="452" t="s">
        <v>108</v>
      </c>
      <c r="L11" s="452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501-941C-4F0E-B097-BD110E29EF93}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2"/>
      <c r="Z3" s="2"/>
      <c r="AA3" s="2"/>
      <c r="AB3" s="2"/>
      <c r="AC3" s="2"/>
      <c r="AD3" s="4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2" t="s">
        <v>1</v>
      </c>
      <c r="B9" s="402"/>
      <c r="C9" s="402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2"/>
      <c r="B10" s="402"/>
      <c r="C10" s="4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2" t="s">
        <v>4</v>
      </c>
      <c r="B11" s="402"/>
      <c r="C11" s="402"/>
      <c r="D11" s="1"/>
      <c r="E11" s="400">
        <v>3</v>
      </c>
      <c r="F11" s="1"/>
      <c r="G11" s="1"/>
      <c r="H11" s="1"/>
      <c r="I11" s="1"/>
      <c r="J11" s="1"/>
      <c r="K11" s="452" t="s">
        <v>136</v>
      </c>
      <c r="L11" s="452"/>
      <c r="M11" s="401"/>
      <c r="N11" s="4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2"/>
      <c r="B12" s="402"/>
      <c r="C12" s="402"/>
      <c r="D12" s="1"/>
      <c r="E12" s="5"/>
      <c r="F12" s="1"/>
      <c r="G12" s="1"/>
      <c r="H12" s="1"/>
      <c r="I12" s="1"/>
      <c r="J12" s="1"/>
      <c r="K12" s="401"/>
      <c r="L12" s="401"/>
      <c r="M12" s="401"/>
      <c r="N12" s="4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2"/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1"/>
      <c r="M13" s="401"/>
      <c r="N13" s="401"/>
      <c r="O13" s="401"/>
      <c r="P13" s="401"/>
      <c r="Q13" s="401"/>
      <c r="R13" s="401"/>
      <c r="S13" s="401"/>
      <c r="T13" s="401"/>
      <c r="U13" s="401"/>
      <c r="V13" s="401"/>
      <c r="W13" s="1"/>
      <c r="X13" s="1"/>
      <c r="Y13" s="1"/>
    </row>
    <row r="14" spans="1:30" s="3" customFormat="1" ht="27" thickBot="1" x14ac:dyDescent="0.3">
      <c r="A14" s="4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4">
        <v>151.21334000000004</v>
      </c>
      <c r="C26" s="407">
        <v>156.05051</v>
      </c>
      <c r="D26" s="29">
        <v>150</v>
      </c>
      <c r="E26" s="403">
        <v>146.84699000000001</v>
      </c>
      <c r="F26" s="403">
        <v>155.97101000000004</v>
      </c>
      <c r="G26" s="403">
        <v>155.97101000000004</v>
      </c>
      <c r="H26" s="404">
        <v>147.50849000000002</v>
      </c>
      <c r="I26" s="403">
        <v>146.62649000000002</v>
      </c>
      <c r="J26" s="403">
        <v>150.14233999999999</v>
      </c>
      <c r="K26" s="405">
        <v>142.30796000000001</v>
      </c>
      <c r="L26" s="403">
        <v>155.73251000000002</v>
      </c>
      <c r="M26" s="403">
        <v>155.65301000000002</v>
      </c>
      <c r="N26" s="404">
        <v>156.28901000000005</v>
      </c>
      <c r="O26" s="403">
        <v>150.75433999999998</v>
      </c>
      <c r="P26" s="403">
        <v>150.60134000000002</v>
      </c>
      <c r="Q26" s="403">
        <v>146.18548999999999</v>
      </c>
      <c r="R26" s="403">
        <v>155.81200999999999</v>
      </c>
      <c r="S26" s="406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52" t="s">
        <v>53</v>
      </c>
      <c r="L11" s="452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1" t="s">
        <v>8</v>
      </c>
      <c r="C15" s="462"/>
      <c r="D15" s="462"/>
      <c r="E15" s="462"/>
      <c r="F15" s="462"/>
      <c r="G15" s="462"/>
      <c r="H15" s="462"/>
      <c r="I15" s="463"/>
      <c r="J15" s="455" t="s">
        <v>50</v>
      </c>
      <c r="K15" s="456"/>
      <c r="L15" s="456"/>
      <c r="M15" s="456"/>
      <c r="N15" s="456"/>
      <c r="O15" s="456"/>
      <c r="P15" s="456"/>
      <c r="Q15" s="457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3" t="s">
        <v>25</v>
      </c>
      <c r="C36" s="454"/>
      <c r="D36" s="454"/>
      <c r="E36" s="454"/>
      <c r="F36" s="454"/>
      <c r="G36" s="454"/>
      <c r="H36" s="97"/>
      <c r="I36" s="52" t="s">
        <v>26</v>
      </c>
      <c r="J36" s="105"/>
      <c r="K36" s="459" t="s">
        <v>25</v>
      </c>
      <c r="L36" s="459"/>
      <c r="M36" s="459"/>
      <c r="N36" s="459"/>
      <c r="O36" s="45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192-485C-42FA-89AD-5BFEF83ED20C}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08">
        <v>3</v>
      </c>
      <c r="F11" s="1"/>
      <c r="G11" s="1"/>
      <c r="H11" s="1"/>
      <c r="I11" s="1"/>
      <c r="J11" s="1"/>
      <c r="K11" s="452" t="s">
        <v>137</v>
      </c>
      <c r="L11" s="452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4">
        <v>162.1</v>
      </c>
      <c r="C26" s="407">
        <v>162.11000000000001</v>
      </c>
      <c r="D26" s="29">
        <v>162.1</v>
      </c>
      <c r="E26" s="29">
        <v>162.1</v>
      </c>
      <c r="F26" s="403">
        <v>162.11000000000004</v>
      </c>
      <c r="G26" s="403">
        <v>162.11000000000004</v>
      </c>
      <c r="H26" s="404">
        <v>156.80000000000001</v>
      </c>
      <c r="I26" s="403">
        <v>162.1</v>
      </c>
      <c r="J26" s="403">
        <v>162.1</v>
      </c>
      <c r="K26" s="405">
        <v>156.5</v>
      </c>
      <c r="L26" s="403">
        <v>162.11000000000001</v>
      </c>
      <c r="M26" s="403">
        <v>162.11000000000001</v>
      </c>
      <c r="N26" s="404">
        <v>162.11000000000004</v>
      </c>
      <c r="O26" s="403">
        <v>162.11000000000001</v>
      </c>
      <c r="P26" s="403">
        <v>162.11000000000001</v>
      </c>
      <c r="Q26" s="403">
        <v>156.36850999999999</v>
      </c>
      <c r="R26" s="403">
        <v>162.10999999999999</v>
      </c>
      <c r="S26" s="406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19FB-A889-48D0-A47F-27E7C953CFE9}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2"/>
      <c r="Z3" s="2"/>
      <c r="AA3" s="2"/>
      <c r="AB3" s="2"/>
      <c r="AC3" s="2"/>
      <c r="AD3" s="41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1" t="s">
        <v>1</v>
      </c>
      <c r="B9" s="411"/>
      <c r="C9" s="411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1"/>
      <c r="B10" s="411"/>
      <c r="C10" s="4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1" t="s">
        <v>4</v>
      </c>
      <c r="B11" s="411"/>
      <c r="C11" s="411"/>
      <c r="D11" s="1"/>
      <c r="E11" s="412">
        <v>3</v>
      </c>
      <c r="F11" s="1"/>
      <c r="G11" s="1"/>
      <c r="H11" s="1"/>
      <c r="I11" s="1"/>
      <c r="J11" s="1"/>
      <c r="K11" s="452" t="s">
        <v>138</v>
      </c>
      <c r="L11" s="452"/>
      <c r="M11" s="413"/>
      <c r="N11" s="41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1"/>
      <c r="B12" s="411"/>
      <c r="C12" s="411"/>
      <c r="D12" s="1"/>
      <c r="E12" s="5"/>
      <c r="F12" s="1"/>
      <c r="G12" s="1"/>
      <c r="H12" s="1"/>
      <c r="I12" s="1"/>
      <c r="J12" s="1"/>
      <c r="K12" s="413"/>
      <c r="L12" s="413"/>
      <c r="M12" s="413"/>
      <c r="N12" s="41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1"/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1"/>
      <c r="X13" s="1"/>
      <c r="Y13" s="1"/>
    </row>
    <row r="14" spans="1:30" s="3" customFormat="1" ht="27" thickBot="1" x14ac:dyDescent="0.3">
      <c r="A14" s="41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4">
        <v>162.1</v>
      </c>
      <c r="C26" s="407">
        <v>162.11000000000001</v>
      </c>
      <c r="D26" s="29">
        <v>162.1</v>
      </c>
      <c r="E26" s="29">
        <v>162.1</v>
      </c>
      <c r="F26" s="403">
        <v>162.11000000000004</v>
      </c>
      <c r="G26" s="403">
        <v>162.11000000000004</v>
      </c>
      <c r="H26" s="404">
        <v>162.11000000000004</v>
      </c>
      <c r="I26" s="403">
        <v>162.11000000000004</v>
      </c>
      <c r="J26" s="403">
        <v>162.11000000000004</v>
      </c>
      <c r="K26" s="403">
        <v>162.11000000000004</v>
      </c>
      <c r="L26" s="403">
        <v>162.11000000000004</v>
      </c>
      <c r="M26" s="403">
        <v>162.11000000000004</v>
      </c>
      <c r="N26" s="404">
        <v>162.11000000000004</v>
      </c>
      <c r="O26" s="403">
        <v>162.11000000000004</v>
      </c>
      <c r="P26" s="403">
        <v>162.11000000000004</v>
      </c>
      <c r="Q26" s="403">
        <v>162.11000000000004</v>
      </c>
      <c r="R26" s="403">
        <v>162.11000000000004</v>
      </c>
      <c r="S26" s="406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6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C9FC-9799-41B8-B1BF-9B3B62CF8C5F}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2"/>
      <c r="Z3" s="2"/>
      <c r="AA3" s="2"/>
      <c r="AB3" s="2"/>
      <c r="AC3" s="2"/>
      <c r="AD3" s="41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4" t="s">
        <v>1</v>
      </c>
      <c r="B9" s="414"/>
      <c r="C9" s="414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4"/>
      <c r="B10" s="414"/>
      <c r="C10" s="4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4" t="s">
        <v>4</v>
      </c>
      <c r="B11" s="414"/>
      <c r="C11" s="414"/>
      <c r="D11" s="1"/>
      <c r="E11" s="415">
        <v>3</v>
      </c>
      <c r="F11" s="1"/>
      <c r="G11" s="1"/>
      <c r="H11" s="1"/>
      <c r="I11" s="1"/>
      <c r="J11" s="1"/>
      <c r="K11" s="452" t="s">
        <v>139</v>
      </c>
      <c r="L11" s="452"/>
      <c r="M11" s="416"/>
      <c r="N11" s="41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4"/>
      <c r="B12" s="414"/>
      <c r="C12" s="414"/>
      <c r="D12" s="1"/>
      <c r="E12" s="5"/>
      <c r="F12" s="1"/>
      <c r="G12" s="1"/>
      <c r="H12" s="1"/>
      <c r="I12" s="1"/>
      <c r="J12" s="1"/>
      <c r="K12" s="416"/>
      <c r="L12" s="416"/>
      <c r="M12" s="416"/>
      <c r="N12" s="41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4"/>
      <c r="B13" s="414"/>
      <c r="C13" s="414"/>
      <c r="D13" s="414"/>
      <c r="E13" s="414"/>
      <c r="F13" s="414"/>
      <c r="G13" s="414"/>
      <c r="H13" s="414"/>
      <c r="I13" s="414"/>
      <c r="J13" s="414"/>
      <c r="K13" s="414"/>
      <c r="L13" s="416"/>
      <c r="M13" s="416"/>
      <c r="N13" s="416"/>
      <c r="O13" s="416"/>
      <c r="P13" s="416"/>
      <c r="Q13" s="416"/>
      <c r="R13" s="416"/>
      <c r="S13" s="416"/>
      <c r="T13" s="416"/>
      <c r="U13" s="416"/>
      <c r="V13" s="416"/>
      <c r="W13" s="1"/>
      <c r="X13" s="1"/>
      <c r="Y13" s="1"/>
    </row>
    <row r="14" spans="1:30" s="3" customFormat="1" ht="27" thickBot="1" x14ac:dyDescent="0.3">
      <c r="A14" s="414"/>
      <c r="B14" s="9"/>
      <c r="C14" s="10"/>
      <c r="D14" s="11"/>
      <c r="E14" s="11"/>
      <c r="F14" s="11"/>
      <c r="G14" s="11"/>
      <c r="H14" s="417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4">
        <v>162.1</v>
      </c>
      <c r="C26" s="407">
        <v>162.11000000000001</v>
      </c>
      <c r="D26" s="29">
        <v>162.1</v>
      </c>
      <c r="E26" s="29">
        <v>162.1</v>
      </c>
      <c r="F26" s="403">
        <v>162.11000000000004</v>
      </c>
      <c r="G26" s="403">
        <v>162.11000000000004</v>
      </c>
      <c r="H26" s="404">
        <v>162.11000000000004</v>
      </c>
      <c r="I26" s="403">
        <v>162.11000000000004</v>
      </c>
      <c r="J26" s="403">
        <v>162.11000000000004</v>
      </c>
      <c r="K26" s="403">
        <v>162.11000000000004</v>
      </c>
      <c r="L26" s="403">
        <v>162.11000000000004</v>
      </c>
      <c r="M26" s="403">
        <v>162.11000000000004</v>
      </c>
      <c r="N26" s="404">
        <v>162.11000000000004</v>
      </c>
      <c r="O26" s="403">
        <v>162.11000000000004</v>
      </c>
      <c r="P26" s="403">
        <v>162.11000000000004</v>
      </c>
      <c r="Q26" s="403">
        <v>162.11000000000004</v>
      </c>
      <c r="R26" s="403">
        <v>162.11000000000004</v>
      </c>
      <c r="S26" s="406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72B-A756-4CB3-B553-1C122CA223F2}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2"/>
      <c r="Z3" s="2"/>
      <c r="AA3" s="2"/>
      <c r="AB3" s="2"/>
      <c r="AC3" s="2"/>
      <c r="AD3" s="42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0" t="s">
        <v>1</v>
      </c>
      <c r="B9" s="420"/>
      <c r="C9" s="420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0"/>
      <c r="B10" s="420"/>
      <c r="C10" s="4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0" t="s">
        <v>4</v>
      </c>
      <c r="B11" s="420"/>
      <c r="C11" s="420"/>
      <c r="D11" s="1"/>
      <c r="E11" s="418">
        <v>3</v>
      </c>
      <c r="F11" s="1"/>
      <c r="G11" s="1"/>
      <c r="H11" s="1"/>
      <c r="I11" s="1"/>
      <c r="J11" s="1"/>
      <c r="K11" s="452" t="s">
        <v>140</v>
      </c>
      <c r="L11" s="452"/>
      <c r="M11" s="419"/>
      <c r="N11" s="41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0"/>
      <c r="B12" s="420"/>
      <c r="C12" s="420"/>
      <c r="D12" s="1"/>
      <c r="E12" s="5"/>
      <c r="F12" s="1"/>
      <c r="G12" s="1"/>
      <c r="H12" s="1"/>
      <c r="I12" s="1"/>
      <c r="J12" s="1"/>
      <c r="K12" s="419"/>
      <c r="L12" s="419"/>
      <c r="M12" s="419"/>
      <c r="N12" s="41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0"/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19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1"/>
      <c r="X13" s="1"/>
      <c r="Y13" s="1"/>
    </row>
    <row r="14" spans="1:30" s="3" customFormat="1" ht="27" thickBot="1" x14ac:dyDescent="0.3">
      <c r="A14" s="420"/>
      <c r="B14" s="9"/>
      <c r="C14" s="10"/>
      <c r="D14" s="11"/>
      <c r="E14" s="11"/>
      <c r="F14" s="11"/>
      <c r="G14" s="11"/>
      <c r="H14" s="417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4">
        <v>162.1</v>
      </c>
      <c r="C26" s="407">
        <v>162.11000000000001</v>
      </c>
      <c r="D26" s="29">
        <v>162.1</v>
      </c>
      <c r="E26" s="29">
        <v>162.1</v>
      </c>
      <c r="F26" s="403">
        <v>162.11000000000004</v>
      </c>
      <c r="G26" s="403">
        <v>162.11000000000004</v>
      </c>
      <c r="H26" s="404">
        <v>162.11000000000004</v>
      </c>
      <c r="I26" s="403">
        <v>162.11000000000004</v>
      </c>
      <c r="J26" s="403">
        <v>162.11000000000004</v>
      </c>
      <c r="K26" s="403">
        <v>162.11000000000004</v>
      </c>
      <c r="L26" s="403">
        <v>162.11000000000004</v>
      </c>
      <c r="M26" s="403">
        <v>162.11000000000004</v>
      </c>
      <c r="N26" s="404">
        <v>162.11000000000004</v>
      </c>
      <c r="O26" s="403">
        <v>162.11000000000004</v>
      </c>
      <c r="P26" s="403">
        <v>162.11000000000004</v>
      </c>
      <c r="Q26" s="403">
        <v>162.11000000000004</v>
      </c>
      <c r="R26" s="403">
        <v>162.11000000000004</v>
      </c>
      <c r="S26" s="406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2E7B-B78E-4C89-BE97-C597310B81AC}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2"/>
      <c r="Z3" s="2"/>
      <c r="AA3" s="2"/>
      <c r="AB3" s="2"/>
      <c r="AC3" s="2"/>
      <c r="AD3" s="42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1" t="s">
        <v>1</v>
      </c>
      <c r="B9" s="421"/>
      <c r="C9" s="421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1"/>
      <c r="B10" s="421"/>
      <c r="C10" s="42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1" t="s">
        <v>4</v>
      </c>
      <c r="B11" s="421"/>
      <c r="C11" s="421"/>
      <c r="D11" s="1"/>
      <c r="E11" s="422">
        <v>3</v>
      </c>
      <c r="F11" s="1"/>
      <c r="G11" s="1"/>
      <c r="H11" s="1"/>
      <c r="I11" s="1"/>
      <c r="J11" s="1"/>
      <c r="K11" s="452" t="s">
        <v>141</v>
      </c>
      <c r="L11" s="452"/>
      <c r="M11" s="423"/>
      <c r="N11" s="4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1"/>
      <c r="B12" s="421"/>
      <c r="C12" s="421"/>
      <c r="D12" s="1"/>
      <c r="E12" s="5"/>
      <c r="F12" s="1"/>
      <c r="G12" s="1"/>
      <c r="H12" s="1"/>
      <c r="I12" s="1"/>
      <c r="J12" s="1"/>
      <c r="K12" s="423"/>
      <c r="L12" s="423"/>
      <c r="M12" s="423"/>
      <c r="N12" s="4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1"/>
      <c r="B13" s="421"/>
      <c r="C13" s="421"/>
      <c r="D13" s="421"/>
      <c r="E13" s="421"/>
      <c r="F13" s="421"/>
      <c r="G13" s="421"/>
      <c r="H13" s="421"/>
      <c r="I13" s="421"/>
      <c r="J13" s="421"/>
      <c r="K13" s="421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1"/>
      <c r="X13" s="1"/>
      <c r="Y13" s="1"/>
    </row>
    <row r="14" spans="1:30" s="3" customFormat="1" ht="27" thickBot="1" x14ac:dyDescent="0.3">
      <c r="A14" s="421"/>
      <c r="B14" s="9"/>
      <c r="C14" s="10"/>
      <c r="D14" s="11"/>
      <c r="E14" s="11"/>
      <c r="F14" s="11"/>
      <c r="G14" s="11"/>
      <c r="H14" s="417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4">
        <v>162.1</v>
      </c>
      <c r="C26" s="407">
        <v>162.11000000000001</v>
      </c>
      <c r="D26" s="29">
        <v>162.1</v>
      </c>
      <c r="E26" s="29">
        <v>162.1</v>
      </c>
      <c r="F26" s="403">
        <v>162.11000000000004</v>
      </c>
      <c r="G26" s="403">
        <v>162.11000000000004</v>
      </c>
      <c r="H26" s="404">
        <v>162.11000000000004</v>
      </c>
      <c r="I26" s="403">
        <v>162.11000000000004</v>
      </c>
      <c r="J26" s="403">
        <v>162.11000000000004</v>
      </c>
      <c r="K26" s="403">
        <v>162.11000000000004</v>
      </c>
      <c r="L26" s="403">
        <v>162.11000000000004</v>
      </c>
      <c r="M26" s="403">
        <v>162.11000000000004</v>
      </c>
      <c r="N26" s="404">
        <v>162.11000000000004</v>
      </c>
      <c r="O26" s="403">
        <v>162.11000000000004</v>
      </c>
      <c r="P26" s="403">
        <v>162.11000000000004</v>
      </c>
      <c r="Q26" s="403">
        <v>162.11000000000004</v>
      </c>
      <c r="R26" s="403">
        <v>162.11000000000004</v>
      </c>
      <c r="S26" s="406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4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6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DD5-B491-451C-ACBC-8BEFFCF561A9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2"/>
      <c r="Z3" s="2"/>
      <c r="AA3" s="2"/>
      <c r="AB3" s="2"/>
      <c r="AC3" s="2"/>
      <c r="AD3" s="4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6" t="s">
        <v>1</v>
      </c>
      <c r="B9" s="426"/>
      <c r="C9" s="426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6"/>
      <c r="B10" s="426"/>
      <c r="C10" s="4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6" t="s">
        <v>4</v>
      </c>
      <c r="B11" s="426"/>
      <c r="C11" s="426"/>
      <c r="D11" s="1"/>
      <c r="E11" s="424">
        <v>3</v>
      </c>
      <c r="F11" s="1"/>
      <c r="G11" s="1"/>
      <c r="H11" s="1"/>
      <c r="I11" s="1"/>
      <c r="J11" s="1"/>
      <c r="K11" s="452" t="s">
        <v>142</v>
      </c>
      <c r="L11" s="452"/>
      <c r="M11" s="425"/>
      <c r="N11" s="4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6"/>
      <c r="B12" s="426"/>
      <c r="C12" s="426"/>
      <c r="D12" s="1"/>
      <c r="E12" s="5"/>
      <c r="F12" s="1"/>
      <c r="G12" s="1"/>
      <c r="H12" s="1"/>
      <c r="I12" s="1"/>
      <c r="J12" s="1"/>
      <c r="K12" s="425"/>
      <c r="L12" s="425"/>
      <c r="M12" s="425"/>
      <c r="N12" s="4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6"/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1"/>
      <c r="X13" s="1"/>
      <c r="Y13" s="1"/>
    </row>
    <row r="14" spans="1:30" s="3" customFormat="1" ht="27" thickBot="1" x14ac:dyDescent="0.3">
      <c r="A14" s="426"/>
      <c r="B14" s="9"/>
      <c r="C14" s="10"/>
      <c r="D14" s="11"/>
      <c r="E14" s="11"/>
      <c r="F14" s="11"/>
      <c r="G14" s="11"/>
      <c r="H14" s="417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4">
        <v>161.5</v>
      </c>
      <c r="C26" s="407">
        <v>161.5</v>
      </c>
      <c r="D26" s="29">
        <v>161.5</v>
      </c>
      <c r="E26" s="29">
        <v>161.5</v>
      </c>
      <c r="F26" s="403">
        <v>161.5</v>
      </c>
      <c r="G26" s="403">
        <v>161.5</v>
      </c>
      <c r="H26" s="404">
        <v>161.5</v>
      </c>
      <c r="I26" s="403">
        <v>161.5</v>
      </c>
      <c r="J26" s="403">
        <v>161.5</v>
      </c>
      <c r="K26" s="403">
        <v>161.5</v>
      </c>
      <c r="L26" s="403">
        <v>161.5</v>
      </c>
      <c r="M26" s="403">
        <v>161.5</v>
      </c>
      <c r="N26" s="404">
        <v>161.5</v>
      </c>
      <c r="O26" s="403">
        <v>161.5</v>
      </c>
      <c r="P26" s="403">
        <v>161.5</v>
      </c>
      <c r="Q26" s="403">
        <v>161.5</v>
      </c>
      <c r="R26" s="403">
        <v>161.5</v>
      </c>
      <c r="S26" s="406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5">
        <f t="shared" si="25"/>
        <v>61.399999999999991</v>
      </c>
      <c r="I65" s="436">
        <f t="shared" si="25"/>
        <v>62.3</v>
      </c>
      <c r="J65" s="436">
        <f t="shared" si="25"/>
        <v>61.599999999999994</v>
      </c>
      <c r="K65" s="436">
        <f t="shared" si="25"/>
        <v>15.399999999999999</v>
      </c>
      <c r="L65" s="436">
        <f t="shared" si="25"/>
        <v>61.400000000000006</v>
      </c>
      <c r="M65" s="437">
        <f t="shared" si="25"/>
        <v>60.7</v>
      </c>
      <c r="N65" s="435">
        <f t="shared" si="25"/>
        <v>63</v>
      </c>
      <c r="O65" s="436">
        <f t="shared" si="25"/>
        <v>61.999999999999986</v>
      </c>
      <c r="P65" s="436">
        <f t="shared" si="25"/>
        <v>62.499999999999993</v>
      </c>
      <c r="Q65" s="436">
        <f t="shared" si="25"/>
        <v>15.399999999999999</v>
      </c>
      <c r="R65" s="436">
        <f t="shared" si="25"/>
        <v>61.599999999999994</v>
      </c>
      <c r="S65" s="441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30">
        <v>136</v>
      </c>
      <c r="H66" s="438">
        <v>137</v>
      </c>
      <c r="I66" s="439">
        <v>137</v>
      </c>
      <c r="J66" s="439">
        <v>135.5</v>
      </c>
      <c r="K66" s="439">
        <v>137.5</v>
      </c>
      <c r="L66" s="439">
        <v>135</v>
      </c>
      <c r="M66" s="440">
        <v>135.5</v>
      </c>
      <c r="N66" s="438">
        <v>138.5</v>
      </c>
      <c r="O66" s="439">
        <v>138.5</v>
      </c>
      <c r="P66" s="439">
        <v>137.5</v>
      </c>
      <c r="Q66" s="439">
        <v>138</v>
      </c>
      <c r="R66" s="439">
        <v>135.5</v>
      </c>
      <c r="S66" s="442">
        <v>136</v>
      </c>
      <c r="T66" s="304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64</v>
      </c>
      <c r="D67" s="104">
        <v>65</v>
      </c>
      <c r="E67" s="104">
        <v>16</v>
      </c>
      <c r="F67" s="104">
        <v>65</v>
      </c>
      <c r="G67" s="431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64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2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3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4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992-62E3-41B1-99E3-929C2610D33F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7"/>
      <c r="Y3" s="2"/>
      <c r="Z3" s="2"/>
      <c r="AA3" s="2"/>
      <c r="AB3" s="2"/>
      <c r="AC3" s="2"/>
      <c r="AD3" s="42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7" t="s">
        <v>1</v>
      </c>
      <c r="B9" s="427"/>
      <c r="C9" s="427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7"/>
      <c r="B10" s="427"/>
      <c r="C10" s="42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7" t="s">
        <v>4</v>
      </c>
      <c r="B11" s="427"/>
      <c r="C11" s="427"/>
      <c r="D11" s="1"/>
      <c r="E11" s="428">
        <v>3</v>
      </c>
      <c r="F11" s="1"/>
      <c r="G11" s="1"/>
      <c r="H11" s="1"/>
      <c r="I11" s="1"/>
      <c r="J11" s="1"/>
      <c r="K11" s="452" t="s">
        <v>144</v>
      </c>
      <c r="L11" s="452"/>
      <c r="M11" s="429"/>
      <c r="N11" s="42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7"/>
      <c r="B12" s="427"/>
      <c r="C12" s="427"/>
      <c r="D12" s="1"/>
      <c r="E12" s="5"/>
      <c r="F12" s="1"/>
      <c r="G12" s="1"/>
      <c r="H12" s="1"/>
      <c r="I12" s="1"/>
      <c r="J12" s="1"/>
      <c r="K12" s="429"/>
      <c r="L12" s="429"/>
      <c r="M12" s="429"/>
      <c r="N12" s="42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7"/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9"/>
      <c r="M13" s="429"/>
      <c r="N13" s="429"/>
      <c r="O13" s="429"/>
      <c r="P13" s="429"/>
      <c r="Q13" s="429"/>
      <c r="R13" s="429"/>
      <c r="S13" s="429"/>
      <c r="T13" s="429"/>
      <c r="U13" s="429"/>
      <c r="V13" s="429"/>
      <c r="W13" s="1"/>
      <c r="X13" s="1"/>
      <c r="Y13" s="1"/>
    </row>
    <row r="14" spans="1:30" s="3" customFormat="1" ht="27" thickBot="1" x14ac:dyDescent="0.3">
      <c r="A14" s="427"/>
      <c r="B14" s="9"/>
      <c r="C14" s="10"/>
      <c r="D14" s="11"/>
      <c r="E14" s="11"/>
      <c r="F14" s="11"/>
      <c r="G14" s="11"/>
      <c r="H14" s="417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4">
        <v>160.80000000000001</v>
      </c>
      <c r="C26" s="407">
        <v>160.80000000000001</v>
      </c>
      <c r="D26" s="29">
        <v>160.80000000000001</v>
      </c>
      <c r="E26" s="29">
        <v>160.80000000000001</v>
      </c>
      <c r="F26" s="403">
        <v>160.80000000000001</v>
      </c>
      <c r="G26" s="403">
        <v>160.80000000000001</v>
      </c>
      <c r="H26" s="404">
        <v>160.80000000000001</v>
      </c>
      <c r="I26" s="403">
        <v>160.80000000000001</v>
      </c>
      <c r="J26" s="403">
        <v>160.80000000000001</v>
      </c>
      <c r="K26" s="403">
        <v>160.80000000000001</v>
      </c>
      <c r="L26" s="403">
        <v>160.80000000000001</v>
      </c>
      <c r="M26" s="403">
        <v>160.80000000000001</v>
      </c>
      <c r="N26" s="404">
        <v>160.80000000000001</v>
      </c>
      <c r="O26" s="403">
        <v>160.80000000000001</v>
      </c>
      <c r="P26" s="403">
        <v>160.80000000000001</v>
      </c>
      <c r="Q26" s="403">
        <v>160.80000000000001</v>
      </c>
      <c r="R26" s="403">
        <v>160.80000000000001</v>
      </c>
      <c r="S26" s="406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6"/>
      <c r="H56" s="313"/>
      <c r="I56" s="314"/>
      <c r="J56" s="314"/>
      <c r="K56" s="314"/>
      <c r="L56" s="314"/>
      <c r="M56" s="446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7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4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8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8">
        <v>64</v>
      </c>
      <c r="N67" s="303">
        <v>65</v>
      </c>
      <c r="O67" s="64">
        <v>64</v>
      </c>
      <c r="P67" s="64">
        <v>65</v>
      </c>
      <c r="Q67" s="64">
        <v>16</v>
      </c>
      <c r="R67" s="64">
        <v>65</v>
      </c>
      <c r="S67" s="448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91B3-887C-42E1-B281-C50F937D4440}">
  <dimension ref="A1:AQ239"/>
  <sheetViews>
    <sheetView view="pageBreakPreview" topLeftCell="A40" zoomScale="30" zoomScaleNormal="30" zoomScaleSheetLayoutView="30" workbookViewId="0">
      <selection activeCell="B67" sqref="B67:R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2"/>
      <c r="Z3" s="2"/>
      <c r="AA3" s="2"/>
      <c r="AB3" s="2"/>
      <c r="AC3" s="2"/>
      <c r="AD3" s="4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3" t="s">
        <v>1</v>
      </c>
      <c r="B9" s="443"/>
      <c r="C9" s="443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3"/>
      <c r="B10" s="443"/>
      <c r="C10" s="4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3" t="s">
        <v>4</v>
      </c>
      <c r="B11" s="443"/>
      <c r="C11" s="443"/>
      <c r="D11" s="1"/>
      <c r="E11" s="444">
        <v>3</v>
      </c>
      <c r="F11" s="1"/>
      <c r="G11" s="1"/>
      <c r="H11" s="1"/>
      <c r="I11" s="1"/>
      <c r="J11" s="1"/>
      <c r="K11" s="452" t="s">
        <v>145</v>
      </c>
      <c r="L11" s="452"/>
      <c r="M11" s="445"/>
      <c r="N11" s="4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3"/>
      <c r="B12" s="443"/>
      <c r="C12" s="443"/>
      <c r="D12" s="1"/>
      <c r="E12" s="5"/>
      <c r="F12" s="1"/>
      <c r="G12" s="1"/>
      <c r="H12" s="1"/>
      <c r="I12" s="1"/>
      <c r="J12" s="1"/>
      <c r="K12" s="445"/>
      <c r="L12" s="445"/>
      <c r="M12" s="445"/>
      <c r="N12" s="4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5"/>
      <c r="M13" s="445"/>
      <c r="N13" s="445"/>
      <c r="O13" s="445"/>
      <c r="P13" s="445"/>
      <c r="Q13" s="445"/>
      <c r="R13" s="445"/>
      <c r="S13" s="445"/>
      <c r="T13" s="445"/>
      <c r="U13" s="445"/>
      <c r="V13" s="445"/>
      <c r="W13" s="1"/>
      <c r="X13" s="1"/>
      <c r="Y13" s="1"/>
    </row>
    <row r="14" spans="1:30" s="3" customFormat="1" ht="27" thickBot="1" x14ac:dyDescent="0.3">
      <c r="A14" s="443"/>
      <c r="B14" s="9"/>
      <c r="C14" s="10"/>
      <c r="D14" s="11"/>
      <c r="E14" s="11"/>
      <c r="F14" s="11"/>
      <c r="G14" s="11"/>
      <c r="H14" s="417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6"/>
      <c r="H15" s="467" t="s">
        <v>51</v>
      </c>
      <c r="I15" s="468"/>
      <c r="J15" s="468"/>
      <c r="K15" s="468"/>
      <c r="L15" s="468"/>
      <c r="M15" s="469"/>
      <c r="N15" s="472" t="s">
        <v>50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118.88989280000003</v>
      </c>
      <c r="C18" s="78">
        <v>119.06481696</v>
      </c>
      <c r="D18" s="22">
        <v>121.12002560000001</v>
      </c>
      <c r="E18" s="22">
        <v>32.517537600000004</v>
      </c>
      <c r="F18" s="22">
        <v>121.04116800000001</v>
      </c>
      <c r="G18" s="22">
        <v>121.45284319999999</v>
      </c>
      <c r="H18" s="21">
        <v>119.34181216000005</v>
      </c>
      <c r="I18" s="22">
        <v>119.39349184000005</v>
      </c>
      <c r="J18" s="22">
        <v>119.45818976000002</v>
      </c>
      <c r="K18" s="119">
        <v>30.031962240000002</v>
      </c>
      <c r="L18" s="22">
        <v>120.92205056000003</v>
      </c>
      <c r="M18" s="22">
        <v>121.131608</v>
      </c>
      <c r="N18" s="21">
        <v>119.95315744</v>
      </c>
      <c r="O18" s="78">
        <v>120.37569536000004</v>
      </c>
      <c r="P18" s="22">
        <v>120.93467776000003</v>
      </c>
      <c r="Q18" s="22">
        <v>32.893230719999998</v>
      </c>
      <c r="R18" s="22">
        <v>120.16320256000003</v>
      </c>
      <c r="S18" s="23">
        <v>120.71993280000004</v>
      </c>
      <c r="T18" s="24">
        <f t="shared" ref="T18:T25" si="0">SUM(B18:S18)</f>
        <v>1899.4052953600003</v>
      </c>
      <c r="V18" s="2"/>
      <c r="W18" s="18"/>
    </row>
    <row r="19" spans="1:30" ht="39.950000000000003" customHeight="1" x14ac:dyDescent="0.25">
      <c r="A19" s="157" t="s">
        <v>13</v>
      </c>
      <c r="B19" s="21">
        <v>118.88989280000003</v>
      </c>
      <c r="C19" s="78">
        <v>119.06481696</v>
      </c>
      <c r="D19" s="22">
        <v>121.12002560000001</v>
      </c>
      <c r="E19" s="22">
        <v>32.517537600000004</v>
      </c>
      <c r="F19" s="22">
        <v>121.04116800000001</v>
      </c>
      <c r="G19" s="22">
        <v>121.45284319999999</v>
      </c>
      <c r="H19" s="21">
        <v>119.34181216000005</v>
      </c>
      <c r="I19" s="22">
        <v>119.39349184000005</v>
      </c>
      <c r="J19" s="22">
        <v>119.45818976000002</v>
      </c>
      <c r="K19" s="119">
        <v>30.031962240000002</v>
      </c>
      <c r="L19" s="22">
        <v>120.92205056000003</v>
      </c>
      <c r="M19" s="22">
        <v>121.131608</v>
      </c>
      <c r="N19" s="21">
        <v>119.95315744</v>
      </c>
      <c r="O19" s="78">
        <v>120.37569536000004</v>
      </c>
      <c r="P19" s="22">
        <v>120.93467776000003</v>
      </c>
      <c r="Q19" s="22">
        <v>32.893230719999998</v>
      </c>
      <c r="R19" s="22">
        <v>120.16320256000003</v>
      </c>
      <c r="S19" s="23">
        <v>120.71993280000004</v>
      </c>
      <c r="T19" s="24">
        <f t="shared" si="0"/>
        <v>1899.4052953600003</v>
      </c>
      <c r="V19" s="2"/>
      <c r="W19" s="18"/>
    </row>
    <row r="20" spans="1:30" ht="39.75" customHeight="1" x14ac:dyDescent="0.25">
      <c r="A20" s="156" t="s">
        <v>14</v>
      </c>
      <c r="B20" s="21">
        <v>118.18696287999998</v>
      </c>
      <c r="C20" s="78">
        <v>118.34127321599996</v>
      </c>
      <c r="D20" s="22">
        <v>120.43482976</v>
      </c>
      <c r="E20" s="22">
        <v>32.297544959999996</v>
      </c>
      <c r="F20" s="22">
        <v>120.69065279999998</v>
      </c>
      <c r="G20" s="22">
        <v>120.97454272000002</v>
      </c>
      <c r="H20" s="21">
        <v>118.67903513599997</v>
      </c>
      <c r="I20" s="22">
        <v>119.10692326399996</v>
      </c>
      <c r="J20" s="22">
        <v>118.63248409599998</v>
      </c>
      <c r="K20" s="119">
        <v>30.151855103999992</v>
      </c>
      <c r="L20" s="22">
        <v>120.28973977599999</v>
      </c>
      <c r="M20" s="22">
        <v>120.65447679999996</v>
      </c>
      <c r="N20" s="21">
        <v>119.10733702399996</v>
      </c>
      <c r="O20" s="78">
        <v>119.611161856</v>
      </c>
      <c r="P20" s="22">
        <v>120.28468889599999</v>
      </c>
      <c r="Q20" s="22">
        <v>32.820107712000002</v>
      </c>
      <c r="R20" s="22">
        <v>119.69615897599996</v>
      </c>
      <c r="S20" s="23">
        <v>120.37058687999998</v>
      </c>
      <c r="T20" s="24">
        <f t="shared" si="0"/>
        <v>1890.3303618559996</v>
      </c>
      <c r="V20" s="2"/>
      <c r="W20" s="18"/>
    </row>
    <row r="21" spans="1:30" ht="39.950000000000003" customHeight="1" x14ac:dyDescent="0.25">
      <c r="A21" s="157" t="s">
        <v>15</v>
      </c>
      <c r="B21" s="21">
        <v>118.18696287999998</v>
      </c>
      <c r="C21" s="78">
        <v>118.34127321599996</v>
      </c>
      <c r="D21" s="22">
        <v>120.43482976</v>
      </c>
      <c r="E21" s="22">
        <v>32.297544959999996</v>
      </c>
      <c r="F21" s="22">
        <v>120.69065279999998</v>
      </c>
      <c r="G21" s="22">
        <v>120.97454272000002</v>
      </c>
      <c r="H21" s="21">
        <v>118.67903513599997</v>
      </c>
      <c r="I21" s="22">
        <v>119.10692326399996</v>
      </c>
      <c r="J21" s="22">
        <v>118.63248409599998</v>
      </c>
      <c r="K21" s="119">
        <v>30.151855103999992</v>
      </c>
      <c r="L21" s="22">
        <v>120.28973977599999</v>
      </c>
      <c r="M21" s="22">
        <v>120.65447679999996</v>
      </c>
      <c r="N21" s="21">
        <v>119.10733702399996</v>
      </c>
      <c r="O21" s="78">
        <v>119.611161856</v>
      </c>
      <c r="P21" s="22">
        <v>120.28468889599999</v>
      </c>
      <c r="Q21" s="22">
        <v>32.820107712000002</v>
      </c>
      <c r="R21" s="22">
        <v>119.69615897599996</v>
      </c>
      <c r="S21" s="23">
        <v>120.37058687999998</v>
      </c>
      <c r="T21" s="24">
        <f t="shared" si="0"/>
        <v>1890.3303618559996</v>
      </c>
      <c r="V21" s="2"/>
      <c r="W21" s="18"/>
    </row>
    <row r="22" spans="1:30" ht="39.950000000000003" customHeight="1" x14ac:dyDescent="0.25">
      <c r="A22" s="156" t="s">
        <v>16</v>
      </c>
      <c r="B22" s="21">
        <v>118.18696287999998</v>
      </c>
      <c r="C22" s="78">
        <v>118.34127321599996</v>
      </c>
      <c r="D22" s="22">
        <v>120.43482976</v>
      </c>
      <c r="E22" s="22">
        <v>32.297544959999996</v>
      </c>
      <c r="F22" s="22">
        <v>120.69065279999998</v>
      </c>
      <c r="G22" s="22">
        <v>120.97454272000002</v>
      </c>
      <c r="H22" s="21">
        <v>118.67903513599997</v>
      </c>
      <c r="I22" s="22">
        <v>119.10692326399996</v>
      </c>
      <c r="J22" s="22">
        <v>118.63248409599998</v>
      </c>
      <c r="K22" s="119">
        <v>30.151855103999992</v>
      </c>
      <c r="L22" s="22">
        <v>120.28973977599999</v>
      </c>
      <c r="M22" s="22">
        <v>120.65447679999996</v>
      </c>
      <c r="N22" s="21">
        <v>119.10733702399996</v>
      </c>
      <c r="O22" s="78">
        <v>119.611161856</v>
      </c>
      <c r="P22" s="22">
        <v>120.28468889599999</v>
      </c>
      <c r="Q22" s="22">
        <v>32.820107712000002</v>
      </c>
      <c r="R22" s="22">
        <v>119.69615897599996</v>
      </c>
      <c r="S22" s="23">
        <v>120.37058687999998</v>
      </c>
      <c r="T22" s="24">
        <f t="shared" si="0"/>
        <v>1890.3303618559996</v>
      </c>
      <c r="V22" s="2"/>
      <c r="W22" s="18"/>
    </row>
    <row r="23" spans="1:30" ht="39.950000000000003" customHeight="1" x14ac:dyDescent="0.25">
      <c r="A23" s="157" t="s">
        <v>17</v>
      </c>
      <c r="B23" s="21">
        <v>118.18696287999998</v>
      </c>
      <c r="C23" s="78">
        <v>118.34127321599996</v>
      </c>
      <c r="D23" s="22">
        <v>120.43482976</v>
      </c>
      <c r="E23" s="22">
        <v>32.297544959999996</v>
      </c>
      <c r="F23" s="22">
        <v>120.69065279999998</v>
      </c>
      <c r="G23" s="22">
        <v>120.97454272000002</v>
      </c>
      <c r="H23" s="21">
        <v>118.67903513599997</v>
      </c>
      <c r="I23" s="22">
        <v>119.10692326399996</v>
      </c>
      <c r="J23" s="22">
        <v>118.63248409599998</v>
      </c>
      <c r="K23" s="119">
        <v>30.151855103999992</v>
      </c>
      <c r="L23" s="22">
        <v>120.28973977599999</v>
      </c>
      <c r="M23" s="22">
        <v>120.65447679999996</v>
      </c>
      <c r="N23" s="21">
        <v>119.10733702399996</v>
      </c>
      <c r="O23" s="78">
        <v>119.611161856</v>
      </c>
      <c r="P23" s="22">
        <v>120.28468889599999</v>
      </c>
      <c r="Q23" s="22">
        <v>32.820107712000002</v>
      </c>
      <c r="R23" s="22">
        <v>119.69615897599996</v>
      </c>
      <c r="S23" s="23">
        <v>120.37058687999998</v>
      </c>
      <c r="T23" s="24">
        <f t="shared" si="0"/>
        <v>1890.3303618559996</v>
      </c>
      <c r="V23" s="2"/>
      <c r="W23" s="18"/>
    </row>
    <row r="24" spans="1:30" ht="39.950000000000003" customHeight="1" x14ac:dyDescent="0.25">
      <c r="A24" s="156" t="s">
        <v>18</v>
      </c>
      <c r="B24" s="21">
        <v>118.18696287999998</v>
      </c>
      <c r="C24" s="78">
        <v>118.34127321599996</v>
      </c>
      <c r="D24" s="22">
        <v>120.43482976</v>
      </c>
      <c r="E24" s="22">
        <v>32.297544959999996</v>
      </c>
      <c r="F24" s="22">
        <v>120.69065279999998</v>
      </c>
      <c r="G24" s="22">
        <v>120.97454272000002</v>
      </c>
      <c r="H24" s="21">
        <v>118.67903513599997</v>
      </c>
      <c r="I24" s="22">
        <v>119.10692326399996</v>
      </c>
      <c r="J24" s="22">
        <v>118.63248409599998</v>
      </c>
      <c r="K24" s="119">
        <v>30.151855103999992</v>
      </c>
      <c r="L24" s="22">
        <v>120.28973977599999</v>
      </c>
      <c r="M24" s="22">
        <v>120.65447679999996</v>
      </c>
      <c r="N24" s="21">
        <v>119.10733702399996</v>
      </c>
      <c r="O24" s="78">
        <v>119.611161856</v>
      </c>
      <c r="P24" s="22">
        <v>120.28468889599999</v>
      </c>
      <c r="Q24" s="22">
        <v>32.820107712000002</v>
      </c>
      <c r="R24" s="22">
        <v>119.69615897599996</v>
      </c>
      <c r="S24" s="23">
        <v>120.37058687999998</v>
      </c>
      <c r="T24" s="24">
        <f t="shared" si="0"/>
        <v>1890.3303618559996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828.71460000000002</v>
      </c>
      <c r="C25" s="26">
        <f t="shared" si="1"/>
        <v>829.8359999999999</v>
      </c>
      <c r="D25" s="26">
        <f t="shared" si="1"/>
        <v>844.41419999999994</v>
      </c>
      <c r="E25" s="26">
        <f>SUM(E18:E24)</f>
        <v>226.52279999999996</v>
      </c>
      <c r="F25" s="26">
        <f t="shared" ref="F25:L25" si="2">SUM(F18:F24)</f>
        <v>845.53559999999982</v>
      </c>
      <c r="G25" s="26">
        <f t="shared" si="2"/>
        <v>847.77840000000015</v>
      </c>
      <c r="H25" s="25">
        <f t="shared" si="2"/>
        <v>832.07879999999989</v>
      </c>
      <c r="I25" s="26">
        <f t="shared" si="2"/>
        <v>834.32159999999999</v>
      </c>
      <c r="J25" s="26">
        <f>SUM(J18:J24)</f>
        <v>832.0788</v>
      </c>
      <c r="K25" s="120">
        <f t="shared" ref="K25" si="3">SUM(K18:K24)</f>
        <v>210.82319999999996</v>
      </c>
      <c r="L25" s="26">
        <f t="shared" si="2"/>
        <v>843.29280000000006</v>
      </c>
      <c r="M25" s="26">
        <f>SUM(M18:M24)</f>
        <v>845.53559999999982</v>
      </c>
      <c r="N25" s="25">
        <f t="shared" ref="N25:P25" si="4">SUM(N18:N24)</f>
        <v>835.44299999999987</v>
      </c>
      <c r="O25" s="26">
        <f t="shared" si="4"/>
        <v>838.80719999999997</v>
      </c>
      <c r="P25" s="26">
        <f t="shared" si="4"/>
        <v>843.29280000000006</v>
      </c>
      <c r="Q25" s="26">
        <f>SUM(Q18:Q24)</f>
        <v>229.88700000000003</v>
      </c>
      <c r="R25" s="26">
        <f t="shared" ref="R25:S25" si="5">SUM(R18:R24)</f>
        <v>838.80719999999997</v>
      </c>
      <c r="S25" s="27">
        <f t="shared" si="5"/>
        <v>843.29280000000006</v>
      </c>
      <c r="T25" s="24">
        <f t="shared" si="0"/>
        <v>13250.462399999997</v>
      </c>
    </row>
    <row r="26" spans="1:30" s="2" customFormat="1" ht="36.75" customHeight="1" x14ac:dyDescent="0.25">
      <c r="A26" s="158" t="s">
        <v>19</v>
      </c>
      <c r="B26" s="404">
        <v>160.19999999999999</v>
      </c>
      <c r="C26" s="407">
        <v>160.19999999999999</v>
      </c>
      <c r="D26" s="29">
        <v>160.19999999999999</v>
      </c>
      <c r="E26" s="29">
        <v>160.19999999999999</v>
      </c>
      <c r="F26" s="403">
        <v>160.19999999999999</v>
      </c>
      <c r="G26" s="403">
        <v>160.19999999999999</v>
      </c>
      <c r="H26" s="404">
        <v>160.19999999999999</v>
      </c>
      <c r="I26" s="403">
        <v>160.19999999999999</v>
      </c>
      <c r="J26" s="403">
        <v>160.19999999999999</v>
      </c>
      <c r="K26" s="403">
        <v>160.19999999999999</v>
      </c>
      <c r="L26" s="403">
        <v>160.19999999999999</v>
      </c>
      <c r="M26" s="403">
        <v>160.19999999999999</v>
      </c>
      <c r="N26" s="404">
        <v>160.19999999999999</v>
      </c>
      <c r="O26" s="403">
        <v>160.19999999999999</v>
      </c>
      <c r="P26" s="403">
        <v>160.19999999999999</v>
      </c>
      <c r="Q26" s="403">
        <v>160.19999999999999</v>
      </c>
      <c r="R26" s="403">
        <v>160.19999999999999</v>
      </c>
      <c r="S26" s="406">
        <v>160.19999999999999</v>
      </c>
      <c r="T26" s="31">
        <f>+((T25/T27)/7)*1000</f>
        <v>160.19999999999996</v>
      </c>
    </row>
    <row r="27" spans="1:30" s="2" customFormat="1" ht="33" customHeight="1" x14ac:dyDescent="0.25">
      <c r="A27" s="159" t="s">
        <v>20</v>
      </c>
      <c r="B27" s="32">
        <v>739</v>
      </c>
      <c r="C27" s="81">
        <v>740</v>
      </c>
      <c r="D27" s="33">
        <v>753</v>
      </c>
      <c r="E27" s="33">
        <v>202</v>
      </c>
      <c r="F27" s="33">
        <v>754</v>
      </c>
      <c r="G27" s="33">
        <v>756</v>
      </c>
      <c r="H27" s="32">
        <v>742</v>
      </c>
      <c r="I27" s="33">
        <v>744</v>
      </c>
      <c r="J27" s="33">
        <v>742</v>
      </c>
      <c r="K27" s="122">
        <v>188</v>
      </c>
      <c r="L27" s="33">
        <v>752</v>
      </c>
      <c r="M27" s="33">
        <v>754</v>
      </c>
      <c r="N27" s="32">
        <v>745</v>
      </c>
      <c r="O27" s="33">
        <v>748</v>
      </c>
      <c r="P27" s="33">
        <v>752</v>
      </c>
      <c r="Q27" s="33">
        <v>205</v>
      </c>
      <c r="R27" s="33">
        <v>748</v>
      </c>
      <c r="S27" s="34">
        <v>752</v>
      </c>
      <c r="T27" s="35">
        <f>SUM(B27:S27)</f>
        <v>11816</v>
      </c>
      <c r="U27" s="2">
        <f>((T25*1000)/T27)/7</f>
        <v>160.19999999999996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118.18696287999998</v>
      </c>
      <c r="C28" s="37">
        <f t="shared" si="6"/>
        <v>118.34127321599996</v>
      </c>
      <c r="D28" s="37">
        <f t="shared" si="6"/>
        <v>120.43482976</v>
      </c>
      <c r="E28" s="37">
        <f t="shared" si="6"/>
        <v>32.297544959999996</v>
      </c>
      <c r="F28" s="37">
        <f t="shared" si="6"/>
        <v>120.69065279999998</v>
      </c>
      <c r="G28" s="37">
        <f t="shared" si="6"/>
        <v>120.97454272000002</v>
      </c>
      <c r="H28" s="36">
        <f t="shared" si="6"/>
        <v>118.67903513599997</v>
      </c>
      <c r="I28" s="37">
        <f t="shared" si="6"/>
        <v>119.10692326399996</v>
      </c>
      <c r="J28" s="37">
        <f t="shared" si="6"/>
        <v>118.63248409599998</v>
      </c>
      <c r="K28" s="123">
        <f t="shared" si="6"/>
        <v>30.151855103999992</v>
      </c>
      <c r="L28" s="37">
        <f t="shared" si="6"/>
        <v>120.28973977599999</v>
      </c>
      <c r="M28" s="37">
        <f t="shared" si="6"/>
        <v>120.65447679999996</v>
      </c>
      <c r="N28" s="36">
        <f t="shared" si="6"/>
        <v>119.10733702399996</v>
      </c>
      <c r="O28" s="37">
        <f t="shared" si="6"/>
        <v>119.611161856</v>
      </c>
      <c r="P28" s="37">
        <f t="shared" si="6"/>
        <v>120.28468889599999</v>
      </c>
      <c r="Q28" s="37">
        <f t="shared" si="6"/>
        <v>32.820107712000002</v>
      </c>
      <c r="R28" s="37">
        <f t="shared" si="6"/>
        <v>119.69615897599996</v>
      </c>
      <c r="S28" s="38">
        <f t="shared" si="6"/>
        <v>120.37058687999998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828.7145999999999</v>
      </c>
      <c r="C29" s="41">
        <f t="shared" si="7"/>
        <v>829.8359999999999</v>
      </c>
      <c r="D29" s="41">
        <f t="shared" si="7"/>
        <v>844.41419999999994</v>
      </c>
      <c r="E29" s="41">
        <f>((E27*E26)*7)/1000</f>
        <v>226.52279999999999</v>
      </c>
      <c r="F29" s="41">
        <f>((F27*F26)*7)/1000</f>
        <v>845.53559999999982</v>
      </c>
      <c r="G29" s="41">
        <f t="shared" ref="G29:S29" si="8">((G27*G26)*7)/1000</f>
        <v>847.77840000000003</v>
      </c>
      <c r="H29" s="40">
        <f t="shared" si="8"/>
        <v>832.07879999999989</v>
      </c>
      <c r="I29" s="41">
        <f t="shared" si="8"/>
        <v>834.32159999999988</v>
      </c>
      <c r="J29" s="41">
        <f t="shared" si="8"/>
        <v>832.07879999999989</v>
      </c>
      <c r="K29" s="124">
        <f t="shared" si="8"/>
        <v>210.82319999999999</v>
      </c>
      <c r="L29" s="41">
        <f t="shared" si="8"/>
        <v>843.29279999999994</v>
      </c>
      <c r="M29" s="41">
        <f t="shared" si="8"/>
        <v>845.53559999999982</v>
      </c>
      <c r="N29" s="40">
        <f t="shared" si="8"/>
        <v>835.44299999999987</v>
      </c>
      <c r="O29" s="41">
        <f t="shared" si="8"/>
        <v>838.80719999999997</v>
      </c>
      <c r="P29" s="41">
        <f t="shared" si="8"/>
        <v>843.29279999999994</v>
      </c>
      <c r="Q29" s="42">
        <f t="shared" si="8"/>
        <v>229.887</v>
      </c>
      <c r="R29" s="42">
        <f t="shared" si="8"/>
        <v>838.80719999999997</v>
      </c>
      <c r="S29" s="43">
        <f t="shared" si="8"/>
        <v>843.29279999999994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160.19999999999999</v>
      </c>
      <c r="C30" s="46">
        <f t="shared" si="9"/>
        <v>160.19999999999999</v>
      </c>
      <c r="D30" s="46">
        <f t="shared" si="9"/>
        <v>160.19999999999999</v>
      </c>
      <c r="E30" s="46">
        <f>+(E25/E27)/7*1000</f>
        <v>160.19999999999996</v>
      </c>
      <c r="F30" s="46">
        <f t="shared" ref="F30:L30" si="10">+(F25/F27)/7*1000</f>
        <v>160.19999999999996</v>
      </c>
      <c r="G30" s="46">
        <f t="shared" si="10"/>
        <v>160.20000000000005</v>
      </c>
      <c r="H30" s="45">
        <f t="shared" si="10"/>
        <v>160.19999999999999</v>
      </c>
      <c r="I30" s="46">
        <f t="shared" si="10"/>
        <v>160.19999999999999</v>
      </c>
      <c r="J30" s="46">
        <f>+(J25/J27)/7*1000</f>
        <v>160.19999999999999</v>
      </c>
      <c r="K30" s="125">
        <f t="shared" ref="K30" si="11">+(K25/K27)/7*1000</f>
        <v>160.19999999999996</v>
      </c>
      <c r="L30" s="46">
        <f t="shared" si="10"/>
        <v>160.20000000000005</v>
      </c>
      <c r="M30" s="46">
        <f>+(M25/M27)/7*1000</f>
        <v>160.19999999999996</v>
      </c>
      <c r="N30" s="45">
        <f t="shared" ref="N30:S30" si="12">+(N25/N27)/7*1000</f>
        <v>160.19999999999996</v>
      </c>
      <c r="O30" s="46">
        <f t="shared" si="12"/>
        <v>160.19999999999999</v>
      </c>
      <c r="P30" s="46">
        <f t="shared" si="12"/>
        <v>160.20000000000005</v>
      </c>
      <c r="Q30" s="46">
        <f t="shared" si="12"/>
        <v>160.20000000000005</v>
      </c>
      <c r="R30" s="46">
        <f t="shared" si="12"/>
        <v>160.19999999999999</v>
      </c>
      <c r="S30" s="47">
        <f t="shared" si="12"/>
        <v>160.20000000000005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9"/>
      <c r="I36" s="453"/>
      <c r="J36" s="97"/>
      <c r="K36" s="52" t="s">
        <v>26</v>
      </c>
      <c r="L36" s="105"/>
      <c r="M36" s="458" t="s">
        <v>25</v>
      </c>
      <c r="N36" s="459"/>
      <c r="O36" s="459"/>
      <c r="P36" s="459"/>
      <c r="Q36" s="459"/>
      <c r="R36" s="45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102.1326</v>
      </c>
      <c r="C39" s="78">
        <v>97.863899999999987</v>
      </c>
      <c r="D39" s="78">
        <v>100.55159999999999</v>
      </c>
      <c r="E39" s="78">
        <v>29.406599999999997</v>
      </c>
      <c r="F39" s="78">
        <v>102.1326</v>
      </c>
      <c r="G39" s="78">
        <v>100.7097</v>
      </c>
      <c r="H39" s="78"/>
      <c r="I39" s="78"/>
      <c r="J39" s="99">
        <f t="shared" ref="J39:J46" si="13">SUM(B39:I39)</f>
        <v>532.79700000000003</v>
      </c>
      <c r="K39" s="2"/>
      <c r="L39" s="89" t="s">
        <v>12</v>
      </c>
      <c r="M39" s="78">
        <v>6.6</v>
      </c>
      <c r="N39" s="78">
        <v>6.3</v>
      </c>
      <c r="O39" s="78">
        <v>6.4</v>
      </c>
      <c r="P39" s="78">
        <v>1.7</v>
      </c>
      <c r="Q39" s="78">
        <v>8.4</v>
      </c>
      <c r="R39" s="78">
        <v>8.3000000000000007</v>
      </c>
      <c r="S39" s="99">
        <f t="shared" ref="S39:S46" si="14">SUM(M39:R39)</f>
        <v>37.700000000000003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102.1326</v>
      </c>
      <c r="C40" s="78">
        <v>97.863899999999987</v>
      </c>
      <c r="D40" s="78">
        <v>100.55159999999999</v>
      </c>
      <c r="E40" s="78">
        <v>29.406599999999997</v>
      </c>
      <c r="F40" s="78">
        <v>102.1326</v>
      </c>
      <c r="G40" s="78">
        <v>100.7097</v>
      </c>
      <c r="H40" s="78"/>
      <c r="I40" s="78"/>
      <c r="J40" s="99">
        <f t="shared" si="13"/>
        <v>532.79700000000003</v>
      </c>
      <c r="K40" s="2"/>
      <c r="L40" s="90" t="s">
        <v>13</v>
      </c>
      <c r="M40" s="78">
        <v>6.6</v>
      </c>
      <c r="N40" s="78">
        <v>6.3</v>
      </c>
      <c r="O40" s="78">
        <v>6.4</v>
      </c>
      <c r="P40" s="78">
        <v>1.7</v>
      </c>
      <c r="Q40" s="78">
        <v>8.4</v>
      </c>
      <c r="R40" s="78">
        <v>8.3000000000000007</v>
      </c>
      <c r="S40" s="99">
        <f t="shared" si="14"/>
        <v>37.700000000000003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6.2</v>
      </c>
      <c r="O41" s="78">
        <v>6.3</v>
      </c>
      <c r="P41" s="78">
        <v>1.7</v>
      </c>
      <c r="Q41" s="78">
        <v>8.3000000000000007</v>
      </c>
      <c r="R41" s="78">
        <v>8</v>
      </c>
      <c r="S41" s="99">
        <f t="shared" si="14"/>
        <v>36.900000000000006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6.2</v>
      </c>
      <c r="O42" s="78">
        <v>6.4</v>
      </c>
      <c r="P42" s="78">
        <v>1.7</v>
      </c>
      <c r="Q42" s="78">
        <v>8.3000000000000007</v>
      </c>
      <c r="R42" s="78">
        <v>8</v>
      </c>
      <c r="S42" s="99">
        <f t="shared" si="14"/>
        <v>37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6.2</v>
      </c>
      <c r="O43" s="78">
        <v>6.4</v>
      </c>
      <c r="P43" s="78">
        <v>1.8</v>
      </c>
      <c r="Q43" s="78">
        <v>8.3000000000000007</v>
      </c>
      <c r="R43" s="78">
        <v>8</v>
      </c>
      <c r="S43" s="99">
        <f t="shared" si="14"/>
        <v>37.1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8.3000000000000007</v>
      </c>
      <c r="R44" s="78">
        <v>8.1</v>
      </c>
      <c r="S44" s="99">
        <f t="shared" si="14"/>
        <v>37.300000000000004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8.4</v>
      </c>
      <c r="R45" s="78">
        <v>8.1</v>
      </c>
      <c r="S45" s="99">
        <f t="shared" si="14"/>
        <v>37.400000000000006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204.26519999999999</v>
      </c>
      <c r="C46" s="26">
        <f t="shared" si="15"/>
        <v>195.72779999999997</v>
      </c>
      <c r="D46" s="26">
        <f t="shared" si="15"/>
        <v>201.10319999999999</v>
      </c>
      <c r="E46" s="26">
        <f t="shared" si="15"/>
        <v>58.813199999999995</v>
      </c>
      <c r="F46" s="26">
        <f t="shared" si="15"/>
        <v>204.26519999999999</v>
      </c>
      <c r="G46" s="26">
        <f t="shared" si="15"/>
        <v>201.4194</v>
      </c>
      <c r="H46" s="26">
        <f t="shared" si="15"/>
        <v>0</v>
      </c>
      <c r="I46" s="26">
        <f t="shared" si="15"/>
        <v>0</v>
      </c>
      <c r="J46" s="99">
        <f t="shared" si="13"/>
        <v>1065.5940000000001</v>
      </c>
      <c r="L46" s="76" t="s">
        <v>10</v>
      </c>
      <c r="M46" s="79">
        <f t="shared" ref="M46:R46" si="16">SUM(M39:M45)</f>
        <v>45.199999999999996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12.200000000000001</v>
      </c>
      <c r="Q46" s="26">
        <f t="shared" si="16"/>
        <v>58.4</v>
      </c>
      <c r="R46" s="26">
        <f t="shared" si="16"/>
        <v>56.800000000000004</v>
      </c>
      <c r="S46" s="99">
        <f t="shared" si="14"/>
        <v>261.09999999999997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158.1</v>
      </c>
      <c r="C47" s="29">
        <v>158.1</v>
      </c>
      <c r="D47" s="29">
        <v>158.1</v>
      </c>
      <c r="E47" s="29">
        <v>158.1</v>
      </c>
      <c r="F47" s="29">
        <v>158.1</v>
      </c>
      <c r="G47" s="29">
        <v>158.1</v>
      </c>
      <c r="H47" s="29"/>
      <c r="I47" s="29"/>
      <c r="J47" s="100">
        <f>+((J46/J48)/7)*1000</f>
        <v>45.171428571428578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132.74021352313164</v>
      </c>
      <c r="T47" s="62"/>
    </row>
    <row r="48" spans="1:30" ht="33.75" customHeight="1" x14ac:dyDescent="0.25">
      <c r="A48" s="92" t="s">
        <v>20</v>
      </c>
      <c r="B48" s="81">
        <v>646</v>
      </c>
      <c r="C48" s="33">
        <v>619</v>
      </c>
      <c r="D48" s="33">
        <v>636</v>
      </c>
      <c r="E48" s="33">
        <v>186</v>
      </c>
      <c r="F48" s="33">
        <v>646</v>
      </c>
      <c r="G48" s="33">
        <v>637</v>
      </c>
      <c r="H48" s="33"/>
      <c r="I48" s="33"/>
      <c r="J48" s="101">
        <f>SUM(B48:I48)</f>
        <v>3370</v>
      </c>
      <c r="K48" s="63"/>
      <c r="L48" s="92" t="s">
        <v>20</v>
      </c>
      <c r="M48" s="104">
        <v>48</v>
      </c>
      <c r="N48" s="64">
        <v>47</v>
      </c>
      <c r="O48" s="64">
        <v>48</v>
      </c>
      <c r="P48" s="64">
        <v>13</v>
      </c>
      <c r="Q48" s="64">
        <v>63</v>
      </c>
      <c r="R48" s="64">
        <v>62</v>
      </c>
      <c r="S48" s="110">
        <f>SUM(M48:R48)</f>
        <v>281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102.1326</v>
      </c>
      <c r="C49" s="37">
        <f t="shared" si="17"/>
        <v>97.863899999999987</v>
      </c>
      <c r="D49" s="37">
        <f t="shared" si="17"/>
        <v>100.55159999999999</v>
      </c>
      <c r="E49" s="37">
        <f t="shared" si="17"/>
        <v>29.406599999999997</v>
      </c>
      <c r="F49" s="37">
        <f t="shared" si="17"/>
        <v>102.1326</v>
      </c>
      <c r="G49" s="37">
        <f t="shared" si="17"/>
        <v>100.7097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45.171428571428571</v>
      </c>
      <c r="L49" s="93" t="s">
        <v>21</v>
      </c>
      <c r="M49" s="82">
        <f>((M48*M47)*7/1000-M39-M40)/5</f>
        <v>6.3983999999999996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1.7679000000000002</v>
      </c>
      <c r="Q49" s="37">
        <f t="shared" si="19"/>
        <v>8.3264999999999993</v>
      </c>
      <c r="R49" s="37">
        <f t="shared" si="19"/>
        <v>8.0508000000000006</v>
      </c>
      <c r="S49" s="111">
        <f>((S46*1000)/S48)/7</f>
        <v>132.74021352313167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714.92819999999995</v>
      </c>
      <c r="C50" s="41">
        <f t="shared" si="20"/>
        <v>685.04729999999995</v>
      </c>
      <c r="D50" s="41">
        <f t="shared" si="20"/>
        <v>703.86119999999994</v>
      </c>
      <c r="E50" s="41">
        <f t="shared" si="20"/>
        <v>205.84619999999998</v>
      </c>
      <c r="F50" s="41">
        <f t="shared" si="20"/>
        <v>714.92819999999995</v>
      </c>
      <c r="G50" s="41">
        <f t="shared" si="20"/>
        <v>704.96789999999999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45.192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58.432499999999997</v>
      </c>
      <c r="R50" s="41">
        <f t="shared" si="21"/>
        <v>56.853999999999999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45.171428571428571</v>
      </c>
      <c r="C51" s="46">
        <f t="shared" si="22"/>
        <v>45.171428571428571</v>
      </c>
      <c r="D51" s="46">
        <f t="shared" si="22"/>
        <v>45.171428571428571</v>
      </c>
      <c r="E51" s="46">
        <f t="shared" si="22"/>
        <v>45.171428571428571</v>
      </c>
      <c r="F51" s="46">
        <f t="shared" si="22"/>
        <v>45.171428571428571</v>
      </c>
      <c r="G51" s="46">
        <f t="shared" si="22"/>
        <v>45.171428571428571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134.52380952380952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134.0659340659341</v>
      </c>
      <c r="Q51" s="46">
        <f t="shared" si="23"/>
        <v>132.42630385487527</v>
      </c>
      <c r="R51" s="46">
        <f t="shared" si="23"/>
        <v>130.87557603686636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73" t="s">
        <v>8</v>
      </c>
      <c r="C55" s="474"/>
      <c r="D55" s="474"/>
      <c r="E55" s="474"/>
      <c r="F55" s="474"/>
      <c r="G55" s="475"/>
      <c r="H55" s="473" t="s">
        <v>51</v>
      </c>
      <c r="I55" s="474"/>
      <c r="J55" s="474"/>
      <c r="K55" s="474"/>
      <c r="L55" s="474"/>
      <c r="M55" s="475"/>
      <c r="N55" s="474" t="s">
        <v>50</v>
      </c>
      <c r="O55" s="474"/>
      <c r="P55" s="474"/>
      <c r="Q55" s="474"/>
      <c r="R55" s="474"/>
      <c r="S55" s="47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6"/>
      <c r="H56" s="313"/>
      <c r="I56" s="314"/>
      <c r="J56" s="314"/>
      <c r="K56" s="314"/>
      <c r="L56" s="314"/>
      <c r="M56" s="446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8.9</v>
      </c>
      <c r="D58" s="78">
        <v>9</v>
      </c>
      <c r="E58" s="78">
        <v>2.2999999999999998</v>
      </c>
      <c r="F58" s="78">
        <v>9</v>
      </c>
      <c r="G58" s="182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8.9</v>
      </c>
      <c r="P58" s="78">
        <v>9</v>
      </c>
      <c r="Q58" s="78">
        <v>2.2999999999999998</v>
      </c>
      <c r="R58" s="78">
        <v>8.8000000000000007</v>
      </c>
      <c r="S58" s="182">
        <v>8.9</v>
      </c>
      <c r="T58" s="24">
        <f t="shared" ref="T58:T65" si="24">SUM(B58:S58)</f>
        <v>140.10000000000002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8.9</v>
      </c>
      <c r="D59" s="78">
        <v>9</v>
      </c>
      <c r="E59" s="78">
        <v>2.2999999999999998</v>
      </c>
      <c r="F59" s="78">
        <v>9</v>
      </c>
      <c r="G59" s="182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8.9</v>
      </c>
      <c r="P59" s="78">
        <v>9</v>
      </c>
      <c r="Q59" s="78">
        <v>2.2999999999999998</v>
      </c>
      <c r="R59" s="78">
        <v>8.8000000000000007</v>
      </c>
      <c r="S59" s="182">
        <v>8.9</v>
      </c>
      <c r="T59" s="24">
        <f t="shared" si="24"/>
        <v>140.10000000000002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9</v>
      </c>
      <c r="C60" s="78">
        <v>8.9</v>
      </c>
      <c r="D60" s="78">
        <v>9</v>
      </c>
      <c r="E60" s="78">
        <v>2.2000000000000002</v>
      </c>
      <c r="F60" s="78">
        <v>9</v>
      </c>
      <c r="G60" s="182">
        <v>8.9</v>
      </c>
      <c r="H60" s="21">
        <v>8.8000000000000007</v>
      </c>
      <c r="I60" s="78">
        <v>9</v>
      </c>
      <c r="J60" s="78">
        <v>8.9</v>
      </c>
      <c r="K60" s="78">
        <v>2.2000000000000002</v>
      </c>
      <c r="L60" s="78">
        <v>8.8000000000000007</v>
      </c>
      <c r="M60" s="182">
        <v>8.5</v>
      </c>
      <c r="N60" s="21">
        <v>9.1</v>
      </c>
      <c r="O60" s="78">
        <v>8.9</v>
      </c>
      <c r="P60" s="78">
        <v>9</v>
      </c>
      <c r="Q60" s="78">
        <v>2</v>
      </c>
      <c r="R60" s="78">
        <v>8.6999999999999993</v>
      </c>
      <c r="S60" s="182">
        <v>8.9</v>
      </c>
      <c r="T60" s="24">
        <f t="shared" si="24"/>
        <v>139.80000000000001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9</v>
      </c>
      <c r="C61" s="78">
        <v>8.9</v>
      </c>
      <c r="D61" s="78">
        <v>9</v>
      </c>
      <c r="E61" s="78">
        <v>2.2000000000000002</v>
      </c>
      <c r="F61" s="78">
        <v>9</v>
      </c>
      <c r="G61" s="182">
        <v>8.9</v>
      </c>
      <c r="H61" s="21">
        <v>8.8000000000000007</v>
      </c>
      <c r="I61" s="78">
        <v>9</v>
      </c>
      <c r="J61" s="78">
        <v>8.9</v>
      </c>
      <c r="K61" s="78">
        <v>2.2000000000000002</v>
      </c>
      <c r="L61" s="78">
        <v>8.8000000000000007</v>
      </c>
      <c r="M61" s="182">
        <v>8.5</v>
      </c>
      <c r="N61" s="21">
        <v>9.1</v>
      </c>
      <c r="O61" s="78">
        <v>8.9</v>
      </c>
      <c r="P61" s="78">
        <v>9</v>
      </c>
      <c r="Q61" s="78">
        <v>2</v>
      </c>
      <c r="R61" s="78">
        <v>8.6999999999999993</v>
      </c>
      <c r="S61" s="182">
        <v>8.9</v>
      </c>
      <c r="T61" s="24">
        <f t="shared" si="24"/>
        <v>139.80000000000001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9</v>
      </c>
      <c r="E62" s="78">
        <v>2.2000000000000002</v>
      </c>
      <c r="F62" s="78">
        <v>9</v>
      </c>
      <c r="G62" s="182">
        <v>8.9</v>
      </c>
      <c r="H62" s="21">
        <v>8.3000000000000007</v>
      </c>
      <c r="I62" s="78">
        <v>8.3000000000000007</v>
      </c>
      <c r="J62" s="78">
        <v>8.3000000000000007</v>
      </c>
      <c r="K62" s="78">
        <v>2.1</v>
      </c>
      <c r="L62" s="78">
        <v>9.6999999999999993</v>
      </c>
      <c r="M62" s="182">
        <v>9.6999999999999993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9.4</v>
      </c>
      <c r="S62" s="182">
        <v>9.4</v>
      </c>
      <c r="T62" s="24">
        <f t="shared" si="24"/>
        <v>140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9.1</v>
      </c>
      <c r="C63" s="78">
        <v>9</v>
      </c>
      <c r="D63" s="78">
        <v>9</v>
      </c>
      <c r="E63" s="78">
        <v>2.2000000000000002</v>
      </c>
      <c r="F63" s="78">
        <v>9</v>
      </c>
      <c r="G63" s="182">
        <v>9</v>
      </c>
      <c r="H63" s="21">
        <v>8.3000000000000007</v>
      </c>
      <c r="I63" s="78">
        <v>8.3000000000000007</v>
      </c>
      <c r="J63" s="78">
        <v>8.3000000000000007</v>
      </c>
      <c r="K63" s="78">
        <v>2.1</v>
      </c>
      <c r="L63" s="78">
        <v>9.6999999999999993</v>
      </c>
      <c r="M63" s="182">
        <v>9.6999999999999993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9.4</v>
      </c>
      <c r="S63" s="182">
        <v>9.4</v>
      </c>
      <c r="T63" s="24">
        <f t="shared" si="24"/>
        <v>140.29999999999998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9.1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9</v>
      </c>
      <c r="H64" s="21">
        <v>8.3000000000000007</v>
      </c>
      <c r="I64" s="78">
        <v>8.3000000000000007</v>
      </c>
      <c r="J64" s="78">
        <v>8.3000000000000007</v>
      </c>
      <c r="K64" s="78">
        <v>2.1</v>
      </c>
      <c r="L64" s="78">
        <v>9.6999999999999993</v>
      </c>
      <c r="M64" s="182">
        <v>9.6999999999999993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9.4</v>
      </c>
      <c r="S64" s="182">
        <v>9.4</v>
      </c>
      <c r="T64" s="24">
        <f t="shared" si="24"/>
        <v>140.29999999999998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7" t="s">
        <v>10</v>
      </c>
      <c r="B65" s="25">
        <f>SUM(B58:B64)</f>
        <v>63.2</v>
      </c>
      <c r="C65" s="26">
        <f t="shared" ref="C65:R65" si="25">SUM(C58:C64)</f>
        <v>62.5</v>
      </c>
      <c r="D65" s="26">
        <f t="shared" si="25"/>
        <v>63</v>
      </c>
      <c r="E65" s="26">
        <f t="shared" si="25"/>
        <v>15.599999999999998</v>
      </c>
      <c r="F65" s="26">
        <f t="shared" si="25"/>
        <v>63</v>
      </c>
      <c r="G65" s="27">
        <f t="shared" si="25"/>
        <v>62.3</v>
      </c>
      <c r="H65" s="25">
        <f t="shared" si="25"/>
        <v>60.099999999999994</v>
      </c>
      <c r="I65" s="26">
        <f t="shared" si="25"/>
        <v>60.699999999999989</v>
      </c>
      <c r="J65" s="26">
        <f t="shared" si="25"/>
        <v>60.3</v>
      </c>
      <c r="K65" s="26">
        <f t="shared" si="25"/>
        <v>15.1</v>
      </c>
      <c r="L65" s="26">
        <f t="shared" si="25"/>
        <v>64.300000000000011</v>
      </c>
      <c r="M65" s="27">
        <f t="shared" si="25"/>
        <v>63.5</v>
      </c>
      <c r="N65" s="25">
        <f t="shared" si="25"/>
        <v>61.7</v>
      </c>
      <c r="O65" s="26">
        <f t="shared" si="25"/>
        <v>61.1</v>
      </c>
      <c r="P65" s="26">
        <f t="shared" si="25"/>
        <v>61.800000000000004</v>
      </c>
      <c r="Q65" s="26">
        <f t="shared" si="25"/>
        <v>15.2</v>
      </c>
      <c r="R65" s="26">
        <f t="shared" si="25"/>
        <v>63.199999999999996</v>
      </c>
      <c r="S65" s="27">
        <f>SUM(S58:S64)</f>
        <v>63.8</v>
      </c>
      <c r="T65" s="24">
        <f t="shared" si="24"/>
        <v>980.4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137.85151856017998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8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8">
        <v>63</v>
      </c>
      <c r="N67" s="303">
        <v>65</v>
      </c>
      <c r="O67" s="64">
        <v>64</v>
      </c>
      <c r="P67" s="64">
        <v>65</v>
      </c>
      <c r="Q67" s="64">
        <v>15</v>
      </c>
      <c r="R67" s="64">
        <v>64</v>
      </c>
      <c r="S67" s="448">
        <v>65</v>
      </c>
      <c r="T67" s="305">
        <f>SUM(B67:S67)</f>
        <v>1016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9.0489999999999995</v>
      </c>
      <c r="C68" s="82">
        <f t="shared" si="26"/>
        <v>8.9392000000000014</v>
      </c>
      <c r="D68" s="82">
        <f t="shared" si="26"/>
        <v>9.0034999999999989</v>
      </c>
      <c r="E68" s="82">
        <f t="shared" si="26"/>
        <v>2.2048000000000001</v>
      </c>
      <c r="F68" s="82">
        <f t="shared" si="26"/>
        <v>9.0034999999999989</v>
      </c>
      <c r="G68" s="186">
        <f t="shared" si="26"/>
        <v>8.9469999999999992</v>
      </c>
      <c r="H68" s="36">
        <f t="shared" si="26"/>
        <v>8.8448000000000011</v>
      </c>
      <c r="I68" s="82">
        <f t="shared" si="26"/>
        <v>8.9980000000000011</v>
      </c>
      <c r="J68" s="82">
        <f t="shared" si="26"/>
        <v>8.9015000000000022</v>
      </c>
      <c r="K68" s="82">
        <f t="shared" si="26"/>
        <v>2.2224000000000004</v>
      </c>
      <c r="L68" s="82">
        <f t="shared" si="26"/>
        <v>8.8559999999999999</v>
      </c>
      <c r="M68" s="186">
        <f t="shared" si="26"/>
        <v>8.5592999999999986</v>
      </c>
      <c r="N68" s="36">
        <f t="shared" si="26"/>
        <v>9.0945</v>
      </c>
      <c r="O68" s="82">
        <f t="shared" si="26"/>
        <v>8.9392000000000014</v>
      </c>
      <c r="P68" s="82">
        <f t="shared" si="26"/>
        <v>9.0034999999999989</v>
      </c>
      <c r="Q68" s="82">
        <f t="shared" si="26"/>
        <v>1.9990000000000001</v>
      </c>
      <c r="R68" s="82">
        <f t="shared" si="26"/>
        <v>8.7104000000000017</v>
      </c>
      <c r="S68" s="186">
        <f t="shared" si="26"/>
        <v>8.907</v>
      </c>
      <c r="T68" s="306">
        <f>((T65*1000)/T67)/7</f>
        <v>137.85151856017998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63.244999999999997</v>
      </c>
      <c r="C69" s="83">
        <f t="shared" ref="C69:R69" si="27">((C67*C66)*7)/1000</f>
        <v>62.496000000000002</v>
      </c>
      <c r="D69" s="83">
        <f t="shared" si="27"/>
        <v>63.017499999999998</v>
      </c>
      <c r="E69" s="83">
        <f t="shared" si="27"/>
        <v>15.624000000000001</v>
      </c>
      <c r="F69" s="83">
        <f t="shared" si="27"/>
        <v>63.017499999999998</v>
      </c>
      <c r="G69" s="307">
        <f t="shared" si="27"/>
        <v>62.335000000000001</v>
      </c>
      <c r="H69" s="40">
        <f t="shared" si="27"/>
        <v>61.823999999999998</v>
      </c>
      <c r="I69" s="83">
        <f t="shared" si="27"/>
        <v>62.79</v>
      </c>
      <c r="J69" s="83">
        <f t="shared" si="27"/>
        <v>62.107500000000002</v>
      </c>
      <c r="K69" s="83">
        <f t="shared" si="27"/>
        <v>15.512</v>
      </c>
      <c r="L69" s="83">
        <f t="shared" si="27"/>
        <v>61.88</v>
      </c>
      <c r="M69" s="307">
        <f t="shared" si="27"/>
        <v>60.1965</v>
      </c>
      <c r="N69" s="40">
        <f t="shared" si="27"/>
        <v>63.472499999999997</v>
      </c>
      <c r="O69" s="83">
        <f t="shared" si="27"/>
        <v>62.496000000000002</v>
      </c>
      <c r="P69" s="83">
        <f t="shared" si="27"/>
        <v>63.017499999999998</v>
      </c>
      <c r="Q69" s="83">
        <f t="shared" si="27"/>
        <v>14.595000000000001</v>
      </c>
      <c r="R69" s="83">
        <f t="shared" si="27"/>
        <v>61.152000000000001</v>
      </c>
      <c r="S69" s="85">
        <f>((S67*S66)*7)/1000</f>
        <v>62.335000000000001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138.90109890109889</v>
      </c>
      <c r="C70" s="84">
        <f t="shared" ref="C70:R70" si="28">+(C65/C67)/7*1000</f>
        <v>139.50892857142858</v>
      </c>
      <c r="D70" s="84">
        <f t="shared" si="28"/>
        <v>138.46153846153848</v>
      </c>
      <c r="E70" s="84">
        <f t="shared" si="28"/>
        <v>139.28571428571425</v>
      </c>
      <c r="F70" s="84">
        <f t="shared" si="28"/>
        <v>138.46153846153848</v>
      </c>
      <c r="G70" s="188">
        <f t="shared" si="28"/>
        <v>136.92307692307691</v>
      </c>
      <c r="H70" s="45">
        <f t="shared" si="28"/>
        <v>134.15178571428572</v>
      </c>
      <c r="I70" s="84">
        <f t="shared" si="28"/>
        <v>133.4065934065934</v>
      </c>
      <c r="J70" s="84">
        <f t="shared" si="28"/>
        <v>132.52747252747253</v>
      </c>
      <c r="K70" s="84">
        <f t="shared" si="28"/>
        <v>134.82142857142856</v>
      </c>
      <c r="L70" s="84">
        <f t="shared" si="28"/>
        <v>141.31868131868134</v>
      </c>
      <c r="M70" s="188">
        <f t="shared" si="28"/>
        <v>143.99092970521539</v>
      </c>
      <c r="N70" s="45">
        <f t="shared" si="28"/>
        <v>135.60439560439559</v>
      </c>
      <c r="O70" s="84">
        <f t="shared" si="28"/>
        <v>136.38392857142858</v>
      </c>
      <c r="P70" s="84">
        <f t="shared" si="28"/>
        <v>135.82417582417582</v>
      </c>
      <c r="Q70" s="84">
        <f t="shared" si="28"/>
        <v>144.76190476190473</v>
      </c>
      <c r="R70" s="84">
        <f t="shared" si="28"/>
        <v>141.07142857142858</v>
      </c>
      <c r="S70" s="47">
        <f>+(S65/S67)/7*1000</f>
        <v>140.2197802197802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topLeftCell="A16" zoomScale="60" zoomScaleNormal="70" workbookViewId="0">
      <selection activeCell="F26" sqref="F26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3.7109375" style="202" bestFit="1" customWidth="1"/>
    <col min="22" max="22" width="11" style="202" customWidth="1"/>
    <col min="23" max="16384" width="11.42578125" style="202"/>
  </cols>
  <sheetData>
    <row r="1" spans="1:26" ht="26.25" customHeight="1" x14ac:dyDescent="0.25">
      <c r="A1" s="489"/>
      <c r="B1" s="492" t="s">
        <v>29</v>
      </c>
      <c r="C1" s="492"/>
      <c r="D1" s="492"/>
      <c r="E1" s="492"/>
      <c r="F1" s="492"/>
      <c r="G1" s="492"/>
      <c r="H1" s="492"/>
      <c r="I1" s="492"/>
      <c r="J1" s="492"/>
      <c r="K1" s="492"/>
      <c r="L1" s="493"/>
      <c r="M1" s="494" t="s">
        <v>30</v>
      </c>
      <c r="N1" s="494"/>
      <c r="O1" s="494"/>
      <c r="P1" s="494"/>
      <c r="Q1" s="201"/>
      <c r="R1" s="482" t="s">
        <v>143</v>
      </c>
      <c r="S1" s="482"/>
      <c r="T1" s="482"/>
      <c r="U1" s="482"/>
      <c r="V1" s="483"/>
      <c r="W1" s="201"/>
      <c r="X1" s="201"/>
      <c r="Y1" s="203"/>
      <c r="Z1" s="203"/>
    </row>
    <row r="2" spans="1:26" ht="26.25" customHeight="1" x14ac:dyDescent="0.25">
      <c r="A2" s="490"/>
      <c r="B2" s="495" t="s">
        <v>31</v>
      </c>
      <c r="C2" s="495"/>
      <c r="D2" s="495"/>
      <c r="E2" s="495"/>
      <c r="F2" s="495"/>
      <c r="G2" s="495"/>
      <c r="H2" s="495"/>
      <c r="I2" s="495"/>
      <c r="J2" s="495"/>
      <c r="K2" s="495"/>
      <c r="L2" s="496"/>
      <c r="M2" s="498" t="s">
        <v>32</v>
      </c>
      <c r="N2" s="498"/>
      <c r="O2" s="498"/>
      <c r="P2" s="498"/>
      <c r="Q2" s="203"/>
      <c r="R2" s="484"/>
      <c r="S2" s="484"/>
      <c r="T2" s="484"/>
      <c r="U2" s="484"/>
      <c r="V2" s="485"/>
      <c r="W2" s="203"/>
      <c r="X2" s="203"/>
      <c r="Y2" s="203"/>
      <c r="Z2" s="203"/>
    </row>
    <row r="3" spans="1:26" ht="26.25" customHeight="1" x14ac:dyDescent="0.25">
      <c r="A3" s="491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97"/>
      <c r="M3" s="498" t="s">
        <v>33</v>
      </c>
      <c r="N3" s="498"/>
      <c r="O3" s="498"/>
      <c r="P3" s="498"/>
      <c r="Q3" s="204"/>
      <c r="R3" s="484"/>
      <c r="S3" s="484"/>
      <c r="T3" s="484"/>
      <c r="U3" s="484"/>
      <c r="V3" s="485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84"/>
      <c r="S4" s="484"/>
      <c r="T4" s="484"/>
      <c r="U4" s="484"/>
      <c r="V4" s="485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78">
        <v>3</v>
      </c>
      <c r="C5" s="478"/>
      <c r="D5" s="208"/>
      <c r="E5" s="208"/>
      <c r="F5" s="208" t="s">
        <v>35</v>
      </c>
      <c r="G5" s="479" t="s">
        <v>65</v>
      </c>
      <c r="H5" s="479"/>
      <c r="I5" s="209"/>
      <c r="J5" s="208" t="s">
        <v>36</v>
      </c>
      <c r="K5" s="478">
        <v>36</v>
      </c>
      <c r="L5" s="478"/>
      <c r="M5" s="210"/>
      <c r="N5" s="210"/>
      <c r="O5" s="210"/>
      <c r="P5" s="210"/>
      <c r="Q5" s="210"/>
      <c r="R5" s="484"/>
      <c r="S5" s="484"/>
      <c r="T5" s="484"/>
      <c r="U5" s="484"/>
      <c r="V5" s="485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84"/>
      <c r="S6" s="484"/>
      <c r="T6" s="484"/>
      <c r="U6" s="484"/>
      <c r="V6" s="485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80" t="s">
        <v>2</v>
      </c>
      <c r="C7" s="480"/>
      <c r="D7" s="211"/>
      <c r="E7" s="211"/>
      <c r="F7" s="208" t="s">
        <v>38</v>
      </c>
      <c r="G7" s="479" t="s">
        <v>147</v>
      </c>
      <c r="H7" s="479"/>
      <c r="I7" s="212"/>
      <c r="J7" s="208" t="s">
        <v>39</v>
      </c>
      <c r="K7" s="210"/>
      <c r="L7" s="478" t="s">
        <v>146</v>
      </c>
      <c r="M7" s="478"/>
      <c r="N7" s="478"/>
      <c r="O7" s="478"/>
      <c r="P7" s="213"/>
      <c r="Q7" s="210"/>
      <c r="R7" s="484"/>
      <c r="S7" s="484"/>
      <c r="T7" s="484"/>
      <c r="U7" s="484"/>
      <c r="V7" s="485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84"/>
      <c r="S8" s="484"/>
      <c r="T8" s="484"/>
      <c r="U8" s="484"/>
      <c r="V8" s="485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76" t="s">
        <v>8</v>
      </c>
      <c r="C9" s="477"/>
      <c r="D9" s="477"/>
      <c r="E9" s="477"/>
      <c r="F9" s="477"/>
      <c r="G9" s="481"/>
      <c r="H9" s="476" t="s">
        <v>51</v>
      </c>
      <c r="I9" s="477"/>
      <c r="J9" s="477"/>
      <c r="K9" s="477"/>
      <c r="L9" s="477"/>
      <c r="M9" s="481"/>
      <c r="N9" s="476" t="s">
        <v>50</v>
      </c>
      <c r="O9" s="477"/>
      <c r="P9" s="477"/>
      <c r="Q9" s="477"/>
      <c r="R9" s="477"/>
      <c r="S9" s="477"/>
      <c r="T9" s="215"/>
      <c r="U9" s="247"/>
      <c r="V9" s="392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2"/>
      <c r="W10" s="203"/>
      <c r="X10" s="203"/>
    </row>
    <row r="11" spans="1:26" ht="26.25" customHeight="1" x14ac:dyDescent="0.25">
      <c r="A11" s="88" t="s">
        <v>42</v>
      </c>
      <c r="B11" s="222">
        <v>118.88989280000003</v>
      </c>
      <c r="C11" s="222">
        <v>119.06481696</v>
      </c>
      <c r="D11" s="222">
        <v>121.12002560000001</v>
      </c>
      <c r="E11" s="222">
        <v>32.517537600000004</v>
      </c>
      <c r="F11" s="222">
        <v>121.04116800000001</v>
      </c>
      <c r="G11" s="222">
        <v>121.45284319999999</v>
      </c>
      <c r="H11" s="223">
        <v>119.34181216000005</v>
      </c>
      <c r="I11" s="222">
        <v>119.39349184000005</v>
      </c>
      <c r="J11" s="222">
        <v>119.45818976000002</v>
      </c>
      <c r="K11" s="222">
        <v>30.031962240000002</v>
      </c>
      <c r="L11" s="224">
        <v>120.92205056000003</v>
      </c>
      <c r="M11" s="224">
        <v>121.131608</v>
      </c>
      <c r="N11" s="271">
        <v>119.95315744</v>
      </c>
      <c r="O11" s="226">
        <v>120.37569536000004</v>
      </c>
      <c r="P11" s="224">
        <v>120.93467776000003</v>
      </c>
      <c r="Q11" s="224">
        <v>32.893230719999998</v>
      </c>
      <c r="R11" s="224">
        <v>120.16320256000003</v>
      </c>
      <c r="S11" s="225">
        <v>120.71993280000004</v>
      </c>
      <c r="T11" s="227">
        <f t="shared" ref="T11:T17" si="0">SUM(B11:S11)</f>
        <v>1899.4052953600003</v>
      </c>
      <c r="U11" s="203"/>
      <c r="V11" s="392"/>
      <c r="W11" s="203"/>
      <c r="X11" s="203"/>
    </row>
    <row r="12" spans="1:26" ht="26.25" customHeight="1" x14ac:dyDescent="0.25">
      <c r="A12" s="88" t="s">
        <v>43</v>
      </c>
      <c r="B12" s="222">
        <v>118.88989280000003</v>
      </c>
      <c r="C12" s="222">
        <v>119.06481696</v>
      </c>
      <c r="D12" s="222">
        <v>121.12002560000001</v>
      </c>
      <c r="E12" s="222">
        <v>32.517537600000004</v>
      </c>
      <c r="F12" s="222">
        <v>121.04116800000001</v>
      </c>
      <c r="G12" s="222">
        <v>121.45284319999999</v>
      </c>
      <c r="H12" s="223">
        <v>119.34181216000005</v>
      </c>
      <c r="I12" s="222">
        <v>119.39349184000005</v>
      </c>
      <c r="J12" s="222">
        <v>119.45818976000002</v>
      </c>
      <c r="K12" s="222">
        <v>30.031962240000002</v>
      </c>
      <c r="L12" s="224">
        <v>120.92205056000003</v>
      </c>
      <c r="M12" s="224">
        <v>121.131608</v>
      </c>
      <c r="N12" s="271">
        <v>119.95315744</v>
      </c>
      <c r="O12" s="226">
        <v>120.37569536000004</v>
      </c>
      <c r="P12" s="224">
        <v>120.93467776000003</v>
      </c>
      <c r="Q12" s="224">
        <v>32.893230719999998</v>
      </c>
      <c r="R12" s="224">
        <v>120.16320256000003</v>
      </c>
      <c r="S12" s="225">
        <v>120.71993280000004</v>
      </c>
      <c r="T12" s="227">
        <f t="shared" si="0"/>
        <v>1899.4052953600003</v>
      </c>
      <c r="U12" s="203"/>
      <c r="V12" s="392"/>
      <c r="W12" s="203"/>
      <c r="X12" s="203"/>
    </row>
    <row r="13" spans="1:26" ht="26.25" customHeight="1" x14ac:dyDescent="0.25">
      <c r="A13" s="88" t="s">
        <v>44</v>
      </c>
      <c r="B13" s="222">
        <v>118.18696287999998</v>
      </c>
      <c r="C13" s="222">
        <v>118.34127321599996</v>
      </c>
      <c r="D13" s="222">
        <v>120.43482976</v>
      </c>
      <c r="E13" s="222">
        <v>32.297544959999996</v>
      </c>
      <c r="F13" s="222">
        <v>120.69065279999998</v>
      </c>
      <c r="G13" s="222">
        <v>120.97454272000002</v>
      </c>
      <c r="H13" s="223">
        <v>118.67903513599997</v>
      </c>
      <c r="I13" s="222">
        <v>119.10692326399996</v>
      </c>
      <c r="J13" s="222">
        <v>118.63248409599998</v>
      </c>
      <c r="K13" s="222">
        <v>30.151855103999992</v>
      </c>
      <c r="L13" s="224">
        <v>120.28973977599999</v>
      </c>
      <c r="M13" s="224">
        <v>120.65447679999996</v>
      </c>
      <c r="N13" s="271">
        <v>119.10733702399996</v>
      </c>
      <c r="O13" s="226">
        <v>119.611161856</v>
      </c>
      <c r="P13" s="224">
        <v>120.28468889599999</v>
      </c>
      <c r="Q13" s="224">
        <v>32.820107712000002</v>
      </c>
      <c r="R13" s="224">
        <v>119.69615897599996</v>
      </c>
      <c r="S13" s="225">
        <v>120.37058687999998</v>
      </c>
      <c r="T13" s="227">
        <f t="shared" si="0"/>
        <v>1890.3303618559996</v>
      </c>
      <c r="U13" s="203"/>
      <c r="V13" s="392"/>
      <c r="W13" s="203"/>
      <c r="X13" s="203"/>
    </row>
    <row r="14" spans="1:26" ht="26.25" customHeight="1" x14ac:dyDescent="0.25">
      <c r="A14" s="88" t="s">
        <v>45</v>
      </c>
      <c r="B14" s="222">
        <v>118.18696287999998</v>
      </c>
      <c r="C14" s="222">
        <v>118.34127321599996</v>
      </c>
      <c r="D14" s="222">
        <v>120.43482976</v>
      </c>
      <c r="E14" s="222">
        <v>32.297544959999996</v>
      </c>
      <c r="F14" s="222">
        <v>120.69065279999998</v>
      </c>
      <c r="G14" s="222">
        <v>120.97454272000002</v>
      </c>
      <c r="H14" s="223">
        <v>118.67903513599997</v>
      </c>
      <c r="I14" s="222">
        <v>119.10692326399996</v>
      </c>
      <c r="J14" s="222">
        <v>118.63248409599998</v>
      </c>
      <c r="K14" s="222">
        <v>30.151855103999992</v>
      </c>
      <c r="L14" s="224">
        <v>120.28973977599999</v>
      </c>
      <c r="M14" s="224">
        <v>120.65447679999996</v>
      </c>
      <c r="N14" s="271">
        <v>119.10733702399996</v>
      </c>
      <c r="O14" s="226">
        <v>119.611161856</v>
      </c>
      <c r="P14" s="224">
        <v>120.28468889599999</v>
      </c>
      <c r="Q14" s="224">
        <v>32.820107712000002</v>
      </c>
      <c r="R14" s="224">
        <v>119.69615897599996</v>
      </c>
      <c r="S14" s="225">
        <v>120.37058687999998</v>
      </c>
      <c r="T14" s="227">
        <f t="shared" si="0"/>
        <v>1890.3303618559996</v>
      </c>
      <c r="U14" s="203"/>
      <c r="V14" s="392"/>
      <c r="W14" s="203"/>
      <c r="X14" s="203"/>
    </row>
    <row r="15" spans="1:26" ht="26.25" customHeight="1" x14ac:dyDescent="0.25">
      <c r="A15" s="88" t="s">
        <v>46</v>
      </c>
      <c r="B15" s="222">
        <v>118.18696287999998</v>
      </c>
      <c r="C15" s="222">
        <v>118.34127321599996</v>
      </c>
      <c r="D15" s="222">
        <v>120.43482976</v>
      </c>
      <c r="E15" s="222">
        <v>32.297544959999996</v>
      </c>
      <c r="F15" s="222">
        <v>120.69065279999998</v>
      </c>
      <c r="G15" s="222">
        <v>120.97454272000002</v>
      </c>
      <c r="H15" s="223">
        <v>118.67903513599997</v>
      </c>
      <c r="I15" s="222">
        <v>119.10692326399996</v>
      </c>
      <c r="J15" s="222">
        <v>118.63248409599998</v>
      </c>
      <c r="K15" s="222">
        <v>30.151855103999992</v>
      </c>
      <c r="L15" s="224">
        <v>120.28973977599999</v>
      </c>
      <c r="M15" s="224">
        <v>120.65447679999996</v>
      </c>
      <c r="N15" s="271">
        <v>119.10733702399996</v>
      </c>
      <c r="O15" s="226">
        <v>119.611161856</v>
      </c>
      <c r="P15" s="224">
        <v>120.28468889599999</v>
      </c>
      <c r="Q15" s="224">
        <v>32.820107712000002</v>
      </c>
      <c r="R15" s="224">
        <v>119.69615897599996</v>
      </c>
      <c r="S15" s="225">
        <v>120.37058687999998</v>
      </c>
      <c r="T15" s="227">
        <f t="shared" si="0"/>
        <v>1890.3303618559996</v>
      </c>
      <c r="U15" s="203"/>
      <c r="V15" s="392"/>
      <c r="W15" s="203"/>
      <c r="X15" s="203"/>
    </row>
    <row r="16" spans="1:26" ht="26.25" customHeight="1" x14ac:dyDescent="0.25">
      <c r="A16" s="88" t="s">
        <v>47</v>
      </c>
      <c r="B16" s="222">
        <v>118.18696287999998</v>
      </c>
      <c r="C16" s="222">
        <v>118.34127321599996</v>
      </c>
      <c r="D16" s="222">
        <v>120.43482976</v>
      </c>
      <c r="E16" s="222">
        <v>32.297544959999996</v>
      </c>
      <c r="F16" s="222">
        <v>120.69065279999998</v>
      </c>
      <c r="G16" s="222">
        <v>120.97454272000002</v>
      </c>
      <c r="H16" s="223">
        <v>118.67903513599997</v>
      </c>
      <c r="I16" s="222">
        <v>119.10692326399996</v>
      </c>
      <c r="J16" s="222">
        <v>118.63248409599998</v>
      </c>
      <c r="K16" s="222">
        <v>30.151855103999992</v>
      </c>
      <c r="L16" s="224">
        <v>120.28973977599999</v>
      </c>
      <c r="M16" s="224">
        <v>120.65447679999996</v>
      </c>
      <c r="N16" s="271">
        <v>119.10733702399996</v>
      </c>
      <c r="O16" s="226">
        <v>119.611161856</v>
      </c>
      <c r="P16" s="224">
        <v>120.28468889599999</v>
      </c>
      <c r="Q16" s="224">
        <v>32.820107712000002</v>
      </c>
      <c r="R16" s="224">
        <v>119.69615897599996</v>
      </c>
      <c r="S16" s="225">
        <v>120.37058687999998</v>
      </c>
      <c r="T16" s="227">
        <f t="shared" si="0"/>
        <v>1890.3303618559996</v>
      </c>
      <c r="U16" s="203"/>
      <c r="V16" s="392"/>
      <c r="W16" s="203"/>
      <c r="X16" s="203"/>
    </row>
    <row r="17" spans="1:47" ht="26.25" customHeight="1" thickBot="1" x14ac:dyDescent="0.3">
      <c r="A17" s="228" t="s">
        <v>48</v>
      </c>
      <c r="B17" s="229">
        <v>118.18696287999998</v>
      </c>
      <c r="C17" s="229">
        <v>118.34127321599996</v>
      </c>
      <c r="D17" s="229">
        <v>120.43482976</v>
      </c>
      <c r="E17" s="229">
        <v>32.297544959999996</v>
      </c>
      <c r="F17" s="229">
        <v>120.69065279999998</v>
      </c>
      <c r="G17" s="229">
        <v>120.97454272000002</v>
      </c>
      <c r="H17" s="275">
        <v>118.67903513599997</v>
      </c>
      <c r="I17" s="324">
        <v>119.10692326399996</v>
      </c>
      <c r="J17" s="324">
        <v>118.63248409599998</v>
      </c>
      <c r="K17" s="324">
        <v>30.151855103999992</v>
      </c>
      <c r="L17" s="231">
        <v>120.28973977599999</v>
      </c>
      <c r="M17" s="231">
        <v>120.65447679999996</v>
      </c>
      <c r="N17" s="272">
        <v>119.10733702399996</v>
      </c>
      <c r="O17" s="233">
        <v>119.611161856</v>
      </c>
      <c r="P17" s="231">
        <v>120.28468889599999</v>
      </c>
      <c r="Q17" s="231">
        <v>32.820107712000002</v>
      </c>
      <c r="R17" s="231">
        <v>119.69615897599996</v>
      </c>
      <c r="S17" s="232">
        <v>120.37058687999998</v>
      </c>
      <c r="T17" s="234">
        <f t="shared" si="0"/>
        <v>1890.3303618559996</v>
      </c>
      <c r="U17" s="203"/>
      <c r="V17" s="392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828.71460000000002</v>
      </c>
      <c r="C18" s="236">
        <f t="shared" si="1"/>
        <v>829.8359999999999</v>
      </c>
      <c r="D18" s="236">
        <f t="shared" si="1"/>
        <v>844.41419999999994</v>
      </c>
      <c r="E18" s="236">
        <f t="shared" si="1"/>
        <v>226.52279999999996</v>
      </c>
      <c r="F18" s="236">
        <f t="shared" si="1"/>
        <v>845.53559999999982</v>
      </c>
      <c r="G18" s="236">
        <f t="shared" si="1"/>
        <v>847.77840000000015</v>
      </c>
      <c r="H18" s="273">
        <f t="shared" si="1"/>
        <v>832.07879999999989</v>
      </c>
      <c r="I18" s="238">
        <f t="shared" si="1"/>
        <v>834.32159999999999</v>
      </c>
      <c r="J18" s="238">
        <f t="shared" si="1"/>
        <v>832.0788</v>
      </c>
      <c r="K18" s="238">
        <f t="shared" si="1"/>
        <v>210.82319999999996</v>
      </c>
      <c r="L18" s="238">
        <f t="shared" si="1"/>
        <v>843.29280000000006</v>
      </c>
      <c r="M18" s="238">
        <f t="shared" si="1"/>
        <v>845.53559999999982</v>
      </c>
      <c r="N18" s="273">
        <f t="shared" si="1"/>
        <v>835.44299999999987</v>
      </c>
      <c r="O18" s="238">
        <f t="shared" si="1"/>
        <v>838.80719999999997</v>
      </c>
      <c r="P18" s="238">
        <f t="shared" si="1"/>
        <v>843.29280000000006</v>
      </c>
      <c r="Q18" s="238">
        <f t="shared" si="1"/>
        <v>229.88700000000003</v>
      </c>
      <c r="R18" s="238">
        <f t="shared" si="1"/>
        <v>838.80719999999997</v>
      </c>
      <c r="S18" s="333">
        <f t="shared" si="1"/>
        <v>843.29280000000006</v>
      </c>
      <c r="T18" s="239">
        <f t="shared" si="1"/>
        <v>13250.4624</v>
      </c>
      <c r="U18" s="203"/>
      <c r="V18" s="392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3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3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476" t="s">
        <v>8</v>
      </c>
      <c r="C21" s="477"/>
      <c r="D21" s="477"/>
      <c r="E21" s="477"/>
      <c r="F21" s="477"/>
      <c r="G21" s="481"/>
      <c r="H21" s="476" t="s">
        <v>51</v>
      </c>
      <c r="I21" s="477"/>
      <c r="J21" s="477"/>
      <c r="K21" s="477"/>
      <c r="L21" s="477"/>
      <c r="M21" s="481"/>
      <c r="N21" s="477" t="s">
        <v>50</v>
      </c>
      <c r="O21" s="477"/>
      <c r="P21" s="477"/>
      <c r="Q21" s="477"/>
      <c r="R21" s="477"/>
      <c r="S21" s="481"/>
      <c r="T21" s="246"/>
      <c r="U21" s="242"/>
      <c r="V21" s="393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3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9</v>
      </c>
      <c r="C23" s="254">
        <v>8.9</v>
      </c>
      <c r="D23" s="263">
        <v>9</v>
      </c>
      <c r="E23" s="263">
        <v>2.2999999999999998</v>
      </c>
      <c r="F23" s="263">
        <v>9</v>
      </c>
      <c r="G23" s="319">
        <v>8.8000000000000007</v>
      </c>
      <c r="H23" s="277">
        <v>8.8000000000000007</v>
      </c>
      <c r="I23" s="263">
        <v>8.9</v>
      </c>
      <c r="J23" s="263">
        <v>8.8000000000000007</v>
      </c>
      <c r="K23" s="263">
        <v>2.2000000000000002</v>
      </c>
      <c r="L23" s="263">
        <v>8.8000000000000007</v>
      </c>
      <c r="M23" s="319">
        <v>8.6999999999999993</v>
      </c>
      <c r="N23" s="277">
        <v>9</v>
      </c>
      <c r="O23" s="263">
        <v>8.9</v>
      </c>
      <c r="P23" s="263">
        <v>9</v>
      </c>
      <c r="Q23" s="263">
        <v>2.2999999999999998</v>
      </c>
      <c r="R23" s="263">
        <v>8.8000000000000007</v>
      </c>
      <c r="S23" s="319">
        <v>8.9</v>
      </c>
      <c r="T23" s="262">
        <f t="shared" ref="T23:T30" si="2">SUM(B23:S23)</f>
        <v>140.10000000000002</v>
      </c>
      <c r="U23" s="242"/>
      <c r="V23" s="393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9</v>
      </c>
      <c r="C24" s="224">
        <v>8.9</v>
      </c>
      <c r="D24" s="224">
        <v>9</v>
      </c>
      <c r="E24" s="224">
        <v>2.2999999999999998</v>
      </c>
      <c r="F24" s="224">
        <v>9</v>
      </c>
      <c r="G24" s="225">
        <v>8.8000000000000007</v>
      </c>
      <c r="H24" s="271">
        <v>8.8000000000000007</v>
      </c>
      <c r="I24" s="224">
        <v>8.9</v>
      </c>
      <c r="J24" s="224">
        <v>8.8000000000000007</v>
      </c>
      <c r="K24" s="224">
        <v>2.2000000000000002</v>
      </c>
      <c r="L24" s="224">
        <v>8.8000000000000007</v>
      </c>
      <c r="M24" s="225">
        <v>8.6999999999999993</v>
      </c>
      <c r="N24" s="271">
        <v>9</v>
      </c>
      <c r="O24" s="224">
        <v>8.9</v>
      </c>
      <c r="P24" s="224">
        <v>9</v>
      </c>
      <c r="Q24" s="224">
        <v>2.2999999999999998</v>
      </c>
      <c r="R24" s="224">
        <v>8.8000000000000007</v>
      </c>
      <c r="S24" s="225">
        <v>8.9</v>
      </c>
      <c r="T24" s="262">
        <f t="shared" si="2"/>
        <v>140.10000000000002</v>
      </c>
      <c r="U24" s="242"/>
      <c r="V24" s="393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9</v>
      </c>
      <c r="C25" s="224">
        <v>8.9</v>
      </c>
      <c r="D25" s="224">
        <v>9</v>
      </c>
      <c r="E25" s="224">
        <v>2.2000000000000002</v>
      </c>
      <c r="F25" s="224">
        <v>9</v>
      </c>
      <c r="G25" s="225">
        <v>8.9</v>
      </c>
      <c r="H25" s="271">
        <v>8.8000000000000007</v>
      </c>
      <c r="I25" s="224">
        <v>9</v>
      </c>
      <c r="J25" s="224">
        <v>8.9</v>
      </c>
      <c r="K25" s="224">
        <v>2.2000000000000002</v>
      </c>
      <c r="L25" s="224">
        <v>8.8000000000000007</v>
      </c>
      <c r="M25" s="225">
        <v>8.5</v>
      </c>
      <c r="N25" s="271">
        <v>9.1</v>
      </c>
      <c r="O25" s="224">
        <v>8.9</v>
      </c>
      <c r="P25" s="224">
        <v>9</v>
      </c>
      <c r="Q25" s="224">
        <v>2</v>
      </c>
      <c r="R25" s="224">
        <v>8.6999999999999993</v>
      </c>
      <c r="S25" s="225">
        <v>8.9</v>
      </c>
      <c r="T25" s="262">
        <f t="shared" si="2"/>
        <v>139.80000000000001</v>
      </c>
      <c r="U25" s="248"/>
      <c r="V25" s="394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9</v>
      </c>
      <c r="C26" s="254">
        <v>8.9</v>
      </c>
      <c r="D26" s="224">
        <v>9</v>
      </c>
      <c r="E26" s="224">
        <v>2.2000000000000002</v>
      </c>
      <c r="F26" s="224">
        <v>9</v>
      </c>
      <c r="G26" s="225">
        <v>8.9</v>
      </c>
      <c r="H26" s="271">
        <v>8.8000000000000007</v>
      </c>
      <c r="I26" s="224">
        <v>9</v>
      </c>
      <c r="J26" s="224">
        <v>8.9</v>
      </c>
      <c r="K26" s="224">
        <v>2.2000000000000002</v>
      </c>
      <c r="L26" s="224">
        <v>8.8000000000000007</v>
      </c>
      <c r="M26" s="225">
        <v>8.5</v>
      </c>
      <c r="N26" s="271">
        <v>9.1</v>
      </c>
      <c r="O26" s="224">
        <v>8.9</v>
      </c>
      <c r="P26" s="224">
        <v>9</v>
      </c>
      <c r="Q26" s="224">
        <v>2</v>
      </c>
      <c r="R26" s="224">
        <v>8.6999999999999993</v>
      </c>
      <c r="S26" s="225">
        <v>8.9</v>
      </c>
      <c r="T26" s="262">
        <f t="shared" si="2"/>
        <v>139.80000000000001</v>
      </c>
      <c r="U26" s="248"/>
      <c r="V26" s="394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9</v>
      </c>
      <c r="C27" s="224">
        <v>8.9</v>
      </c>
      <c r="D27" s="224">
        <v>9</v>
      </c>
      <c r="E27" s="224">
        <v>2.2000000000000002</v>
      </c>
      <c r="F27" s="224">
        <v>9</v>
      </c>
      <c r="G27" s="225">
        <v>8.9</v>
      </c>
      <c r="H27" s="271">
        <v>8.3000000000000007</v>
      </c>
      <c r="I27" s="224">
        <v>8.3000000000000007</v>
      </c>
      <c r="J27" s="224">
        <v>8.3000000000000007</v>
      </c>
      <c r="K27" s="224">
        <v>2.1</v>
      </c>
      <c r="L27" s="224">
        <v>9.6999999999999993</v>
      </c>
      <c r="M27" s="225">
        <v>9.6999999999999993</v>
      </c>
      <c r="N27" s="271">
        <v>8.5</v>
      </c>
      <c r="O27" s="224">
        <v>8.5</v>
      </c>
      <c r="P27" s="224">
        <v>8.6</v>
      </c>
      <c r="Q27" s="224">
        <v>2.2000000000000002</v>
      </c>
      <c r="R27" s="224">
        <v>9.4</v>
      </c>
      <c r="S27" s="225">
        <v>9.4</v>
      </c>
      <c r="T27" s="262">
        <f t="shared" si="2"/>
        <v>140</v>
      </c>
      <c r="U27" s="248"/>
      <c r="V27" s="394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9.1</v>
      </c>
      <c r="C28" s="224">
        <v>9</v>
      </c>
      <c r="D28" s="224">
        <v>9</v>
      </c>
      <c r="E28" s="224">
        <v>2.2000000000000002</v>
      </c>
      <c r="F28" s="224">
        <v>9</v>
      </c>
      <c r="G28" s="225">
        <v>9</v>
      </c>
      <c r="H28" s="271">
        <v>8.3000000000000007</v>
      </c>
      <c r="I28" s="224">
        <v>8.3000000000000007</v>
      </c>
      <c r="J28" s="224">
        <v>8.3000000000000007</v>
      </c>
      <c r="K28" s="224">
        <v>2.1</v>
      </c>
      <c r="L28" s="224">
        <v>9.6999999999999993</v>
      </c>
      <c r="M28" s="225">
        <v>9.6999999999999993</v>
      </c>
      <c r="N28" s="271">
        <v>8.5</v>
      </c>
      <c r="O28" s="224">
        <v>8.5</v>
      </c>
      <c r="P28" s="224">
        <v>8.6</v>
      </c>
      <c r="Q28" s="224">
        <v>2.2000000000000002</v>
      </c>
      <c r="R28" s="224">
        <v>9.4</v>
      </c>
      <c r="S28" s="225">
        <v>9.4</v>
      </c>
      <c r="T28" s="262">
        <f t="shared" si="2"/>
        <v>140.29999999999998</v>
      </c>
      <c r="U28" s="248"/>
      <c r="V28" s="394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9.1</v>
      </c>
      <c r="C29" s="263">
        <v>9</v>
      </c>
      <c r="D29" s="263">
        <v>9</v>
      </c>
      <c r="E29" s="263">
        <v>2.2000000000000002</v>
      </c>
      <c r="F29" s="263">
        <v>9</v>
      </c>
      <c r="G29" s="319">
        <v>9</v>
      </c>
      <c r="H29" s="277">
        <v>8.3000000000000007</v>
      </c>
      <c r="I29" s="263">
        <v>8.3000000000000007</v>
      </c>
      <c r="J29" s="263">
        <v>8.3000000000000007</v>
      </c>
      <c r="K29" s="263">
        <v>2.1</v>
      </c>
      <c r="L29" s="263">
        <v>9.6999999999999993</v>
      </c>
      <c r="M29" s="319">
        <v>9.6999999999999993</v>
      </c>
      <c r="N29" s="277">
        <v>8.5</v>
      </c>
      <c r="O29" s="263">
        <v>8.5</v>
      </c>
      <c r="P29" s="263">
        <v>8.6</v>
      </c>
      <c r="Q29" s="263">
        <v>2.2000000000000002</v>
      </c>
      <c r="R29" s="263">
        <v>9.4</v>
      </c>
      <c r="S29" s="319">
        <v>9.4</v>
      </c>
      <c r="T29" s="265">
        <f t="shared" si="2"/>
        <v>140.29999999999998</v>
      </c>
      <c r="U29" s="248"/>
      <c r="V29" s="394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63.2</v>
      </c>
      <c r="C30" s="268">
        <f t="shared" ref="C30:S30" si="3">SUM(C23:C29)</f>
        <v>62.5</v>
      </c>
      <c r="D30" s="268">
        <f t="shared" si="3"/>
        <v>63</v>
      </c>
      <c r="E30" s="268">
        <f t="shared" si="3"/>
        <v>15.599999999999998</v>
      </c>
      <c r="F30" s="268">
        <f t="shared" si="3"/>
        <v>63</v>
      </c>
      <c r="G30" s="320">
        <f t="shared" si="3"/>
        <v>62.3</v>
      </c>
      <c r="H30" s="237">
        <f t="shared" si="3"/>
        <v>60.099999999999994</v>
      </c>
      <c r="I30" s="268">
        <f t="shared" si="3"/>
        <v>60.699999999999989</v>
      </c>
      <c r="J30" s="268">
        <f t="shared" si="3"/>
        <v>60.3</v>
      </c>
      <c r="K30" s="268">
        <f t="shared" si="3"/>
        <v>15.1</v>
      </c>
      <c r="L30" s="268">
        <f t="shared" si="3"/>
        <v>64.300000000000011</v>
      </c>
      <c r="M30" s="320">
        <f t="shared" si="3"/>
        <v>63.5</v>
      </c>
      <c r="N30" s="237">
        <f t="shared" si="3"/>
        <v>61.7</v>
      </c>
      <c r="O30" s="268">
        <f t="shared" si="3"/>
        <v>61.1</v>
      </c>
      <c r="P30" s="268">
        <f t="shared" si="3"/>
        <v>61.800000000000004</v>
      </c>
      <c r="Q30" s="268">
        <f t="shared" si="3"/>
        <v>15.2</v>
      </c>
      <c r="R30" s="268">
        <f t="shared" si="3"/>
        <v>63.199999999999996</v>
      </c>
      <c r="S30" s="320">
        <f t="shared" si="3"/>
        <v>63.8</v>
      </c>
      <c r="T30" s="267">
        <f t="shared" si="2"/>
        <v>980.4</v>
      </c>
      <c r="U30" s="248"/>
      <c r="V30" s="394"/>
      <c r="W30" s="248"/>
      <c r="X30" s="203"/>
      <c r="Y30" s="203"/>
      <c r="Z30" s="203"/>
    </row>
    <row r="31" spans="1:47" ht="27.75" customHeight="1" x14ac:dyDescent="0.25">
      <c r="A31" s="240"/>
      <c r="B31" s="241">
        <v>65</v>
      </c>
      <c r="C31" s="241">
        <v>64</v>
      </c>
      <c r="D31" s="241">
        <v>65</v>
      </c>
      <c r="E31" s="241">
        <v>16</v>
      </c>
      <c r="F31" s="241">
        <v>65</v>
      </c>
      <c r="G31" s="241">
        <v>65</v>
      </c>
      <c r="H31" s="241">
        <v>60</v>
      </c>
      <c r="I31" s="241">
        <v>60</v>
      </c>
      <c r="J31" s="241">
        <v>60</v>
      </c>
      <c r="K31" s="241">
        <v>15</v>
      </c>
      <c r="L31" s="241">
        <v>63</v>
      </c>
      <c r="M31" s="241">
        <v>62</v>
      </c>
      <c r="N31" s="241">
        <v>61</v>
      </c>
      <c r="O31" s="241">
        <v>61</v>
      </c>
      <c r="P31" s="241">
        <v>62</v>
      </c>
      <c r="Q31" s="241">
        <v>16</v>
      </c>
      <c r="R31" s="241">
        <v>61</v>
      </c>
      <c r="S31" s="241">
        <v>60</v>
      </c>
      <c r="T31" s="242"/>
      <c r="U31" s="258" t="s">
        <v>148</v>
      </c>
      <c r="V31" s="395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512">
        <v>8</v>
      </c>
      <c r="M32" s="512">
        <v>8</v>
      </c>
      <c r="N32" s="512"/>
      <c r="O32" s="512"/>
      <c r="P32" s="512"/>
      <c r="Q32" s="203"/>
      <c r="R32" s="512">
        <v>7</v>
      </c>
      <c r="S32" s="241">
        <v>8</v>
      </c>
      <c r="T32" s="241"/>
      <c r="U32" s="209" t="s">
        <v>149</v>
      </c>
      <c r="V32" s="395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476" t="s">
        <v>25</v>
      </c>
      <c r="C33" s="477"/>
      <c r="D33" s="477"/>
      <c r="E33" s="477"/>
      <c r="F33" s="477"/>
      <c r="G33" s="477"/>
      <c r="H33" s="246"/>
      <c r="I33" s="247"/>
      <c r="J33" s="476" t="s">
        <v>78</v>
      </c>
      <c r="K33" s="477"/>
      <c r="L33" s="477"/>
      <c r="M33" s="477"/>
      <c r="N33" s="477"/>
      <c r="O33" s="477"/>
      <c r="P33" s="246"/>
      <c r="Q33" s="486" t="s">
        <v>150</v>
      </c>
      <c r="R33" s="487"/>
      <c r="S33" s="487"/>
      <c r="T33" s="487"/>
      <c r="U33" s="487"/>
      <c r="V33" s="488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486"/>
      <c r="R34" s="487"/>
      <c r="S34" s="487"/>
      <c r="T34" s="487"/>
      <c r="U34" s="487"/>
      <c r="V34" s="488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102.1326</v>
      </c>
      <c r="C35" s="254">
        <v>97.863899999999987</v>
      </c>
      <c r="D35" s="254">
        <v>100.55159999999999</v>
      </c>
      <c r="E35" s="254">
        <v>29.406599999999997</v>
      </c>
      <c r="F35" s="254">
        <v>102.1326</v>
      </c>
      <c r="G35" s="255">
        <v>100.7097</v>
      </c>
      <c r="H35" s="227">
        <f t="shared" ref="H35:H42" si="4">SUM(B35:G35)</f>
        <v>532.79700000000003</v>
      </c>
      <c r="I35" s="208"/>
      <c r="J35" s="223">
        <v>6.6</v>
      </c>
      <c r="K35" s="261">
        <v>6.3</v>
      </c>
      <c r="L35" s="261">
        <v>6.4</v>
      </c>
      <c r="M35" s="261">
        <v>1.7</v>
      </c>
      <c r="N35" s="261">
        <v>8.4</v>
      </c>
      <c r="O35" s="261">
        <v>8.3000000000000007</v>
      </c>
      <c r="P35" s="262">
        <f t="shared" ref="P35:P42" si="5">SUM(J35:O35)</f>
        <v>37.700000000000003</v>
      </c>
      <c r="Q35" s="486"/>
      <c r="R35" s="487"/>
      <c r="S35" s="487"/>
      <c r="T35" s="487"/>
      <c r="U35" s="487"/>
      <c r="V35" s="488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102.1326</v>
      </c>
      <c r="C36" s="254">
        <v>97.863899999999987</v>
      </c>
      <c r="D36" s="254">
        <v>100.55159999999999</v>
      </c>
      <c r="E36" s="254">
        <v>29.406599999999997</v>
      </c>
      <c r="F36" s="254">
        <v>102.1326</v>
      </c>
      <c r="G36" s="255">
        <v>100.7097</v>
      </c>
      <c r="H36" s="227">
        <f t="shared" si="4"/>
        <v>532.79700000000003</v>
      </c>
      <c r="I36" s="212"/>
      <c r="J36" s="223">
        <v>6.6</v>
      </c>
      <c r="K36" s="261">
        <v>6.3</v>
      </c>
      <c r="L36" s="261">
        <v>6.4</v>
      </c>
      <c r="M36" s="261">
        <v>1.7</v>
      </c>
      <c r="N36" s="261">
        <v>8.4</v>
      </c>
      <c r="O36" s="261">
        <v>8.3000000000000007</v>
      </c>
      <c r="P36" s="262">
        <f t="shared" si="5"/>
        <v>37.700000000000003</v>
      </c>
      <c r="Q36" s="486"/>
      <c r="R36" s="487"/>
      <c r="S36" s="487"/>
      <c r="T36" s="487"/>
      <c r="U36" s="487"/>
      <c r="V36" s="488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/>
      <c r="C37" s="254"/>
      <c r="D37" s="254"/>
      <c r="E37" s="254"/>
      <c r="F37" s="254"/>
      <c r="G37" s="255"/>
      <c r="H37" s="227">
        <f t="shared" si="4"/>
        <v>0</v>
      </c>
      <c r="I37" s="212"/>
      <c r="J37" s="223">
        <v>6.4</v>
      </c>
      <c r="K37" s="261">
        <v>6.2</v>
      </c>
      <c r="L37" s="261">
        <v>6.3</v>
      </c>
      <c r="M37" s="261">
        <v>1.7</v>
      </c>
      <c r="N37" s="261">
        <v>8.3000000000000007</v>
      </c>
      <c r="O37" s="261">
        <v>8</v>
      </c>
      <c r="P37" s="262">
        <f t="shared" si="5"/>
        <v>36.900000000000006</v>
      </c>
      <c r="Q37" s="486"/>
      <c r="R37" s="487"/>
      <c r="S37" s="487"/>
      <c r="T37" s="487"/>
      <c r="U37" s="487"/>
      <c r="V37" s="488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/>
      <c r="C38" s="254"/>
      <c r="D38" s="254"/>
      <c r="E38" s="254"/>
      <c r="F38" s="254"/>
      <c r="G38" s="255"/>
      <c r="H38" s="227">
        <f t="shared" si="4"/>
        <v>0</v>
      </c>
      <c r="I38" s="212"/>
      <c r="J38" s="223">
        <v>6.4</v>
      </c>
      <c r="K38" s="261">
        <v>6.2</v>
      </c>
      <c r="L38" s="261">
        <v>6.4</v>
      </c>
      <c r="M38" s="261">
        <v>1.7</v>
      </c>
      <c r="N38" s="261">
        <v>8.3000000000000007</v>
      </c>
      <c r="O38" s="261">
        <v>8</v>
      </c>
      <c r="P38" s="262">
        <f t="shared" si="5"/>
        <v>37</v>
      </c>
      <c r="Q38" s="486"/>
      <c r="R38" s="487"/>
      <c r="S38" s="487"/>
      <c r="T38" s="487"/>
      <c r="U38" s="487"/>
      <c r="V38" s="488"/>
    </row>
    <row r="39" spans="1:26" s="203" customFormat="1" ht="26.25" customHeight="1" x14ac:dyDescent="0.25">
      <c r="A39" s="88" t="s">
        <v>46</v>
      </c>
      <c r="B39" s="223"/>
      <c r="C39" s="254"/>
      <c r="D39" s="254"/>
      <c r="E39" s="254"/>
      <c r="F39" s="254"/>
      <c r="G39" s="255"/>
      <c r="H39" s="227">
        <f t="shared" si="4"/>
        <v>0</v>
      </c>
      <c r="I39" s="212"/>
      <c r="J39" s="223">
        <v>6.4</v>
      </c>
      <c r="K39" s="261">
        <v>6.2</v>
      </c>
      <c r="L39" s="261">
        <v>6.4</v>
      </c>
      <c r="M39" s="261">
        <v>1.8</v>
      </c>
      <c r="N39" s="261">
        <v>8.3000000000000007</v>
      </c>
      <c r="O39" s="261">
        <v>8</v>
      </c>
      <c r="P39" s="262">
        <f t="shared" si="5"/>
        <v>37.1</v>
      </c>
      <c r="Q39" s="486"/>
      <c r="R39" s="487"/>
      <c r="S39" s="487"/>
      <c r="T39" s="487"/>
      <c r="U39" s="487"/>
      <c r="V39" s="488"/>
    </row>
    <row r="40" spans="1:26" s="203" customFormat="1" ht="26.25" customHeight="1" x14ac:dyDescent="0.25">
      <c r="A40" s="88" t="s">
        <v>47</v>
      </c>
      <c r="B40" s="223"/>
      <c r="C40" s="254"/>
      <c r="D40" s="254"/>
      <c r="E40" s="254"/>
      <c r="F40" s="254"/>
      <c r="G40" s="255"/>
      <c r="H40" s="227">
        <f t="shared" si="4"/>
        <v>0</v>
      </c>
      <c r="I40" s="212"/>
      <c r="J40" s="223">
        <v>6.4</v>
      </c>
      <c r="K40" s="261">
        <v>6.3</v>
      </c>
      <c r="L40" s="261">
        <v>6.4</v>
      </c>
      <c r="M40" s="261">
        <v>1.8</v>
      </c>
      <c r="N40" s="261">
        <v>8.3000000000000007</v>
      </c>
      <c r="O40" s="261">
        <v>8.1</v>
      </c>
      <c r="P40" s="262">
        <f t="shared" si="5"/>
        <v>37.300000000000004</v>
      </c>
      <c r="Q40" s="486"/>
      <c r="R40" s="487"/>
      <c r="S40" s="487"/>
      <c r="T40" s="487"/>
      <c r="U40" s="487"/>
      <c r="V40" s="488"/>
    </row>
    <row r="41" spans="1:26" s="203" customFormat="1" ht="26.25" customHeight="1" thickBot="1" x14ac:dyDescent="0.3">
      <c r="A41" s="228" t="s">
        <v>48</v>
      </c>
      <c r="B41" s="275"/>
      <c r="C41" s="256"/>
      <c r="D41" s="256"/>
      <c r="E41" s="256"/>
      <c r="F41" s="256"/>
      <c r="G41" s="379"/>
      <c r="H41" s="234">
        <f t="shared" si="4"/>
        <v>0</v>
      </c>
      <c r="I41" s="212"/>
      <c r="J41" s="230">
        <v>6.4</v>
      </c>
      <c r="K41" s="264">
        <v>6.3</v>
      </c>
      <c r="L41" s="264">
        <v>6.4</v>
      </c>
      <c r="M41" s="264">
        <v>1.8</v>
      </c>
      <c r="N41" s="264">
        <v>8.4</v>
      </c>
      <c r="O41" s="264">
        <v>8.1</v>
      </c>
      <c r="P41" s="265">
        <f t="shared" si="5"/>
        <v>37.400000000000006</v>
      </c>
      <c r="Q41" s="486"/>
      <c r="R41" s="487"/>
      <c r="S41" s="487"/>
      <c r="T41" s="487"/>
      <c r="U41" s="487"/>
      <c r="V41" s="488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204.26519999999999</v>
      </c>
      <c r="C42" s="274">
        <f t="shared" si="6"/>
        <v>195.72779999999997</v>
      </c>
      <c r="D42" s="274">
        <f t="shared" si="6"/>
        <v>201.10319999999999</v>
      </c>
      <c r="E42" s="274">
        <f t="shared" si="6"/>
        <v>58.813199999999995</v>
      </c>
      <c r="F42" s="274">
        <f t="shared" si="6"/>
        <v>204.26519999999999</v>
      </c>
      <c r="G42" s="329">
        <f t="shared" si="6"/>
        <v>201.4194</v>
      </c>
      <c r="H42" s="239">
        <f t="shared" si="4"/>
        <v>1065.5940000000001</v>
      </c>
      <c r="I42" s="208"/>
      <c r="J42" s="321">
        <f>SUM(J35:J41)</f>
        <v>45.199999999999996</v>
      </c>
      <c r="K42" s="266">
        <f>SUM(K35:K41)</f>
        <v>43.8</v>
      </c>
      <c r="L42" s="266">
        <f t="shared" ref="L42:O42" si="7">SUM(L35:L41)</f>
        <v>44.699999999999996</v>
      </c>
      <c r="M42" s="266">
        <f t="shared" si="7"/>
        <v>12.200000000000001</v>
      </c>
      <c r="N42" s="266">
        <f t="shared" si="7"/>
        <v>58.4</v>
      </c>
      <c r="O42" s="266">
        <f t="shared" si="7"/>
        <v>56.800000000000004</v>
      </c>
      <c r="P42" s="267">
        <f t="shared" si="5"/>
        <v>261.09999999999997</v>
      </c>
      <c r="Q42" s="486"/>
      <c r="R42" s="487"/>
      <c r="S42" s="487"/>
      <c r="T42" s="487"/>
      <c r="U42" s="487"/>
      <c r="V42" s="488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 t="s">
        <v>148</v>
      </c>
      <c r="J43" s="212">
        <v>48</v>
      </c>
      <c r="K43" s="241">
        <v>47</v>
      </c>
      <c r="L43" s="241">
        <v>48</v>
      </c>
      <c r="M43" s="241">
        <v>13</v>
      </c>
      <c r="N43" s="241">
        <v>49</v>
      </c>
      <c r="O43" s="241">
        <v>48</v>
      </c>
      <c r="P43" s="241"/>
      <c r="Q43" s="241"/>
      <c r="R43" s="208"/>
      <c r="S43" s="241"/>
      <c r="T43" s="241"/>
      <c r="U43" s="241"/>
      <c r="V43" s="391"/>
    </row>
    <row r="44" spans="1:26" s="203" customFormat="1" ht="26.25" customHeight="1" thickBot="1" x14ac:dyDescent="0.3">
      <c r="A44" s="396"/>
      <c r="B44" s="397"/>
      <c r="C44" s="397"/>
      <c r="D44" s="397"/>
      <c r="E44" s="397"/>
      <c r="F44" s="397"/>
      <c r="G44" s="397"/>
      <c r="H44" s="397"/>
      <c r="I44" s="449" t="s">
        <v>149</v>
      </c>
      <c r="J44" s="397"/>
      <c r="K44" s="397"/>
      <c r="L44" s="397"/>
      <c r="M44" s="397"/>
      <c r="N44" s="449">
        <v>14</v>
      </c>
      <c r="O44" s="449">
        <v>14</v>
      </c>
      <c r="P44" s="397"/>
      <c r="Q44" s="398"/>
      <c r="R44" s="398"/>
      <c r="S44" s="398"/>
      <c r="T44" s="398"/>
      <c r="U44" s="398"/>
      <c r="V44" s="399"/>
    </row>
  </sheetData>
  <mergeCells count="22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Q33:V42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381C-60C0-4140-B5C8-2DAA0795F804}">
  <dimension ref="A1:E14"/>
  <sheetViews>
    <sheetView view="pageBreakPreview" zoomScaleNormal="100" zoomScaleSheetLayoutView="100" workbookViewId="0">
      <selection activeCell="H8" sqref="H8"/>
    </sheetView>
  </sheetViews>
  <sheetFormatPr baseColWidth="10" defaultRowHeight="23.25" x14ac:dyDescent="0.25"/>
  <cols>
    <col min="1" max="1" width="17.42578125" style="381" customWidth="1"/>
    <col min="2" max="2" width="15.28515625" style="381" customWidth="1"/>
    <col min="3" max="3" width="17.42578125" style="381" customWidth="1"/>
    <col min="4" max="4" width="15.28515625" style="381" customWidth="1"/>
    <col min="5" max="5" width="2.5703125" style="380" customWidth="1"/>
    <col min="6" max="16384" width="11.42578125" style="381"/>
  </cols>
  <sheetData>
    <row r="1" spans="1:5" ht="24" thickBot="1" x14ac:dyDescent="0.3">
      <c r="A1" s="499" t="s">
        <v>111</v>
      </c>
      <c r="B1" s="500"/>
      <c r="C1" s="500"/>
      <c r="D1" s="501"/>
    </row>
    <row r="2" spans="1:5" ht="47.25" thickBot="1" x14ac:dyDescent="0.3">
      <c r="A2" s="382" t="s">
        <v>109</v>
      </c>
      <c r="B2" s="383" t="s">
        <v>110</v>
      </c>
      <c r="C2" s="382" t="s">
        <v>109</v>
      </c>
      <c r="D2" s="383" t="s">
        <v>110</v>
      </c>
      <c r="E2" s="384"/>
    </row>
    <row r="3" spans="1:5" x14ac:dyDescent="0.25">
      <c r="A3" s="385" t="s">
        <v>112</v>
      </c>
      <c r="B3" s="386">
        <v>2.1179999999999999</v>
      </c>
      <c r="C3" s="385" t="s">
        <v>124</v>
      </c>
      <c r="D3" s="386">
        <v>0.80800000000000005</v>
      </c>
      <c r="E3" s="387"/>
    </row>
    <row r="4" spans="1:5" x14ac:dyDescent="0.25">
      <c r="A4" s="388" t="s">
        <v>113</v>
      </c>
      <c r="B4" s="389">
        <v>2.0459999999999998</v>
      </c>
      <c r="C4" s="388" t="s">
        <v>125</v>
      </c>
      <c r="D4" s="389">
        <v>0.80900000000000005</v>
      </c>
      <c r="E4" s="387"/>
    </row>
    <row r="5" spans="1:5" x14ac:dyDescent="0.25">
      <c r="A5" s="388" t="s">
        <v>114</v>
      </c>
      <c r="B5" s="389">
        <v>2.073</v>
      </c>
      <c r="C5" s="388" t="s">
        <v>126</v>
      </c>
      <c r="D5" s="389">
        <v>0.80800000000000005</v>
      </c>
      <c r="E5" s="387"/>
    </row>
    <row r="6" spans="1:5" x14ac:dyDescent="0.25">
      <c r="A6" s="388" t="s">
        <v>115</v>
      </c>
      <c r="B6" s="389">
        <v>0.621</v>
      </c>
      <c r="C6" s="388" t="s">
        <v>127</v>
      </c>
      <c r="D6" s="389">
        <v>0.20499999999999999</v>
      </c>
      <c r="E6" s="387"/>
    </row>
    <row r="7" spans="1:5" x14ac:dyDescent="0.25">
      <c r="A7" s="388" t="s">
        <v>116</v>
      </c>
      <c r="B7" s="389">
        <v>2.1240000000000001</v>
      </c>
      <c r="C7" s="388" t="s">
        <v>128</v>
      </c>
      <c r="D7" s="389">
        <v>0.81799999999999995</v>
      </c>
      <c r="E7" s="387"/>
    </row>
    <row r="8" spans="1:5" ht="24" thickBot="1" x14ac:dyDescent="0.3">
      <c r="A8" s="388" t="s">
        <v>117</v>
      </c>
      <c r="B8" s="390">
        <v>2.0880000000000001</v>
      </c>
      <c r="C8" s="388" t="s">
        <v>129</v>
      </c>
      <c r="D8" s="390">
        <v>0.81899999999999995</v>
      </c>
      <c r="E8" s="387"/>
    </row>
    <row r="9" spans="1:5" x14ac:dyDescent="0.25">
      <c r="A9" s="385" t="s">
        <v>118</v>
      </c>
      <c r="B9" s="386">
        <v>0.80500000000000005</v>
      </c>
      <c r="C9" s="385" t="s">
        <v>130</v>
      </c>
      <c r="D9" s="386">
        <v>0.81200000000000006</v>
      </c>
      <c r="E9" s="387"/>
    </row>
    <row r="10" spans="1:5" x14ac:dyDescent="0.25">
      <c r="A10" s="388" t="s">
        <v>119</v>
      </c>
      <c r="B10" s="389">
        <v>0.80700000000000005</v>
      </c>
      <c r="C10" s="388" t="s">
        <v>131</v>
      </c>
      <c r="D10" s="389">
        <v>0.81499999999999995</v>
      </c>
      <c r="E10" s="387"/>
    </row>
    <row r="11" spans="1:5" x14ac:dyDescent="0.25">
      <c r="A11" s="388" t="s">
        <v>120</v>
      </c>
      <c r="B11" s="389">
        <v>0.81899999999999995</v>
      </c>
      <c r="C11" s="388" t="s">
        <v>132</v>
      </c>
      <c r="D11" s="389">
        <v>0.81799999999999995</v>
      </c>
      <c r="E11" s="387"/>
    </row>
    <row r="12" spans="1:5" x14ac:dyDescent="0.25">
      <c r="A12" s="388" t="s">
        <v>121</v>
      </c>
      <c r="B12" s="389">
        <v>0.219</v>
      </c>
      <c r="C12" s="388" t="s">
        <v>133</v>
      </c>
      <c r="D12" s="389">
        <v>0.221</v>
      </c>
      <c r="E12" s="387"/>
    </row>
    <row r="13" spans="1:5" x14ac:dyDescent="0.25">
      <c r="A13" s="388" t="s">
        <v>122</v>
      </c>
      <c r="B13" s="389">
        <v>0.81899999999999995</v>
      </c>
      <c r="C13" s="388" t="s">
        <v>134</v>
      </c>
      <c r="D13" s="389">
        <v>0.81399999999999995</v>
      </c>
      <c r="E13" s="387"/>
    </row>
    <row r="14" spans="1:5" ht="24" thickBot="1" x14ac:dyDescent="0.3">
      <c r="A14" s="388" t="s">
        <v>123</v>
      </c>
      <c r="B14" s="390">
        <v>0.82099999999999995</v>
      </c>
      <c r="C14" s="388" t="s">
        <v>135</v>
      </c>
      <c r="D14" s="390">
        <v>0.81699999999999995</v>
      </c>
      <c r="E14" s="387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52" t="s">
        <v>54</v>
      </c>
      <c r="L11" s="452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1" t="s">
        <v>8</v>
      </c>
      <c r="C15" s="462"/>
      <c r="D15" s="462"/>
      <c r="E15" s="462"/>
      <c r="F15" s="462"/>
      <c r="G15" s="462"/>
      <c r="H15" s="462"/>
      <c r="I15" s="462"/>
      <c r="J15" s="462"/>
      <c r="K15" s="463"/>
      <c r="L15" s="455" t="s">
        <v>50</v>
      </c>
      <c r="M15" s="456"/>
      <c r="N15" s="456"/>
      <c r="O15" s="456"/>
      <c r="P15" s="456"/>
      <c r="Q15" s="456"/>
      <c r="R15" s="456"/>
      <c r="S15" s="457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E25"/>
  <sheetViews>
    <sheetView view="pageBreakPreview" topLeftCell="A10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16384" width="11.42578125" style="366"/>
  </cols>
  <sheetData>
    <row r="1" spans="1:5" ht="37.5" x14ac:dyDescent="0.25">
      <c r="A1" s="363"/>
      <c r="B1" s="364" t="s">
        <v>103</v>
      </c>
      <c r="C1" s="364" t="s">
        <v>104</v>
      </c>
      <c r="D1" s="364" t="s">
        <v>105</v>
      </c>
      <c r="E1" s="365" t="s">
        <v>106</v>
      </c>
    </row>
    <row r="2" spans="1:5" x14ac:dyDescent="0.25">
      <c r="A2" s="505" t="s">
        <v>107</v>
      </c>
      <c r="B2" s="367">
        <v>650</v>
      </c>
      <c r="C2" s="367">
        <v>56</v>
      </c>
      <c r="D2" s="368">
        <v>3</v>
      </c>
      <c r="E2" s="369">
        <f t="shared" ref="E2:E7" si="0">SUM(B2:C2)*D2/1000</f>
        <v>2.1179999999999999</v>
      </c>
    </row>
    <row r="3" spans="1:5" x14ac:dyDescent="0.25">
      <c r="A3" s="506"/>
      <c r="B3" s="367">
        <v>627</v>
      </c>
      <c r="C3" s="367">
        <v>55</v>
      </c>
      <c r="D3" s="368">
        <v>3</v>
      </c>
      <c r="E3" s="369">
        <f t="shared" si="0"/>
        <v>2.0459999999999998</v>
      </c>
    </row>
    <row r="4" spans="1:5" x14ac:dyDescent="0.25">
      <c r="A4" s="506"/>
      <c r="B4" s="367">
        <v>638</v>
      </c>
      <c r="C4" s="367">
        <v>53</v>
      </c>
      <c r="D4" s="368">
        <v>3</v>
      </c>
      <c r="E4" s="369">
        <f t="shared" si="0"/>
        <v>2.073</v>
      </c>
    </row>
    <row r="5" spans="1:5" x14ac:dyDescent="0.25">
      <c r="A5" s="506"/>
      <c r="B5" s="367">
        <v>190</v>
      </c>
      <c r="C5" s="367">
        <v>17</v>
      </c>
      <c r="D5" s="368">
        <v>3</v>
      </c>
      <c r="E5" s="369">
        <f t="shared" si="0"/>
        <v>0.621</v>
      </c>
    </row>
    <row r="6" spans="1:5" x14ac:dyDescent="0.25">
      <c r="A6" s="506"/>
      <c r="B6" s="367">
        <v>652</v>
      </c>
      <c r="C6" s="367">
        <v>56</v>
      </c>
      <c r="D6" s="368">
        <v>3</v>
      </c>
      <c r="E6" s="369">
        <f t="shared" si="0"/>
        <v>2.1240000000000001</v>
      </c>
    </row>
    <row r="7" spans="1:5" x14ac:dyDescent="0.25">
      <c r="A7" s="507"/>
      <c r="B7" s="367">
        <v>642</v>
      </c>
      <c r="C7" s="367">
        <v>54</v>
      </c>
      <c r="D7" s="368">
        <v>3</v>
      </c>
      <c r="E7" s="369">
        <f t="shared" si="0"/>
        <v>2.0880000000000001</v>
      </c>
    </row>
    <row r="8" spans="1:5" x14ac:dyDescent="0.25">
      <c r="A8" s="502" t="s">
        <v>8</v>
      </c>
      <c r="B8" s="367">
        <v>740</v>
      </c>
      <c r="C8" s="367">
        <v>65</v>
      </c>
      <c r="D8" s="368">
        <v>1</v>
      </c>
      <c r="E8" s="369">
        <f t="shared" ref="E8:E25" si="1">SUM(B8:C8)*D8/1000</f>
        <v>0.80500000000000005</v>
      </c>
    </row>
    <row r="9" spans="1:5" x14ac:dyDescent="0.25">
      <c r="A9" s="503"/>
      <c r="B9" s="367">
        <v>742</v>
      </c>
      <c r="C9" s="367">
        <v>65</v>
      </c>
      <c r="D9" s="368">
        <v>1</v>
      </c>
      <c r="E9" s="369">
        <f t="shared" si="1"/>
        <v>0.80700000000000005</v>
      </c>
    </row>
    <row r="10" spans="1:5" x14ac:dyDescent="0.25">
      <c r="A10" s="503"/>
      <c r="B10" s="367">
        <v>754</v>
      </c>
      <c r="C10" s="367">
        <v>65</v>
      </c>
      <c r="D10" s="368">
        <v>1</v>
      </c>
      <c r="E10" s="369">
        <f t="shared" si="1"/>
        <v>0.81899999999999995</v>
      </c>
    </row>
    <row r="11" spans="1:5" x14ac:dyDescent="0.25">
      <c r="A11" s="503"/>
      <c r="B11" s="367">
        <v>203</v>
      </c>
      <c r="C11" s="367">
        <v>16</v>
      </c>
      <c r="D11" s="368">
        <v>1</v>
      </c>
      <c r="E11" s="369">
        <f t="shared" si="1"/>
        <v>0.219</v>
      </c>
    </row>
    <row r="12" spans="1:5" x14ac:dyDescent="0.25">
      <c r="A12" s="503"/>
      <c r="B12" s="367">
        <v>754</v>
      </c>
      <c r="C12" s="367">
        <v>65</v>
      </c>
      <c r="D12" s="368">
        <v>1</v>
      </c>
      <c r="E12" s="369">
        <f t="shared" si="1"/>
        <v>0.81899999999999995</v>
      </c>
    </row>
    <row r="13" spans="1:5" x14ac:dyDescent="0.25">
      <c r="A13" s="508"/>
      <c r="B13" s="367">
        <v>756</v>
      </c>
      <c r="C13" s="367">
        <v>65</v>
      </c>
      <c r="D13" s="368">
        <v>1</v>
      </c>
      <c r="E13" s="369">
        <f t="shared" si="1"/>
        <v>0.82099999999999995</v>
      </c>
    </row>
    <row r="14" spans="1:5" x14ac:dyDescent="0.25">
      <c r="A14" s="502" t="s">
        <v>51</v>
      </c>
      <c r="B14" s="367">
        <v>743</v>
      </c>
      <c r="C14" s="367">
        <v>65</v>
      </c>
      <c r="D14" s="368">
        <v>1</v>
      </c>
      <c r="E14" s="369">
        <f t="shared" si="1"/>
        <v>0.80800000000000005</v>
      </c>
    </row>
    <row r="15" spans="1:5" x14ac:dyDescent="0.25">
      <c r="A15" s="503"/>
      <c r="B15" s="367">
        <v>744</v>
      </c>
      <c r="C15" s="367">
        <v>65</v>
      </c>
      <c r="D15" s="368">
        <v>1</v>
      </c>
      <c r="E15" s="369">
        <f t="shared" si="1"/>
        <v>0.80900000000000005</v>
      </c>
    </row>
    <row r="16" spans="1:5" x14ac:dyDescent="0.25">
      <c r="A16" s="503"/>
      <c r="B16" s="367">
        <v>743</v>
      </c>
      <c r="C16" s="367">
        <v>65</v>
      </c>
      <c r="D16" s="368">
        <v>1</v>
      </c>
      <c r="E16" s="369">
        <f t="shared" si="1"/>
        <v>0.80800000000000005</v>
      </c>
    </row>
    <row r="17" spans="1:5" x14ac:dyDescent="0.25">
      <c r="A17" s="503"/>
      <c r="B17" s="367">
        <v>189</v>
      </c>
      <c r="C17" s="367">
        <v>16</v>
      </c>
      <c r="D17" s="368">
        <v>1</v>
      </c>
      <c r="E17" s="369">
        <f t="shared" si="1"/>
        <v>0.20499999999999999</v>
      </c>
    </row>
    <row r="18" spans="1:5" x14ac:dyDescent="0.25">
      <c r="A18" s="503"/>
      <c r="B18" s="367">
        <v>753</v>
      </c>
      <c r="C18" s="367">
        <v>65</v>
      </c>
      <c r="D18" s="368">
        <v>1</v>
      </c>
      <c r="E18" s="369">
        <f t="shared" si="1"/>
        <v>0.81799999999999995</v>
      </c>
    </row>
    <row r="19" spans="1:5" x14ac:dyDescent="0.25">
      <c r="A19" s="508"/>
      <c r="B19" s="367">
        <v>754</v>
      </c>
      <c r="C19" s="367">
        <v>65</v>
      </c>
      <c r="D19" s="368">
        <v>1</v>
      </c>
      <c r="E19" s="369">
        <f t="shared" si="1"/>
        <v>0.81899999999999995</v>
      </c>
    </row>
    <row r="20" spans="1:5" x14ac:dyDescent="0.25">
      <c r="A20" s="502" t="s">
        <v>50</v>
      </c>
      <c r="B20" s="367">
        <v>747</v>
      </c>
      <c r="C20" s="367">
        <v>65</v>
      </c>
      <c r="D20" s="368">
        <v>1</v>
      </c>
      <c r="E20" s="369">
        <f t="shared" si="1"/>
        <v>0.81200000000000006</v>
      </c>
    </row>
    <row r="21" spans="1:5" x14ac:dyDescent="0.25">
      <c r="A21" s="503"/>
      <c r="B21" s="367">
        <v>750</v>
      </c>
      <c r="C21" s="367">
        <v>65</v>
      </c>
      <c r="D21" s="368">
        <v>1</v>
      </c>
      <c r="E21" s="369">
        <f t="shared" si="1"/>
        <v>0.81499999999999995</v>
      </c>
    </row>
    <row r="22" spans="1:5" x14ac:dyDescent="0.25">
      <c r="A22" s="503"/>
      <c r="B22" s="367">
        <v>753</v>
      </c>
      <c r="C22" s="367">
        <v>65</v>
      </c>
      <c r="D22" s="368">
        <v>1</v>
      </c>
      <c r="E22" s="369">
        <f t="shared" si="1"/>
        <v>0.81799999999999995</v>
      </c>
    </row>
    <row r="23" spans="1:5" x14ac:dyDescent="0.25">
      <c r="A23" s="503"/>
      <c r="B23" s="367">
        <v>205</v>
      </c>
      <c r="C23" s="367">
        <v>16</v>
      </c>
      <c r="D23" s="368">
        <v>1</v>
      </c>
      <c r="E23" s="369">
        <f t="shared" si="1"/>
        <v>0.221</v>
      </c>
    </row>
    <row r="24" spans="1:5" x14ac:dyDescent="0.25">
      <c r="A24" s="503"/>
      <c r="B24" s="370">
        <v>749</v>
      </c>
      <c r="C24" s="370">
        <v>65</v>
      </c>
      <c r="D24" s="371">
        <v>1</v>
      </c>
      <c r="E24" s="372">
        <f t="shared" si="1"/>
        <v>0.81399999999999995</v>
      </c>
    </row>
    <row r="25" spans="1:5" ht="19.5" thickBot="1" x14ac:dyDescent="0.3">
      <c r="A25" s="504"/>
      <c r="B25" s="373">
        <v>752</v>
      </c>
      <c r="C25" s="373">
        <v>65</v>
      </c>
      <c r="D25" s="374">
        <v>1</v>
      </c>
      <c r="E25" s="375">
        <f t="shared" si="1"/>
        <v>0.81699999999999995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09" t="s">
        <v>82</v>
      </c>
      <c r="B1" s="510"/>
      <c r="C1" s="510"/>
      <c r="D1" s="511"/>
    </row>
    <row r="2" spans="1:6" ht="20.25" x14ac:dyDescent="0.25">
      <c r="A2" s="337" t="s">
        <v>83</v>
      </c>
      <c r="B2" s="338">
        <v>66.5</v>
      </c>
      <c r="C2" s="339" t="s">
        <v>84</v>
      </c>
      <c r="D2" s="340" t="s">
        <v>85</v>
      </c>
    </row>
    <row r="3" spans="1:6" ht="20.25" x14ac:dyDescent="0.25">
      <c r="A3" s="341" t="s">
        <v>86</v>
      </c>
      <c r="B3" s="342">
        <f>B2*3.72%</f>
        <v>2.4738000000000002</v>
      </c>
      <c r="C3" s="343"/>
      <c r="D3" s="344" t="s">
        <v>87</v>
      </c>
    </row>
    <row r="4" spans="1:6" ht="20.25" x14ac:dyDescent="0.25">
      <c r="A4" s="341" t="s">
        <v>88</v>
      </c>
      <c r="B4" s="342">
        <f>B3*2</f>
        <v>4.9476000000000004</v>
      </c>
      <c r="C4" s="343"/>
      <c r="D4" s="344" t="s">
        <v>89</v>
      </c>
    </row>
    <row r="5" spans="1:6" ht="20.25" x14ac:dyDescent="0.25">
      <c r="A5" s="345" t="s">
        <v>90</v>
      </c>
      <c r="B5" s="346">
        <v>2.5000000000000001E-2</v>
      </c>
      <c r="C5" s="343" t="s">
        <v>84</v>
      </c>
      <c r="D5" s="344" t="s">
        <v>91</v>
      </c>
    </row>
    <row r="6" spans="1:6" ht="20.25" x14ac:dyDescent="0.25">
      <c r="A6" s="345" t="s">
        <v>92</v>
      </c>
      <c r="B6" s="347">
        <v>158.4</v>
      </c>
      <c r="C6" s="343" t="s">
        <v>84</v>
      </c>
      <c r="D6" s="344" t="s">
        <v>85</v>
      </c>
    </row>
    <row r="7" spans="1:6" ht="20.25" x14ac:dyDescent="0.25">
      <c r="A7" s="341" t="s">
        <v>93</v>
      </c>
      <c r="B7" s="342">
        <f>B5*B6</f>
        <v>3.9600000000000004</v>
      </c>
      <c r="C7" s="343"/>
      <c r="D7" s="344" t="s">
        <v>94</v>
      </c>
    </row>
    <row r="8" spans="1:6" ht="20.25" x14ac:dyDescent="0.25">
      <c r="A8" s="341" t="s">
        <v>95</v>
      </c>
      <c r="B8" s="348">
        <v>0.36</v>
      </c>
      <c r="C8" s="343"/>
      <c r="D8" s="112" t="s">
        <v>96</v>
      </c>
    </row>
    <row r="9" spans="1:6" ht="21" thickBot="1" x14ac:dyDescent="0.3">
      <c r="A9" s="341" t="s">
        <v>97</v>
      </c>
      <c r="B9" s="349">
        <f>B4-B7</f>
        <v>0.98760000000000003</v>
      </c>
      <c r="C9" s="343"/>
      <c r="D9" s="344" t="s">
        <v>98</v>
      </c>
    </row>
    <row r="10" spans="1:6" ht="21" thickBot="1" x14ac:dyDescent="0.3">
      <c r="A10" s="350" t="s">
        <v>99</v>
      </c>
      <c r="B10" s="351">
        <f>B9/B8</f>
        <v>2.7433333333333336</v>
      </c>
      <c r="C10" s="352"/>
      <c r="D10" s="353" t="s">
        <v>100</v>
      </c>
      <c r="E10" s="17" t="s">
        <v>101</v>
      </c>
      <c r="F10" s="17" t="s">
        <v>102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52" t="s">
        <v>55</v>
      </c>
      <c r="L11" s="452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1" t="s">
        <v>8</v>
      </c>
      <c r="C15" s="462"/>
      <c r="D15" s="462"/>
      <c r="E15" s="462"/>
      <c r="F15" s="462"/>
      <c r="G15" s="462"/>
      <c r="H15" s="462"/>
      <c r="I15" s="462"/>
      <c r="J15" s="462"/>
      <c r="K15" s="463"/>
      <c r="L15" s="455" t="s">
        <v>50</v>
      </c>
      <c r="M15" s="456"/>
      <c r="N15" s="456"/>
      <c r="O15" s="456"/>
      <c r="P15" s="456"/>
      <c r="Q15" s="456"/>
      <c r="R15" s="456"/>
      <c r="S15" s="456"/>
      <c r="T15" s="456"/>
      <c r="U15" s="457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52" t="s">
        <v>55</v>
      </c>
      <c r="L11" s="452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61" t="s">
        <v>8</v>
      </c>
      <c r="C15" s="462"/>
      <c r="D15" s="462"/>
      <c r="E15" s="462"/>
      <c r="F15" s="462"/>
      <c r="G15" s="462"/>
      <c r="H15" s="462"/>
      <c r="I15" s="462"/>
      <c r="J15" s="462"/>
      <c r="K15" s="463"/>
      <c r="L15" s="455" t="s">
        <v>50</v>
      </c>
      <c r="M15" s="456"/>
      <c r="N15" s="456"/>
      <c r="O15" s="456"/>
      <c r="P15" s="456"/>
      <c r="Q15" s="456"/>
      <c r="R15" s="456"/>
      <c r="S15" s="456"/>
      <c r="T15" s="456"/>
      <c r="U15" s="457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52" t="s">
        <v>56</v>
      </c>
      <c r="L11" s="452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6"/>
      <c r="J15" s="467" t="s">
        <v>51</v>
      </c>
      <c r="K15" s="468"/>
      <c r="L15" s="468"/>
      <c r="M15" s="469"/>
      <c r="N15" s="470" t="s">
        <v>50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52" t="s">
        <v>57</v>
      </c>
      <c r="L11" s="452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5"/>
      <c r="J15" s="466"/>
      <c r="K15" s="467" t="s">
        <v>51</v>
      </c>
      <c r="L15" s="468"/>
      <c r="M15" s="468"/>
      <c r="N15" s="469"/>
      <c r="O15" s="472" t="s">
        <v>50</v>
      </c>
      <c r="P15" s="470"/>
      <c r="Q15" s="470"/>
      <c r="R15" s="470"/>
      <c r="S15" s="470"/>
      <c r="T15" s="470"/>
      <c r="U15" s="470"/>
      <c r="V15" s="470"/>
      <c r="W15" s="47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0" t="s">
        <v>0</v>
      </c>
      <c r="B3" s="450"/>
      <c r="C3" s="450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51" t="s">
        <v>2</v>
      </c>
      <c r="F9" s="451"/>
      <c r="G9" s="45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51"/>
      <c r="S9" s="45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52" t="s">
        <v>58</v>
      </c>
      <c r="L11" s="452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64" t="s">
        <v>8</v>
      </c>
      <c r="C15" s="465"/>
      <c r="D15" s="465"/>
      <c r="E15" s="465"/>
      <c r="F15" s="465"/>
      <c r="G15" s="465"/>
      <c r="H15" s="465"/>
      <c r="I15" s="465"/>
      <c r="J15" s="466"/>
      <c r="K15" s="467" t="s">
        <v>51</v>
      </c>
      <c r="L15" s="468"/>
      <c r="M15" s="468"/>
      <c r="N15" s="469"/>
      <c r="O15" s="472" t="s">
        <v>50</v>
      </c>
      <c r="P15" s="470"/>
      <c r="Q15" s="470"/>
      <c r="R15" s="470"/>
      <c r="S15" s="470"/>
      <c r="T15" s="470"/>
      <c r="U15" s="470"/>
      <c r="V15" s="470"/>
      <c r="W15" s="47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58" t="s">
        <v>25</v>
      </c>
      <c r="C36" s="459"/>
      <c r="D36" s="459"/>
      <c r="E36" s="459"/>
      <c r="F36" s="459"/>
      <c r="G36" s="459"/>
      <c r="H36" s="453"/>
      <c r="I36" s="97"/>
      <c r="J36" s="52" t="s">
        <v>26</v>
      </c>
      <c r="K36" s="105"/>
      <c r="L36" s="459" t="s">
        <v>25</v>
      </c>
      <c r="M36" s="459"/>
      <c r="N36" s="459"/>
      <c r="O36" s="459"/>
      <c r="P36" s="45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60"/>
      <c r="K54" s="46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58" t="s">
        <v>8</v>
      </c>
      <c r="C55" s="459"/>
      <c r="D55" s="459"/>
      <c r="E55" s="459"/>
      <c r="F55" s="45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16</vt:i4>
      </vt:variant>
    </vt:vector>
  </HeadingPairs>
  <TitlesOfParts>
    <vt:vector size="5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2022-01-25T19:24:56Z</cp:lastPrinted>
  <dcterms:created xsi:type="dcterms:W3CDTF">2021-03-04T08:17:33Z</dcterms:created>
  <dcterms:modified xsi:type="dcterms:W3CDTF">2022-01-25T19:25:36Z</dcterms:modified>
</cp:coreProperties>
</file>