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bosa\Documents\AVIAGEN\ALABAMA\MODULO 3\"/>
    </mc:Choice>
  </mc:AlternateContent>
  <xr:revisionPtr revIDLastSave="0" documentId="13_ncr:1_{093AB93D-484B-4BD1-B116-B768E5CF6560}" xr6:coauthVersionLast="36" xr6:coauthVersionMax="36" xr10:uidLastSave="{00000000-0000-0000-0000-000000000000}"/>
  <bookViews>
    <workbookView xWindow="0" yWindow="0" windowWidth="20490" windowHeight="7545" activeTab="5" xr2:uid="{8426F80F-2F82-4B07-86E3-5D0E738FB7E8}"/>
  </bookViews>
  <sheets>
    <sheet name="SEM 1" sheetId="1" r:id="rId1"/>
    <sheet name="SEM 2" sheetId="3" r:id="rId2"/>
    <sheet name="SEM 3" sheetId="4" r:id="rId3"/>
    <sheet name="SEM 4" sheetId="6" r:id="rId4"/>
    <sheet name="SEM 5" sheetId="7" r:id="rId5"/>
    <sheet name="IMPRIMIR" sheetId="2" r:id="rId6"/>
  </sheets>
  <definedNames>
    <definedName name="_xlnm.Print_Area" localSheetId="5">IMPRIMIR!$A$1:$V$46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" i="2" l="1"/>
  <c r="S19" i="2"/>
  <c r="V12" i="2"/>
  <c r="V13" i="2"/>
  <c r="V14" i="2"/>
  <c r="V15" i="2"/>
  <c r="V16" i="2"/>
  <c r="V17" i="2"/>
  <c r="V18" i="2"/>
  <c r="H49" i="7" l="1"/>
  <c r="G49" i="7"/>
  <c r="F49" i="7"/>
  <c r="E49" i="7"/>
  <c r="D49" i="7"/>
  <c r="C49" i="7"/>
  <c r="B49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R25" i="7" l="1"/>
  <c r="R30" i="7" s="1"/>
  <c r="S25" i="7"/>
  <c r="S30" i="7" s="1"/>
  <c r="R29" i="7"/>
  <c r="S29" i="7"/>
  <c r="F69" i="7" l="1"/>
  <c r="E69" i="7"/>
  <c r="D69" i="7"/>
  <c r="C69" i="7"/>
  <c r="B69" i="7"/>
  <c r="F68" i="7"/>
  <c r="E68" i="7"/>
  <c r="D68" i="7"/>
  <c r="C68" i="7"/>
  <c r="B68" i="7"/>
  <c r="F64" i="7"/>
  <c r="E64" i="7"/>
  <c r="D64" i="7"/>
  <c r="C64" i="7"/>
  <c r="B64" i="7"/>
  <c r="F63" i="7"/>
  <c r="E63" i="7"/>
  <c r="D63" i="7"/>
  <c r="C63" i="7"/>
  <c r="B63" i="7"/>
  <c r="F62" i="7"/>
  <c r="E62" i="7"/>
  <c r="D62" i="7"/>
  <c r="C62" i="7"/>
  <c r="B62" i="7"/>
  <c r="F61" i="7"/>
  <c r="E61" i="7"/>
  <c r="D61" i="7"/>
  <c r="C61" i="7"/>
  <c r="B61" i="7"/>
  <c r="P50" i="7"/>
  <c r="O50" i="7"/>
  <c r="N50" i="7"/>
  <c r="M50" i="7"/>
  <c r="L50" i="7"/>
  <c r="H50" i="7"/>
  <c r="G50" i="7"/>
  <c r="F50" i="7"/>
  <c r="E50" i="7"/>
  <c r="D50" i="7"/>
  <c r="C50" i="7"/>
  <c r="B50" i="7"/>
  <c r="P49" i="7"/>
  <c r="O49" i="7"/>
  <c r="N49" i="7"/>
  <c r="M49" i="7"/>
  <c r="L49" i="7"/>
  <c r="Q48" i="7"/>
  <c r="I48" i="7"/>
  <c r="H46" i="7"/>
  <c r="H51" i="7" s="1"/>
  <c r="G46" i="7"/>
  <c r="G51" i="7" s="1"/>
  <c r="F46" i="7"/>
  <c r="F51" i="7" s="1"/>
  <c r="E46" i="7"/>
  <c r="E51" i="7" s="1"/>
  <c r="D46" i="7"/>
  <c r="D51" i="7" s="1"/>
  <c r="C46" i="7"/>
  <c r="C51" i="7" s="1"/>
  <c r="B46" i="7"/>
  <c r="P45" i="7"/>
  <c r="O45" i="7"/>
  <c r="N45" i="7"/>
  <c r="M45" i="7"/>
  <c r="L45" i="7"/>
  <c r="I45" i="7"/>
  <c r="P44" i="7"/>
  <c r="O44" i="7"/>
  <c r="N44" i="7"/>
  <c r="M44" i="7"/>
  <c r="L44" i="7"/>
  <c r="I44" i="7"/>
  <c r="P43" i="7"/>
  <c r="O43" i="7"/>
  <c r="N43" i="7"/>
  <c r="M43" i="7"/>
  <c r="L43" i="7"/>
  <c r="I43" i="7"/>
  <c r="P42" i="7"/>
  <c r="O42" i="7"/>
  <c r="N42" i="7"/>
  <c r="M42" i="7"/>
  <c r="L42" i="7"/>
  <c r="I42" i="7"/>
  <c r="P41" i="7"/>
  <c r="O41" i="7"/>
  <c r="N41" i="7"/>
  <c r="M41" i="7"/>
  <c r="L41" i="7"/>
  <c r="I41" i="7"/>
  <c r="P40" i="7"/>
  <c r="N40" i="7"/>
  <c r="M40" i="7"/>
  <c r="L40" i="7"/>
  <c r="I40" i="7"/>
  <c r="P39" i="7"/>
  <c r="I39" i="7"/>
  <c r="U29" i="7"/>
  <c r="T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V27" i="7"/>
  <c r="U25" i="7"/>
  <c r="U30" i="7" s="1"/>
  <c r="T25" i="7"/>
  <c r="T30" i="7" s="1"/>
  <c r="Q25" i="7"/>
  <c r="Q30" i="7" s="1"/>
  <c r="P25" i="7"/>
  <c r="P30" i="7" s="1"/>
  <c r="O25" i="7"/>
  <c r="O30" i="7" s="1"/>
  <c r="N25" i="7"/>
  <c r="N30" i="7" s="1"/>
  <c r="M25" i="7"/>
  <c r="M30" i="7" s="1"/>
  <c r="L25" i="7"/>
  <c r="L30" i="7" s="1"/>
  <c r="K25" i="7"/>
  <c r="K30" i="7" s="1"/>
  <c r="J25" i="7"/>
  <c r="J30" i="7" s="1"/>
  <c r="I25" i="7"/>
  <c r="I30" i="7" s="1"/>
  <c r="H25" i="7"/>
  <c r="H30" i="7" s="1"/>
  <c r="G25" i="7"/>
  <c r="G30" i="7" s="1"/>
  <c r="F25" i="7"/>
  <c r="F30" i="7" s="1"/>
  <c r="E25" i="7"/>
  <c r="E30" i="7" s="1"/>
  <c r="D25" i="7"/>
  <c r="C25" i="7"/>
  <c r="C30" i="7" s="1"/>
  <c r="B25" i="7"/>
  <c r="B30" i="7" s="1"/>
  <c r="V24" i="7"/>
  <c r="V23" i="7"/>
  <c r="V22" i="7"/>
  <c r="V21" i="7"/>
  <c r="V20" i="7"/>
  <c r="V19" i="7"/>
  <c r="V18" i="7"/>
  <c r="G59" i="7" l="1"/>
  <c r="G61" i="7"/>
  <c r="G63" i="7"/>
  <c r="G58" i="7"/>
  <c r="Q44" i="7"/>
  <c r="Q45" i="7"/>
  <c r="O46" i="7"/>
  <c r="O51" i="7" s="1"/>
  <c r="Q42" i="7"/>
  <c r="Q40" i="7"/>
  <c r="P46" i="7"/>
  <c r="P51" i="7" s="1"/>
  <c r="Q41" i="7"/>
  <c r="Q43" i="7"/>
  <c r="N46" i="7"/>
  <c r="N51" i="7" s="1"/>
  <c r="G64" i="7"/>
  <c r="G62" i="7"/>
  <c r="E65" i="7"/>
  <c r="E70" i="7" s="1"/>
  <c r="G60" i="7"/>
  <c r="B65" i="7"/>
  <c r="B70" i="7" s="1"/>
  <c r="D65" i="7"/>
  <c r="D70" i="7" s="1"/>
  <c r="F65" i="7"/>
  <c r="F70" i="7" s="1"/>
  <c r="I46" i="7"/>
  <c r="I47" i="7" s="1"/>
  <c r="V25" i="7"/>
  <c r="V26" i="7" s="1"/>
  <c r="D30" i="7"/>
  <c r="M46" i="7"/>
  <c r="M51" i="7" s="1"/>
  <c r="C65" i="7"/>
  <c r="C70" i="7" s="1"/>
  <c r="B51" i="7"/>
  <c r="H19" i="2"/>
  <c r="I19" i="2"/>
  <c r="H25" i="6"/>
  <c r="I25" i="6"/>
  <c r="I30" i="6" s="1"/>
  <c r="J25" i="6"/>
  <c r="H28" i="6"/>
  <c r="I28" i="6"/>
  <c r="J28" i="6"/>
  <c r="H29" i="6"/>
  <c r="I29" i="6"/>
  <c r="J29" i="6"/>
  <c r="H30" i="6"/>
  <c r="I49" i="7" l="1"/>
  <c r="W27" i="7"/>
  <c r="G65" i="7"/>
  <c r="G32" i="2"/>
  <c r="H32" i="2"/>
  <c r="G46" i="6"/>
  <c r="G51" i="6" s="1"/>
  <c r="G49" i="6"/>
  <c r="G50" i="6"/>
  <c r="G66" i="7" l="1"/>
  <c r="G68" i="7"/>
  <c r="M39" i="6"/>
  <c r="N39" i="6"/>
  <c r="O39" i="6"/>
  <c r="P39" i="6"/>
  <c r="L40" i="6"/>
  <c r="M40" i="6"/>
  <c r="N40" i="6"/>
  <c r="O40" i="6"/>
  <c r="P40" i="6"/>
  <c r="C58" i="6"/>
  <c r="D58" i="6"/>
  <c r="E58" i="6"/>
  <c r="F58" i="6"/>
  <c r="C59" i="6"/>
  <c r="D59" i="6"/>
  <c r="E59" i="6"/>
  <c r="F59" i="6"/>
  <c r="B59" i="6"/>
  <c r="F69" i="6"/>
  <c r="E69" i="6"/>
  <c r="D69" i="6"/>
  <c r="C69" i="6"/>
  <c r="B69" i="6"/>
  <c r="F68" i="6"/>
  <c r="E68" i="6"/>
  <c r="D68" i="6"/>
  <c r="C68" i="6"/>
  <c r="B68" i="6"/>
  <c r="G67" i="6"/>
  <c r="F64" i="6"/>
  <c r="E64" i="6"/>
  <c r="D64" i="6"/>
  <c r="C64" i="6"/>
  <c r="B64" i="6"/>
  <c r="F63" i="6"/>
  <c r="E63" i="6"/>
  <c r="D63" i="6"/>
  <c r="C63" i="6"/>
  <c r="B63" i="6"/>
  <c r="F62" i="6"/>
  <c r="E62" i="6"/>
  <c r="D62" i="6"/>
  <c r="C62" i="6"/>
  <c r="B62" i="6"/>
  <c r="F61" i="6"/>
  <c r="E61" i="6"/>
  <c r="D61" i="6"/>
  <c r="C61" i="6"/>
  <c r="B61" i="6"/>
  <c r="F60" i="6"/>
  <c r="E60" i="6"/>
  <c r="D60" i="6"/>
  <c r="C60" i="6"/>
  <c r="B60" i="6"/>
  <c r="P50" i="6"/>
  <c r="O50" i="6"/>
  <c r="N50" i="6"/>
  <c r="M50" i="6"/>
  <c r="L50" i="6"/>
  <c r="H50" i="6"/>
  <c r="F50" i="6"/>
  <c r="E50" i="6"/>
  <c r="D50" i="6"/>
  <c r="C50" i="6"/>
  <c r="B50" i="6"/>
  <c r="P49" i="6"/>
  <c r="O49" i="6"/>
  <c r="N49" i="6"/>
  <c r="M49" i="6"/>
  <c r="L49" i="6"/>
  <c r="H49" i="6"/>
  <c r="F49" i="6"/>
  <c r="E49" i="6"/>
  <c r="D49" i="6"/>
  <c r="C49" i="6"/>
  <c r="B49" i="6"/>
  <c r="Q48" i="6"/>
  <c r="I48" i="6"/>
  <c r="H46" i="6"/>
  <c r="H51" i="6" s="1"/>
  <c r="F46" i="6"/>
  <c r="F51" i="6" s="1"/>
  <c r="E46" i="6"/>
  <c r="E51" i="6" s="1"/>
  <c r="D46" i="6"/>
  <c r="D51" i="6" s="1"/>
  <c r="C46" i="6"/>
  <c r="C51" i="6" s="1"/>
  <c r="B46" i="6"/>
  <c r="B51" i="6" s="1"/>
  <c r="P45" i="6"/>
  <c r="O45" i="6"/>
  <c r="N45" i="6"/>
  <c r="M45" i="6"/>
  <c r="L45" i="6"/>
  <c r="I45" i="6"/>
  <c r="P44" i="6"/>
  <c r="O44" i="6"/>
  <c r="N44" i="6"/>
  <c r="M44" i="6"/>
  <c r="L44" i="6"/>
  <c r="I44" i="6"/>
  <c r="P43" i="6"/>
  <c r="O43" i="6"/>
  <c r="N43" i="6"/>
  <c r="M43" i="6"/>
  <c r="L43" i="6"/>
  <c r="I43" i="6"/>
  <c r="P42" i="6"/>
  <c r="O42" i="6"/>
  <c r="N42" i="6"/>
  <c r="M42" i="6"/>
  <c r="L42" i="6"/>
  <c r="I42" i="6"/>
  <c r="P41" i="6"/>
  <c r="O41" i="6"/>
  <c r="N41" i="6"/>
  <c r="M41" i="6"/>
  <c r="L41" i="6"/>
  <c r="I41" i="6"/>
  <c r="I40" i="6"/>
  <c r="I39" i="6"/>
  <c r="S29" i="6"/>
  <c r="R29" i="6"/>
  <c r="Q29" i="6"/>
  <c r="P29" i="6"/>
  <c r="O29" i="6"/>
  <c r="N29" i="6"/>
  <c r="M29" i="6"/>
  <c r="L29" i="6"/>
  <c r="K29" i="6"/>
  <c r="G29" i="6"/>
  <c r="F29" i="6"/>
  <c r="E29" i="6"/>
  <c r="D29" i="6"/>
  <c r="C29" i="6"/>
  <c r="B29" i="6"/>
  <c r="S28" i="6"/>
  <c r="R28" i="6"/>
  <c r="Q28" i="6"/>
  <c r="P28" i="6"/>
  <c r="O28" i="6"/>
  <c r="N28" i="6"/>
  <c r="M28" i="6"/>
  <c r="L28" i="6"/>
  <c r="K28" i="6"/>
  <c r="G28" i="6"/>
  <c r="F28" i="6"/>
  <c r="E28" i="6"/>
  <c r="D28" i="6"/>
  <c r="C28" i="6"/>
  <c r="B28" i="6"/>
  <c r="T27" i="6"/>
  <c r="S25" i="6"/>
  <c r="S30" i="6" s="1"/>
  <c r="R25" i="6"/>
  <c r="R30" i="6" s="1"/>
  <c r="Q25" i="6"/>
  <c r="Q30" i="6" s="1"/>
  <c r="P25" i="6"/>
  <c r="P30" i="6" s="1"/>
  <c r="O25" i="6"/>
  <c r="O30" i="6" s="1"/>
  <c r="N25" i="6"/>
  <c r="N30" i="6" s="1"/>
  <c r="M25" i="6"/>
  <c r="M30" i="6" s="1"/>
  <c r="L25" i="6"/>
  <c r="L30" i="6" s="1"/>
  <c r="K25" i="6"/>
  <c r="K30" i="6" s="1"/>
  <c r="J30" i="6"/>
  <c r="G25" i="6"/>
  <c r="G30" i="6" s="1"/>
  <c r="F25" i="6"/>
  <c r="F30" i="6" s="1"/>
  <c r="E25" i="6"/>
  <c r="E30" i="6" s="1"/>
  <c r="D25" i="6"/>
  <c r="D30" i="6" s="1"/>
  <c r="C25" i="6"/>
  <c r="C30" i="6" s="1"/>
  <c r="B25" i="6"/>
  <c r="T24" i="6"/>
  <c r="T23" i="6"/>
  <c r="T22" i="6"/>
  <c r="T21" i="6"/>
  <c r="T20" i="6"/>
  <c r="T19" i="6"/>
  <c r="T18" i="6"/>
  <c r="Q39" i="6" l="1"/>
  <c r="Q43" i="6"/>
  <c r="Q40" i="6"/>
  <c r="G62" i="6"/>
  <c r="G59" i="6"/>
  <c r="G61" i="6"/>
  <c r="E65" i="6"/>
  <c r="E70" i="6" s="1"/>
  <c r="G58" i="6"/>
  <c r="I46" i="6"/>
  <c r="I49" i="6" s="1"/>
  <c r="G64" i="6"/>
  <c r="G63" i="6"/>
  <c r="C65" i="6"/>
  <c r="C70" i="6" s="1"/>
  <c r="F65" i="6"/>
  <c r="F70" i="6" s="1"/>
  <c r="G60" i="6"/>
  <c r="D65" i="6"/>
  <c r="D70" i="6" s="1"/>
  <c r="Q42" i="6"/>
  <c r="Q41" i="6"/>
  <c r="Q45" i="6"/>
  <c r="Q44" i="6"/>
  <c r="N46" i="6"/>
  <c r="N51" i="6" s="1"/>
  <c r="P46" i="6"/>
  <c r="P51" i="6" s="1"/>
  <c r="O46" i="6"/>
  <c r="O51" i="6" s="1"/>
  <c r="T25" i="6"/>
  <c r="T26" i="6" s="1"/>
  <c r="B30" i="6"/>
  <c r="B65" i="6"/>
  <c r="L46" i="6"/>
  <c r="M46" i="6"/>
  <c r="M51" i="6" s="1"/>
  <c r="F49" i="4"/>
  <c r="E49" i="4"/>
  <c r="D49" i="4"/>
  <c r="C49" i="4"/>
  <c r="B49" i="4"/>
  <c r="I47" i="6" l="1"/>
  <c r="U27" i="6"/>
  <c r="G65" i="6"/>
  <c r="B70" i="6"/>
  <c r="L51" i="6"/>
  <c r="Q46" i="6"/>
  <c r="G49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Q47" i="6" l="1"/>
  <c r="Q49" i="6"/>
  <c r="G66" i="6"/>
  <c r="G68" i="6"/>
  <c r="F69" i="4"/>
  <c r="E69" i="4"/>
  <c r="D69" i="4"/>
  <c r="C69" i="4"/>
  <c r="B69" i="4"/>
  <c r="F68" i="4"/>
  <c r="E68" i="4"/>
  <c r="D68" i="4"/>
  <c r="C68" i="4"/>
  <c r="B68" i="4"/>
  <c r="G67" i="4"/>
  <c r="F64" i="4"/>
  <c r="E64" i="4"/>
  <c r="D64" i="4"/>
  <c r="C64" i="4"/>
  <c r="B64" i="4"/>
  <c r="F63" i="4"/>
  <c r="E63" i="4"/>
  <c r="D63" i="4"/>
  <c r="C63" i="4"/>
  <c r="B63" i="4"/>
  <c r="F62" i="4"/>
  <c r="E62" i="4"/>
  <c r="D62" i="4"/>
  <c r="C62" i="4"/>
  <c r="B62" i="4"/>
  <c r="F61" i="4"/>
  <c r="E61" i="4"/>
  <c r="D61" i="4"/>
  <c r="C61" i="4"/>
  <c r="B61" i="4"/>
  <c r="G61" i="4" s="1"/>
  <c r="F60" i="4"/>
  <c r="E60" i="4"/>
  <c r="D60" i="4"/>
  <c r="C60" i="4"/>
  <c r="B60" i="4"/>
  <c r="O50" i="4"/>
  <c r="N50" i="4"/>
  <c r="M50" i="4"/>
  <c r="L50" i="4"/>
  <c r="K50" i="4"/>
  <c r="G50" i="4"/>
  <c r="F50" i="4"/>
  <c r="E50" i="4"/>
  <c r="D50" i="4"/>
  <c r="C50" i="4"/>
  <c r="B50" i="4"/>
  <c r="O49" i="4"/>
  <c r="N49" i="4"/>
  <c r="M49" i="4"/>
  <c r="L49" i="4"/>
  <c r="K49" i="4"/>
  <c r="P48" i="4"/>
  <c r="H48" i="4"/>
  <c r="G46" i="4"/>
  <c r="G51" i="4" s="1"/>
  <c r="F46" i="4"/>
  <c r="F51" i="4" s="1"/>
  <c r="E46" i="4"/>
  <c r="E51" i="4" s="1"/>
  <c r="D46" i="4"/>
  <c r="D51" i="4" s="1"/>
  <c r="C46" i="4"/>
  <c r="C51" i="4" s="1"/>
  <c r="B46" i="4"/>
  <c r="B51" i="4" s="1"/>
  <c r="O45" i="4"/>
  <c r="N45" i="4"/>
  <c r="M45" i="4"/>
  <c r="L45" i="4"/>
  <c r="K45" i="4"/>
  <c r="H45" i="4"/>
  <c r="O44" i="4"/>
  <c r="N44" i="4"/>
  <c r="M44" i="4"/>
  <c r="L44" i="4"/>
  <c r="K44" i="4"/>
  <c r="H44" i="4"/>
  <c r="O43" i="4"/>
  <c r="N43" i="4"/>
  <c r="M43" i="4"/>
  <c r="L43" i="4"/>
  <c r="K43" i="4"/>
  <c r="H43" i="4"/>
  <c r="O42" i="4"/>
  <c r="N42" i="4"/>
  <c r="M42" i="4"/>
  <c r="L42" i="4"/>
  <c r="K42" i="4"/>
  <c r="H42" i="4"/>
  <c r="O41" i="4"/>
  <c r="N41" i="4"/>
  <c r="M41" i="4"/>
  <c r="L41" i="4"/>
  <c r="K41" i="4"/>
  <c r="H41" i="4"/>
  <c r="H40" i="4"/>
  <c r="H3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R27" i="4"/>
  <c r="Q25" i="4"/>
  <c r="Q30" i="4" s="1"/>
  <c r="P25" i="4"/>
  <c r="P30" i="4" s="1"/>
  <c r="O25" i="4"/>
  <c r="O30" i="4" s="1"/>
  <c r="N25" i="4"/>
  <c r="N30" i="4" s="1"/>
  <c r="M25" i="4"/>
  <c r="M30" i="4" s="1"/>
  <c r="L25" i="4"/>
  <c r="L30" i="4" s="1"/>
  <c r="K25" i="4"/>
  <c r="K30" i="4" s="1"/>
  <c r="J25" i="4"/>
  <c r="J30" i="4" s="1"/>
  <c r="I25" i="4"/>
  <c r="I30" i="4" s="1"/>
  <c r="H25" i="4"/>
  <c r="H30" i="4" s="1"/>
  <c r="G25" i="4"/>
  <c r="G30" i="4" s="1"/>
  <c r="F25" i="4"/>
  <c r="F30" i="4" s="1"/>
  <c r="E25" i="4"/>
  <c r="E30" i="4" s="1"/>
  <c r="D25" i="4"/>
  <c r="D30" i="4" s="1"/>
  <c r="C25" i="4"/>
  <c r="C30" i="4" s="1"/>
  <c r="B25" i="4"/>
  <c r="R24" i="4"/>
  <c r="R23" i="4"/>
  <c r="R22" i="4"/>
  <c r="R21" i="4"/>
  <c r="R20" i="4"/>
  <c r="R19" i="4"/>
  <c r="R18" i="4"/>
  <c r="P42" i="4" l="1"/>
  <c r="G60" i="4"/>
  <c r="B65" i="4"/>
  <c r="B70" i="4" s="1"/>
  <c r="C65" i="4"/>
  <c r="C70" i="4" s="1"/>
  <c r="G58" i="4"/>
  <c r="G64" i="4"/>
  <c r="G59" i="4"/>
  <c r="D65" i="4"/>
  <c r="D70" i="4" s="1"/>
  <c r="E65" i="4"/>
  <c r="E70" i="4" s="1"/>
  <c r="F65" i="4"/>
  <c r="F70" i="4" s="1"/>
  <c r="G62" i="4"/>
  <c r="G63" i="4"/>
  <c r="L46" i="4"/>
  <c r="L51" i="4" s="1"/>
  <c r="P43" i="4"/>
  <c r="M46" i="4"/>
  <c r="M51" i="4" s="1"/>
  <c r="O46" i="4"/>
  <c r="O51" i="4" s="1"/>
  <c r="N46" i="4"/>
  <c r="N51" i="4" s="1"/>
  <c r="P41" i="4"/>
  <c r="P40" i="4"/>
  <c r="P44" i="4"/>
  <c r="P39" i="4"/>
  <c r="P45" i="4"/>
  <c r="H46" i="4"/>
  <c r="H47" i="4" s="1"/>
  <c r="R25" i="4"/>
  <c r="R26" i="4" s="1"/>
  <c r="B30" i="4"/>
  <c r="K46" i="4"/>
  <c r="G49" i="3"/>
  <c r="F49" i="3"/>
  <c r="E49" i="3"/>
  <c r="D49" i="3"/>
  <c r="C49" i="3"/>
  <c r="B4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G65" i="4" l="1"/>
  <c r="G68" i="4" s="1"/>
  <c r="H49" i="4"/>
  <c r="S27" i="4"/>
  <c r="P46" i="4"/>
  <c r="K51" i="4"/>
  <c r="R19" i="3"/>
  <c r="R20" i="3"/>
  <c r="R21" i="3"/>
  <c r="R22" i="3"/>
  <c r="R23" i="3"/>
  <c r="R24" i="3"/>
  <c r="R27" i="3"/>
  <c r="R18" i="3"/>
  <c r="G66" i="4" l="1"/>
  <c r="P49" i="4"/>
  <c r="P47" i="4"/>
  <c r="F58" i="3"/>
  <c r="F59" i="3"/>
  <c r="F60" i="3"/>
  <c r="F61" i="3"/>
  <c r="E58" i="3"/>
  <c r="E59" i="3"/>
  <c r="E60" i="3"/>
  <c r="E61" i="3"/>
  <c r="D58" i="3"/>
  <c r="D59" i="3"/>
  <c r="D60" i="3"/>
  <c r="D61" i="3"/>
  <c r="C58" i="3"/>
  <c r="C59" i="3"/>
  <c r="C60" i="3"/>
  <c r="C61" i="3"/>
  <c r="B58" i="3"/>
  <c r="B59" i="3"/>
  <c r="B60" i="3"/>
  <c r="B61" i="3"/>
  <c r="G58" i="3" l="1"/>
  <c r="O39" i="3"/>
  <c r="O40" i="3"/>
  <c r="O41" i="3"/>
  <c r="O42" i="3"/>
  <c r="N39" i="3"/>
  <c r="N40" i="3"/>
  <c r="N41" i="3"/>
  <c r="N42" i="3"/>
  <c r="M39" i="3"/>
  <c r="M40" i="3"/>
  <c r="M41" i="3"/>
  <c r="M42" i="3"/>
  <c r="L39" i="3"/>
  <c r="L40" i="3"/>
  <c r="L41" i="3"/>
  <c r="L42" i="3"/>
  <c r="L43" i="3"/>
  <c r="M43" i="3"/>
  <c r="N43" i="3"/>
  <c r="O43" i="3"/>
  <c r="L44" i="3"/>
  <c r="M44" i="3"/>
  <c r="N44" i="3"/>
  <c r="O44" i="3"/>
  <c r="L45" i="3"/>
  <c r="M45" i="3"/>
  <c r="N45" i="3"/>
  <c r="O45" i="3"/>
  <c r="K39" i="3"/>
  <c r="K40" i="3"/>
  <c r="K41" i="3"/>
  <c r="F69" i="3"/>
  <c r="E69" i="3"/>
  <c r="D69" i="3"/>
  <c r="C69" i="3"/>
  <c r="B69" i="3"/>
  <c r="F68" i="3"/>
  <c r="E68" i="3"/>
  <c r="D68" i="3"/>
  <c r="C68" i="3"/>
  <c r="B68" i="3"/>
  <c r="G67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G60" i="3"/>
  <c r="G59" i="3"/>
  <c r="O50" i="3"/>
  <c r="N50" i="3"/>
  <c r="M50" i="3"/>
  <c r="L50" i="3"/>
  <c r="K50" i="3"/>
  <c r="G50" i="3"/>
  <c r="F50" i="3"/>
  <c r="E50" i="3"/>
  <c r="D50" i="3"/>
  <c r="C50" i="3"/>
  <c r="B50" i="3"/>
  <c r="O49" i="3"/>
  <c r="N49" i="3"/>
  <c r="M49" i="3"/>
  <c r="L49" i="3"/>
  <c r="K49" i="3"/>
  <c r="P48" i="3"/>
  <c r="H48" i="3"/>
  <c r="F46" i="3"/>
  <c r="F51" i="3" s="1"/>
  <c r="E46" i="3"/>
  <c r="E51" i="3" s="1"/>
  <c r="B46" i="3"/>
  <c r="K45" i="3"/>
  <c r="G46" i="3"/>
  <c r="G51" i="3" s="1"/>
  <c r="D46" i="3"/>
  <c r="D51" i="3" s="1"/>
  <c r="C46" i="3"/>
  <c r="C51" i="3" s="1"/>
  <c r="H45" i="3"/>
  <c r="K44" i="3"/>
  <c r="H44" i="3"/>
  <c r="K43" i="3"/>
  <c r="H43" i="3"/>
  <c r="K42" i="3"/>
  <c r="H42" i="3"/>
  <c r="H41" i="3"/>
  <c r="H40" i="3"/>
  <c r="H3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O25" i="3"/>
  <c r="O30" i="3" s="1"/>
  <c r="J25" i="3"/>
  <c r="I25" i="3"/>
  <c r="I30" i="3" s="1"/>
  <c r="E25" i="3"/>
  <c r="E30" i="3" s="1"/>
  <c r="D25" i="3"/>
  <c r="D30" i="3" s="1"/>
  <c r="J30" i="3" l="1"/>
  <c r="G63" i="3"/>
  <c r="G64" i="3"/>
  <c r="C65" i="3"/>
  <c r="C70" i="3" s="1"/>
  <c r="D65" i="3"/>
  <c r="D70" i="3" s="1"/>
  <c r="E65" i="3"/>
  <c r="E70" i="3" s="1"/>
  <c r="F65" i="3"/>
  <c r="F70" i="3" s="1"/>
  <c r="G62" i="3"/>
  <c r="B65" i="3"/>
  <c r="B70" i="3" s="1"/>
  <c r="P42" i="3"/>
  <c r="P41" i="3"/>
  <c r="P39" i="3"/>
  <c r="P43" i="3"/>
  <c r="M46" i="3"/>
  <c r="M51" i="3" s="1"/>
  <c r="N46" i="3"/>
  <c r="N51" i="3" s="1"/>
  <c r="O46" i="3"/>
  <c r="O51" i="3" s="1"/>
  <c r="P44" i="3"/>
  <c r="P45" i="3"/>
  <c r="L25" i="3"/>
  <c r="L30" i="3" s="1"/>
  <c r="G25" i="3"/>
  <c r="G30" i="3" s="1"/>
  <c r="M25" i="3"/>
  <c r="M30" i="3" s="1"/>
  <c r="H25" i="3"/>
  <c r="H30" i="3" s="1"/>
  <c r="N25" i="3"/>
  <c r="N30" i="3" s="1"/>
  <c r="F25" i="3"/>
  <c r="F30" i="3" s="1"/>
  <c r="B25" i="3"/>
  <c r="B30" i="3" s="1"/>
  <c r="P25" i="3"/>
  <c r="P30" i="3" s="1"/>
  <c r="C25" i="3"/>
  <c r="C30" i="3" s="1"/>
  <c r="Q25" i="3"/>
  <c r="Q30" i="3" s="1"/>
  <c r="H46" i="3"/>
  <c r="K25" i="3"/>
  <c r="K30" i="3" s="1"/>
  <c r="B51" i="3"/>
  <c r="L46" i="3"/>
  <c r="L51" i="3" s="1"/>
  <c r="G61" i="3"/>
  <c r="R25" i="3" l="1"/>
  <c r="R26" i="3" s="1"/>
  <c r="G65" i="3"/>
  <c r="G66" i="3" s="1"/>
  <c r="H47" i="3"/>
  <c r="H49" i="3"/>
  <c r="G68" i="3" l="1"/>
  <c r="S27" i="3"/>
  <c r="C61" i="1" l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B64" i="1"/>
  <c r="B63" i="1"/>
  <c r="B62" i="1"/>
  <c r="B6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K45" i="1"/>
  <c r="K44" i="1"/>
  <c r="K43" i="1"/>
  <c r="K42" i="1"/>
  <c r="C45" i="1"/>
  <c r="D45" i="1"/>
  <c r="E45" i="1"/>
  <c r="F45" i="1"/>
  <c r="G45" i="1"/>
  <c r="B45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3" i="1"/>
  <c r="B22" i="1"/>
  <c r="B21" i="1"/>
  <c r="R28" i="1"/>
  <c r="S28" i="1"/>
  <c r="R29" i="1"/>
  <c r="S29" i="1"/>
  <c r="O19" i="2"/>
  <c r="P19" i="2"/>
  <c r="Q19" i="2"/>
  <c r="T19" i="2"/>
  <c r="U19" i="2"/>
  <c r="H48" i="1" l="1"/>
  <c r="L19" i="2"/>
  <c r="M19" i="2"/>
  <c r="V27" i="1"/>
  <c r="M45" i="2" l="1"/>
  <c r="D45" i="2"/>
  <c r="E45" i="2"/>
  <c r="E19" i="2"/>
  <c r="F19" i="2"/>
  <c r="G19" i="2"/>
  <c r="J19" i="2"/>
  <c r="E69" i="1"/>
  <c r="E68" i="1"/>
  <c r="N50" i="1"/>
  <c r="N49" i="1"/>
  <c r="E65" i="1" l="1"/>
  <c r="E70" i="1" s="1"/>
  <c r="N46" i="1"/>
  <c r="N51" i="1" s="1"/>
  <c r="B24" i="1" l="1"/>
  <c r="C29" i="1"/>
  <c r="B29" i="1"/>
  <c r="C28" i="1"/>
  <c r="B28" i="1"/>
  <c r="G29" i="1"/>
  <c r="F29" i="1"/>
  <c r="E29" i="1"/>
  <c r="D29" i="1"/>
  <c r="G28" i="1"/>
  <c r="F28" i="1"/>
  <c r="E28" i="1"/>
  <c r="D28" i="1"/>
  <c r="K29" i="1"/>
  <c r="J29" i="1"/>
  <c r="I29" i="1"/>
  <c r="H29" i="1"/>
  <c r="K28" i="1"/>
  <c r="J28" i="1"/>
  <c r="I28" i="1"/>
  <c r="H28" i="1"/>
  <c r="N45" i="2" l="1"/>
  <c r="L45" i="2"/>
  <c r="K45" i="2"/>
  <c r="J45" i="2"/>
  <c r="F45" i="2"/>
  <c r="C45" i="2"/>
  <c r="B45" i="2"/>
  <c r="O44" i="2"/>
  <c r="G44" i="2"/>
  <c r="O43" i="2"/>
  <c r="G43" i="2"/>
  <c r="O42" i="2"/>
  <c r="G42" i="2"/>
  <c r="O41" i="2"/>
  <c r="G41" i="2"/>
  <c r="O40" i="2"/>
  <c r="G40" i="2"/>
  <c r="O39" i="2"/>
  <c r="G39" i="2"/>
  <c r="O38" i="2"/>
  <c r="G38" i="2"/>
  <c r="F32" i="2"/>
  <c r="E32" i="2"/>
  <c r="D32" i="2"/>
  <c r="C32" i="2"/>
  <c r="B32" i="2"/>
  <c r="I31" i="2"/>
  <c r="I30" i="2"/>
  <c r="I29" i="2"/>
  <c r="I28" i="2"/>
  <c r="I27" i="2"/>
  <c r="I26" i="2"/>
  <c r="I25" i="2"/>
  <c r="N19" i="2"/>
  <c r="K19" i="2"/>
  <c r="D19" i="2"/>
  <c r="C19" i="2"/>
  <c r="B19" i="2"/>
  <c r="G45" i="2" l="1"/>
  <c r="V19" i="2"/>
  <c r="O45" i="2"/>
  <c r="I32" i="2"/>
  <c r="F69" i="1" l="1"/>
  <c r="D69" i="1"/>
  <c r="C69" i="1"/>
  <c r="B69" i="1"/>
  <c r="F68" i="1"/>
  <c r="D68" i="1"/>
  <c r="C68" i="1"/>
  <c r="B68" i="1"/>
  <c r="G67" i="1"/>
  <c r="G63" i="1"/>
  <c r="G62" i="1"/>
  <c r="G60" i="1"/>
  <c r="G58" i="1"/>
  <c r="O50" i="1"/>
  <c r="M50" i="1"/>
  <c r="L50" i="1"/>
  <c r="K50" i="1"/>
  <c r="G50" i="1"/>
  <c r="F50" i="1"/>
  <c r="E50" i="1"/>
  <c r="D50" i="1"/>
  <c r="C50" i="1"/>
  <c r="B50" i="1"/>
  <c r="O49" i="1"/>
  <c r="M49" i="1"/>
  <c r="L49" i="1"/>
  <c r="K49" i="1"/>
  <c r="G49" i="1"/>
  <c r="F49" i="1"/>
  <c r="E49" i="1"/>
  <c r="D49" i="1"/>
  <c r="C49" i="1"/>
  <c r="B49" i="1"/>
  <c r="P48" i="1"/>
  <c r="G46" i="1"/>
  <c r="G51" i="1" s="1"/>
  <c r="F46" i="1"/>
  <c r="F51" i="1" s="1"/>
  <c r="P45" i="1"/>
  <c r="E46" i="1"/>
  <c r="E51" i="1" s="1"/>
  <c r="C46" i="1"/>
  <c r="C51" i="1" s="1"/>
  <c r="H43" i="1"/>
  <c r="H42" i="1"/>
  <c r="H41" i="1"/>
  <c r="H40" i="1"/>
  <c r="H39" i="1"/>
  <c r="U29" i="1"/>
  <c r="T29" i="1"/>
  <c r="Q29" i="1"/>
  <c r="P29" i="1"/>
  <c r="O29" i="1"/>
  <c r="N29" i="1"/>
  <c r="M29" i="1"/>
  <c r="L29" i="1"/>
  <c r="U28" i="1"/>
  <c r="T28" i="1"/>
  <c r="Q28" i="1"/>
  <c r="P28" i="1"/>
  <c r="O28" i="1"/>
  <c r="N28" i="1"/>
  <c r="M28" i="1"/>
  <c r="L28" i="1"/>
  <c r="V24" i="1"/>
  <c r="M46" i="1" l="1"/>
  <c r="M51" i="1" s="1"/>
  <c r="G64" i="1"/>
  <c r="D46" i="1"/>
  <c r="D51" i="1" s="1"/>
  <c r="G59" i="1"/>
  <c r="O46" i="1"/>
  <c r="O51" i="1" s="1"/>
  <c r="P40" i="1"/>
  <c r="H44" i="1"/>
  <c r="C65" i="1"/>
  <c r="C70" i="1" s="1"/>
  <c r="P42" i="1"/>
  <c r="D65" i="1"/>
  <c r="D70" i="1" s="1"/>
  <c r="P44" i="1"/>
  <c r="F65" i="1"/>
  <c r="F70" i="1" s="1"/>
  <c r="P39" i="1"/>
  <c r="H45" i="1"/>
  <c r="V18" i="1"/>
  <c r="B46" i="1"/>
  <c r="L46" i="1"/>
  <c r="L51" i="1" s="1"/>
  <c r="P41" i="1"/>
  <c r="B51" i="1" l="1"/>
  <c r="H46" i="1"/>
  <c r="H49" i="1" l="1"/>
  <c r="H47" i="1"/>
  <c r="V19" i="1" l="1"/>
  <c r="V21" i="1"/>
  <c r="V22" i="1" l="1"/>
  <c r="V23" i="1"/>
  <c r="G61" i="1" l="1"/>
  <c r="B65" i="1"/>
  <c r="B70" i="1" s="1"/>
  <c r="G65" i="1" l="1"/>
  <c r="G66" i="1" s="1"/>
  <c r="G68" i="1" l="1"/>
  <c r="V20" i="1"/>
  <c r="L25" i="1"/>
  <c r="L30" i="1" s="1"/>
  <c r="U25" i="1"/>
  <c r="U30" i="1" s="1"/>
  <c r="T25" i="1"/>
  <c r="T30" i="1" s="1"/>
  <c r="I25" i="1"/>
  <c r="I30" i="1" s="1"/>
  <c r="C25" i="1"/>
  <c r="C30" i="1" s="1"/>
  <c r="O25" i="1"/>
  <c r="O30" i="1" s="1"/>
  <c r="J25" i="1"/>
  <c r="J30" i="1" s="1"/>
  <c r="K25" i="1"/>
  <c r="K30" i="1" s="1"/>
  <c r="Q25" i="1"/>
  <c r="Q30" i="1" s="1"/>
  <c r="G25" i="1"/>
  <c r="G30" i="1" s="1"/>
  <c r="S25" i="1"/>
  <c r="S30" i="1" s="1"/>
  <c r="E25" i="1"/>
  <c r="E30" i="1" s="1"/>
  <c r="D25" i="1"/>
  <c r="D30" i="1" s="1"/>
  <c r="N25" i="1"/>
  <c r="N30" i="1" s="1"/>
  <c r="P25" i="1"/>
  <c r="P30" i="1" s="1"/>
  <c r="H25" i="1"/>
  <c r="H30" i="1" s="1"/>
  <c r="F25" i="1"/>
  <c r="F30" i="1" s="1"/>
  <c r="R25" i="1"/>
  <c r="R30" i="1" s="1"/>
  <c r="M25" i="1"/>
  <c r="M30" i="1" s="1"/>
  <c r="B25" i="1"/>
  <c r="V25" i="1" l="1"/>
  <c r="W27" i="1" s="1"/>
  <c r="B30" i="1"/>
  <c r="V26" i="1" l="1"/>
  <c r="P43" i="1"/>
  <c r="K46" i="1"/>
  <c r="K51" i="1" s="1"/>
  <c r="P46" i="1" l="1"/>
  <c r="P49" i="1" l="1"/>
  <c r="P47" i="1"/>
  <c r="P40" i="3"/>
  <c r="K46" i="3"/>
  <c r="K51" i="3" s="1"/>
  <c r="P46" i="3" l="1"/>
  <c r="P47" i="3" l="1"/>
  <c r="P49" i="3"/>
  <c r="L46" i="7" l="1"/>
  <c r="L51" i="7" s="1"/>
  <c r="Q46" i="7"/>
  <c r="Q49" i="7" s="1"/>
  <c r="Q39" i="7"/>
  <c r="Q47" i="7" l="1"/>
</calcChain>
</file>

<file path=xl/sharedStrings.xml><?xml version="1.0" encoding="utf-8"?>
<sst xmlns="http://schemas.openxmlformats.org/spreadsheetml/2006/main" count="464" uniqueCount="63">
  <si>
    <t xml:space="preserve">PROGRAMACION SEMANAL DE ALIMENTO </t>
  </si>
  <si>
    <t>UNIDAD DE PRODUCCIÓN</t>
  </si>
  <si>
    <t>ALABAMA</t>
  </si>
  <si>
    <t xml:space="preserve">LOTES </t>
  </si>
  <si>
    <t xml:space="preserve">MODULO </t>
  </si>
  <si>
    <t>SEMANA 1</t>
  </si>
  <si>
    <t>FECHA</t>
  </si>
  <si>
    <t xml:space="preserve">LINEA   9 </t>
  </si>
  <si>
    <t>CASETA B</t>
  </si>
  <si>
    <t xml:space="preserve">Rango </t>
  </si>
  <si>
    <t>TOTAL</t>
  </si>
  <si>
    <t>CORRALES</t>
  </si>
  <si>
    <t>Viernes</t>
  </si>
  <si>
    <t>Sabado</t>
  </si>
  <si>
    <t>Domingo</t>
  </si>
  <si>
    <t>Lunes</t>
  </si>
  <si>
    <t>Martes</t>
  </si>
  <si>
    <t>Miercoles</t>
  </si>
  <si>
    <t>Jueves</t>
  </si>
  <si>
    <t>PROGRAMADO</t>
  </si>
  <si>
    <t>N AVES</t>
  </si>
  <si>
    <t>Diario</t>
  </si>
  <si>
    <t>Semanal</t>
  </si>
  <si>
    <t>Prueba</t>
  </si>
  <si>
    <t>LINEA   4</t>
  </si>
  <si>
    <t>CASETA A</t>
  </si>
  <si>
    <t xml:space="preserve">LINEA   1 </t>
  </si>
  <si>
    <t>Rango</t>
  </si>
  <si>
    <t>LINEA   7</t>
  </si>
  <si>
    <t>FORMATO</t>
  </si>
  <si>
    <t>Código: FO-CL-003</t>
  </si>
  <si>
    <t>PROGRAMACIÓN SEMANAL DE ALIMENTO</t>
  </si>
  <si>
    <t>Versión: 003</t>
  </si>
  <si>
    <t>Aprobación: 11-12-2008</t>
  </si>
  <si>
    <t>MODULO:</t>
  </si>
  <si>
    <t>LOTES:</t>
  </si>
  <si>
    <t>EDAD:</t>
  </si>
  <si>
    <t>UNIDAD DE PRODUCCIÓN:</t>
  </si>
  <si>
    <t>FECHA:</t>
  </si>
  <si>
    <t>TIPO DE ALIMENTO:</t>
  </si>
  <si>
    <t>LINEA 9</t>
  </si>
  <si>
    <t>CORRAL</t>
  </si>
  <si>
    <t>RANGO</t>
  </si>
  <si>
    <t>VIERNES</t>
  </si>
  <si>
    <t>SABADO</t>
  </si>
  <si>
    <t>DOMINGO</t>
  </si>
  <si>
    <t>LUNES</t>
  </si>
  <si>
    <t>MARTES</t>
  </si>
  <si>
    <t>MIERCOLES</t>
  </si>
  <si>
    <t>JUEVES</t>
  </si>
  <si>
    <t>LINEA 4</t>
  </si>
  <si>
    <t>LINEA 1</t>
  </si>
  <si>
    <t>LINEA 7</t>
  </si>
  <si>
    <t>Inicio - Preinicio</t>
  </si>
  <si>
    <t>F541 - M542</t>
  </si>
  <si>
    <t>CASETA D</t>
  </si>
  <si>
    <t>CASETA C</t>
  </si>
  <si>
    <t>SEMANA 2</t>
  </si>
  <si>
    <t>SEMANA 3</t>
  </si>
  <si>
    <t>SEMANA 4</t>
  </si>
  <si>
    <t>SEMANA 5</t>
  </si>
  <si>
    <t>18 AL 24 DE JUNIO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</si>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</sst>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b/>
      <sz val="20"/>
      <name val="Arial"/>
      <family val="2"/>
    </font>
    <font>
      <u/>
      <sz val="20"/>
      <name val="Arial"/>
      <family val="2"/>
    </font>
    <font>
      <b/>
      <sz val="28"/>
      <color rgb="FFFF0000"/>
      <name val="Arial"/>
      <family val="2"/>
    </font>
    <font>
      <b/>
      <sz val="2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24"/>
      <color indexed="10"/>
      <name val="Arial"/>
      <family val="2"/>
    </font>
    <font>
      <sz val="24"/>
      <color theme="3"/>
      <name val="Arial"/>
      <family val="2"/>
    </font>
    <font>
      <b/>
      <sz val="24"/>
      <color rgb="FFFF000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26"/>
      <color rgb="FFFF0000"/>
      <name val="Arial"/>
      <family val="2"/>
    </font>
    <font>
      <sz val="18"/>
      <name val="Arial"/>
      <family val="2"/>
    </font>
    <font>
      <sz val="13"/>
      <color theme="1"/>
      <name val="Calibri"/>
      <family val="2"/>
      <scheme val="minor"/>
    </font>
    <font>
      <sz val="13"/>
      <name val="Arial"/>
      <family val="2"/>
    </font>
    <font>
      <b/>
      <sz val="13"/>
      <name val="Arial"/>
      <family val="2"/>
    </font>
    <font>
      <b/>
      <u/>
      <sz val="13"/>
      <name val="Arial"/>
      <family val="2"/>
    </font>
    <font>
      <sz val="13"/>
      <color rgb="FF003366"/>
      <name val="Arial"/>
      <family val="2"/>
    </font>
    <font>
      <sz val="13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1" fillId="2" borderId="7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2" fillId="0" borderId="10" xfId="0" applyNumberFormat="1" applyFont="1" applyFill="1" applyBorder="1" applyAlignment="1">
      <alignment horizontal="center" vertical="center"/>
    </xf>
    <xf numFmtId="165" fontId="12" fillId="0" borderId="6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/>
    </xf>
    <xf numFmtId="1" fontId="11" fillId="5" borderId="6" xfId="0" applyNumberFormat="1" applyFont="1" applyFill="1" applyBorder="1" applyAlignment="1">
      <alignment horizontal="center" vertical="center"/>
    </xf>
    <xf numFmtId="1" fontId="11" fillId="5" borderId="7" xfId="0" applyNumberFormat="1" applyFont="1" applyFill="1" applyBorder="1" applyAlignment="1">
      <alignment horizontal="center" vertical="center"/>
    </xf>
    <xf numFmtId="1" fontId="11" fillId="5" borderId="9" xfId="0" applyNumberFormat="1" applyFont="1" applyFill="1" applyBorder="1" applyAlignment="1">
      <alignment horizontal="center" vertical="center"/>
    </xf>
    <xf numFmtId="1" fontId="14" fillId="6" borderId="10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1" fontId="11" fillId="5" borderId="16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11" fillId="0" borderId="57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12" fillId="0" borderId="9" xfId="0" applyNumberFormat="1" applyFont="1" applyFill="1" applyBorder="1" applyAlignment="1">
      <alignment horizontal="center" vertical="center"/>
    </xf>
    <xf numFmtId="2" fontId="13" fillId="4" borderId="9" xfId="0" applyNumberFormat="1" applyFont="1" applyFill="1" applyBorder="1" applyAlignment="1">
      <alignment horizontal="center" vertical="center"/>
    </xf>
    <xf numFmtId="1" fontId="14" fillId="5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5" borderId="16" xfId="0" applyNumberFormat="1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9" fillId="4" borderId="51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4" fontId="11" fillId="2" borderId="8" xfId="0" applyNumberFormat="1" applyFont="1" applyFill="1" applyBorder="1" applyAlignment="1">
      <alignment horizontal="center" vertical="center"/>
    </xf>
    <xf numFmtId="165" fontId="12" fillId="0" borderId="8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" fontId="11" fillId="5" borderId="8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11" fillId="0" borderId="58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2" fillId="0" borderId="6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7" fillId="8" borderId="2" xfId="0" applyFont="1" applyFill="1" applyBorder="1" applyAlignment="1">
      <alignment horizontal="center" vertical="center"/>
    </xf>
    <xf numFmtId="0" fontId="27" fillId="7" borderId="22" xfId="0" applyFont="1" applyFill="1" applyBorder="1" applyAlignment="1">
      <alignment horizontal="center" vertical="center"/>
    </xf>
    <xf numFmtId="0" fontId="27" fillId="7" borderId="0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7" fillId="3" borderId="33" xfId="0" applyFont="1" applyFill="1" applyBorder="1" applyAlignment="1">
      <alignment horizontal="center" vertical="center"/>
    </xf>
    <xf numFmtId="0" fontId="27" fillId="3" borderId="19" xfId="0" applyFont="1" applyFill="1" applyBorder="1" applyAlignment="1">
      <alignment horizontal="center" vertical="center"/>
    </xf>
    <xf numFmtId="0" fontId="27" fillId="3" borderId="20" xfId="0" quotePrefix="1" applyFont="1" applyFill="1" applyBorder="1" applyAlignment="1">
      <alignment horizontal="center" vertical="center"/>
    </xf>
    <xf numFmtId="0" fontId="27" fillId="9" borderId="4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164" fontId="26" fillId="0" borderId="6" xfId="0" applyNumberFormat="1" applyFont="1" applyFill="1" applyBorder="1" applyAlignment="1">
      <alignment horizontal="center" vertical="center"/>
    </xf>
    <xf numFmtId="164" fontId="26" fillId="0" borderId="16" xfId="0" applyNumberFormat="1" applyFont="1" applyFill="1" applyBorder="1" applyAlignment="1">
      <alignment horizontal="center" vertical="center"/>
    </xf>
    <xf numFmtId="164" fontId="26" fillId="0" borderId="7" xfId="0" applyNumberFormat="1" applyFont="1" applyFill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26" fillId="0" borderId="10" xfId="0" applyNumberFormat="1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164" fontId="26" fillId="0" borderId="36" xfId="0" applyNumberFormat="1" applyFont="1" applyFill="1" applyBorder="1" applyAlignment="1">
      <alignment horizontal="center" vertical="center"/>
    </xf>
    <xf numFmtId="164" fontId="26" fillId="0" borderId="26" xfId="0" applyNumberFormat="1" applyFont="1" applyFill="1" applyBorder="1" applyAlignment="1">
      <alignment horizontal="center" vertical="center"/>
    </xf>
    <xf numFmtId="164" fontId="26" fillId="0" borderId="37" xfId="0" applyNumberFormat="1" applyFont="1" applyFill="1" applyBorder="1" applyAlignment="1">
      <alignment horizontal="center" vertical="center"/>
    </xf>
    <xf numFmtId="164" fontId="26" fillId="0" borderId="13" xfId="0" applyNumberFormat="1" applyFont="1" applyBorder="1" applyAlignment="1">
      <alignment horizontal="center" vertical="center"/>
    </xf>
    <xf numFmtId="164" fontId="26" fillId="0" borderId="39" xfId="0" applyNumberFormat="1" applyFont="1" applyFill="1" applyBorder="1" applyAlignment="1">
      <alignment horizontal="center" vertical="center"/>
    </xf>
    <xf numFmtId="0" fontId="27" fillId="9" borderId="30" xfId="0" applyFont="1" applyFill="1" applyBorder="1" applyAlignment="1">
      <alignment horizontal="center" vertical="center"/>
    </xf>
    <xf numFmtId="164" fontId="27" fillId="0" borderId="40" xfId="0" applyNumberFormat="1" applyFont="1" applyFill="1" applyBorder="1" applyAlignment="1">
      <alignment horizontal="center" vertical="center"/>
    </xf>
    <xf numFmtId="164" fontId="27" fillId="0" borderId="41" xfId="0" applyNumberFormat="1" applyFont="1" applyFill="1" applyBorder="1" applyAlignment="1">
      <alignment horizontal="center" vertical="center"/>
    </xf>
    <xf numFmtId="164" fontId="27" fillId="0" borderId="59" xfId="0" applyNumberFormat="1" applyFont="1" applyFill="1" applyBorder="1" applyAlignment="1">
      <alignment horizontal="center" vertical="center"/>
    </xf>
    <xf numFmtId="164" fontId="27" fillId="0" borderId="32" xfId="0" applyNumberFormat="1" applyFont="1" applyFill="1" applyBorder="1" applyAlignment="1">
      <alignment horizontal="center" vertical="center"/>
    </xf>
    <xf numFmtId="164" fontId="27" fillId="0" borderId="23" xfId="0" applyNumberFormat="1" applyFont="1" applyFill="1" applyBorder="1" applyAlignment="1">
      <alignment horizontal="center" vertical="center"/>
    </xf>
    <xf numFmtId="1" fontId="26" fillId="0" borderId="23" xfId="0" applyNumberFormat="1" applyFont="1" applyFill="1" applyBorder="1" applyAlignment="1">
      <alignment horizontal="center" vertical="center"/>
    </xf>
    <xf numFmtId="1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42" xfId="0" applyFont="1" applyFill="1" applyBorder="1" applyAlignment="1">
      <alignment horizontal="center" vertical="center"/>
    </xf>
    <xf numFmtId="0" fontId="27" fillId="9" borderId="43" xfId="0" applyFont="1" applyFill="1" applyBorder="1" applyAlignment="1">
      <alignment horizontal="center" vertical="center"/>
    </xf>
    <xf numFmtId="0" fontId="27" fillId="0" borderId="0" xfId="0" quotePrefix="1" applyFont="1" applyBorder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11" borderId="7" xfId="0" applyFont="1" applyFill="1" applyBorder="1" applyAlignment="1">
      <alignment horizontal="center" vertical="center"/>
    </xf>
    <xf numFmtId="0" fontId="29" fillId="12" borderId="7" xfId="0" applyFont="1" applyFill="1" applyBorder="1" applyAlignment="1">
      <alignment horizontal="center" vertical="center"/>
    </xf>
    <xf numFmtId="0" fontId="29" fillId="13" borderId="7" xfId="0" applyFont="1" applyFill="1" applyBorder="1" applyAlignment="1">
      <alignment horizontal="center" vertical="center"/>
    </xf>
    <xf numFmtId="0" fontId="29" fillId="14" borderId="8" xfId="0" applyFont="1" applyFill="1" applyBorder="1" applyAlignment="1">
      <alignment horizontal="center" vertical="center"/>
    </xf>
    <xf numFmtId="164" fontId="26" fillId="2" borderId="7" xfId="0" applyNumberFormat="1" applyFont="1" applyFill="1" applyBorder="1" applyAlignment="1">
      <alignment horizontal="center" vertical="center"/>
    </xf>
    <xf numFmtId="164" fontId="26" fillId="2" borderId="9" xfId="0" applyNumberFormat="1" applyFont="1" applyFill="1" applyBorder="1" applyAlignment="1">
      <alignment horizontal="center" vertical="center"/>
    </xf>
    <xf numFmtId="164" fontId="26" fillId="2" borderId="10" xfId="0" applyNumberFormat="1" applyFont="1" applyFill="1" applyBorder="1" applyAlignment="1">
      <alignment horizontal="center" vertical="center"/>
    </xf>
    <xf numFmtId="164" fontId="27" fillId="2" borderId="40" xfId="0" applyNumberFormat="1" applyFont="1" applyFill="1" applyBorder="1" applyAlignment="1">
      <alignment horizontal="center" vertical="center"/>
    </xf>
    <xf numFmtId="164" fontId="27" fillId="2" borderId="44" xfId="0" applyNumberFormat="1" applyFont="1" applyFill="1" applyBorder="1" applyAlignment="1">
      <alignment horizontal="center" vertical="center"/>
    </xf>
    <xf numFmtId="164" fontId="27" fillId="2" borderId="45" xfId="0" applyNumberFormat="1" applyFont="1" applyFill="1" applyBorder="1" applyAlignment="1">
      <alignment horizontal="center" vertical="center"/>
    </xf>
    <xf numFmtId="164" fontId="27" fillId="2" borderId="32" xfId="0" applyNumberFormat="1" applyFont="1" applyFill="1" applyBorder="1" applyAlignment="1">
      <alignment horizontal="center" vertical="center"/>
    </xf>
    <xf numFmtId="164" fontId="27" fillId="2" borderId="23" xfId="0" applyNumberFormat="1" applyFont="1" applyFill="1" applyBorder="1" applyAlignment="1">
      <alignment horizontal="center" vertical="center"/>
    </xf>
    <xf numFmtId="1" fontId="26" fillId="2" borderId="23" xfId="0" applyNumberFormat="1" applyFont="1" applyFill="1" applyBorder="1" applyAlignment="1">
      <alignment horizontal="center" vertical="center"/>
    </xf>
    <xf numFmtId="1" fontId="26" fillId="2" borderId="0" xfId="0" applyNumberFormat="1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27" fillId="8" borderId="49" xfId="0" applyFont="1" applyFill="1" applyBorder="1" applyAlignment="1">
      <alignment horizontal="center" vertical="center"/>
    </xf>
    <xf numFmtId="0" fontId="27" fillId="3" borderId="34" xfId="0" applyFont="1" applyFill="1" applyBorder="1" applyAlignment="1">
      <alignment horizontal="center" vertical="center"/>
    </xf>
    <xf numFmtId="0" fontId="27" fillId="3" borderId="35" xfId="0" applyFont="1" applyFill="1" applyBorder="1" applyAlignment="1">
      <alignment horizontal="center" vertical="center"/>
    </xf>
    <xf numFmtId="0" fontId="27" fillId="9" borderId="50" xfId="0" applyFont="1" applyFill="1" applyBorder="1" applyAlignment="1">
      <alignment horizontal="center" vertical="center"/>
    </xf>
    <xf numFmtId="0" fontId="27" fillId="0" borderId="51" xfId="0" applyFont="1" applyFill="1" applyBorder="1" applyAlignment="1">
      <alignment horizontal="center" vertical="center"/>
    </xf>
    <xf numFmtId="0" fontId="27" fillId="3" borderId="29" xfId="0" applyFont="1" applyFill="1" applyBorder="1" applyAlignment="1">
      <alignment horizontal="center" vertical="center"/>
    </xf>
    <xf numFmtId="1" fontId="27" fillId="0" borderId="6" xfId="0" applyNumberFormat="1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7" fillId="0" borderId="51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6" fillId="0" borderId="51" xfId="0" applyFont="1" applyBorder="1" applyAlignment="1">
      <alignment horizontal="center" vertical="center"/>
    </xf>
    <xf numFmtId="164" fontId="26" fillId="0" borderId="51" xfId="0" applyNumberFormat="1" applyFont="1" applyFill="1" applyBorder="1" applyAlignment="1">
      <alignment horizontal="center" vertical="center"/>
    </xf>
    <xf numFmtId="164" fontId="26" fillId="0" borderId="37" xfId="0" applyNumberFormat="1" applyFont="1" applyBorder="1" applyAlignment="1">
      <alignment horizontal="center" vertical="center"/>
    </xf>
    <xf numFmtId="164" fontId="26" fillId="0" borderId="16" xfId="0" applyNumberFormat="1" applyFont="1" applyBorder="1" applyAlignment="1">
      <alignment horizontal="center" vertical="center"/>
    </xf>
    <xf numFmtId="164" fontId="26" fillId="0" borderId="53" xfId="0" applyNumberFormat="1" applyFont="1" applyFill="1" applyBorder="1" applyAlignment="1">
      <alignment horizontal="center" vertical="center"/>
    </xf>
    <xf numFmtId="0" fontId="27" fillId="0" borderId="54" xfId="0" applyFont="1" applyBorder="1" applyAlignment="1">
      <alignment horizontal="center" vertical="center"/>
    </xf>
    <xf numFmtId="164" fontId="26" fillId="0" borderId="26" xfId="0" applyNumberFormat="1" applyFont="1" applyBorder="1" applyAlignment="1">
      <alignment horizontal="center" vertical="center"/>
    </xf>
    <xf numFmtId="164" fontId="27" fillId="0" borderId="55" xfId="0" applyNumberFormat="1" applyFont="1" applyFill="1" applyBorder="1" applyAlignment="1">
      <alignment horizontal="center" vertical="center"/>
    </xf>
    <xf numFmtId="164" fontId="27" fillId="0" borderId="56" xfId="0" applyNumberFormat="1" applyFont="1" applyFill="1" applyBorder="1" applyAlignment="1">
      <alignment horizontal="center" vertical="center"/>
    </xf>
    <xf numFmtId="164" fontId="27" fillId="0" borderId="17" xfId="0" applyNumberFormat="1" applyFont="1" applyFill="1" applyBorder="1" applyAlignment="1">
      <alignment horizontal="center" vertical="center"/>
    </xf>
    <xf numFmtId="0" fontId="27" fillId="15" borderId="17" xfId="0" applyFont="1" applyFill="1" applyBorder="1" applyAlignment="1">
      <alignment horizontal="center" vertical="center"/>
    </xf>
    <xf numFmtId="164" fontId="27" fillId="0" borderId="44" xfId="0" applyNumberFormat="1" applyFont="1" applyFill="1" applyBorder="1" applyAlignment="1">
      <alignment horizontal="center" vertical="center"/>
    </xf>
    <xf numFmtId="0" fontId="30" fillId="0" borderId="46" xfId="0" applyFont="1" applyBorder="1" applyAlignment="1">
      <alignment horizontal="center" vertical="center"/>
    </xf>
    <xf numFmtId="0" fontId="30" fillId="0" borderId="47" xfId="0" applyFont="1" applyBorder="1" applyAlignment="1">
      <alignment horizontal="center" vertical="center"/>
    </xf>
    <xf numFmtId="0" fontId="30" fillId="0" borderId="48" xfId="0" applyFont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164" fontId="26" fillId="0" borderId="9" xfId="0" applyNumberFormat="1" applyFont="1" applyFill="1" applyBorder="1" applyAlignment="1">
      <alignment horizontal="center" vertical="center"/>
    </xf>
    <xf numFmtId="164" fontId="26" fillId="0" borderId="38" xfId="0" applyNumberFormat="1" applyFont="1" applyFill="1" applyBorder="1" applyAlignment="1">
      <alignment horizontal="center" vertical="center"/>
    </xf>
    <xf numFmtId="0" fontId="29" fillId="16" borderId="7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7" fillId="7" borderId="32" xfId="0" applyFont="1" applyFill="1" applyBorder="1" applyAlignment="1">
      <alignment vertical="center"/>
    </xf>
    <xf numFmtId="0" fontId="27" fillId="3" borderId="61" xfId="0" applyFont="1" applyFill="1" applyBorder="1" applyAlignment="1">
      <alignment horizontal="center" vertical="center"/>
    </xf>
    <xf numFmtId="164" fontId="26" fillId="2" borderId="8" xfId="0" applyNumberFormat="1" applyFont="1" applyFill="1" applyBorder="1" applyAlignment="1">
      <alignment horizontal="center" vertical="center"/>
    </xf>
    <xf numFmtId="0" fontId="29" fillId="11" borderId="9" xfId="0" applyFont="1" applyFill="1" applyBorder="1" applyAlignment="1">
      <alignment horizontal="center" vertical="center"/>
    </xf>
    <xf numFmtId="164" fontId="26" fillId="0" borderId="12" xfId="0" applyNumberFormat="1" applyFont="1" applyFill="1" applyBorder="1" applyAlignment="1">
      <alignment horizontal="center" vertical="center"/>
    </xf>
    <xf numFmtId="164" fontId="26" fillId="2" borderId="13" xfId="0" applyNumberFormat="1" applyFont="1" applyFill="1" applyBorder="1" applyAlignment="1">
      <alignment horizontal="center" vertical="center"/>
    </xf>
    <xf numFmtId="164" fontId="26" fillId="2" borderId="58" xfId="0" applyNumberFormat="1" applyFont="1" applyFill="1" applyBorder="1" applyAlignment="1">
      <alignment horizontal="center" vertical="center"/>
    </xf>
    <xf numFmtId="164" fontId="26" fillId="2" borderId="14" xfId="0" applyNumberFormat="1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7" fillId="3" borderId="42" xfId="0" quotePrefix="1" applyFont="1" applyFill="1" applyBorder="1" applyAlignment="1">
      <alignment horizontal="center" vertical="center"/>
    </xf>
    <xf numFmtId="164" fontId="26" fillId="0" borderId="9" xfId="0" applyNumberFormat="1" applyFont="1" applyBorder="1" applyAlignment="1">
      <alignment horizontal="center" vertical="center"/>
    </xf>
    <xf numFmtId="164" fontId="26" fillId="0" borderId="14" xfId="0" applyNumberFormat="1" applyFont="1" applyBorder="1" applyAlignment="1">
      <alignment horizontal="center" vertical="center"/>
    </xf>
    <xf numFmtId="0" fontId="27" fillId="7" borderId="27" xfId="0" applyFont="1" applyFill="1" applyBorder="1" applyAlignment="1">
      <alignment horizontal="center" vertical="center"/>
    </xf>
    <xf numFmtId="164" fontId="27" fillId="0" borderId="62" xfId="0" applyNumberFormat="1" applyFont="1" applyFill="1" applyBorder="1" applyAlignment="1">
      <alignment horizontal="center" vertical="center"/>
    </xf>
    <xf numFmtId="164" fontId="27" fillId="0" borderId="4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6" fillId="16" borderId="30" xfId="0" applyFont="1" applyFill="1" applyBorder="1" applyAlignment="1">
      <alignment horizontal="center" vertical="center"/>
    </xf>
    <xf numFmtId="0" fontId="6" fillId="16" borderId="31" xfId="0" applyFont="1" applyFill="1" applyBorder="1" applyAlignment="1">
      <alignment horizontal="center" vertical="center"/>
    </xf>
    <xf numFmtId="0" fontId="6" fillId="16" borderId="3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5" fillId="2" borderId="18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  <xf numFmtId="0" fontId="27" fillId="2" borderId="25" xfId="0" applyFont="1" applyFill="1" applyBorder="1" applyAlignment="1">
      <alignment horizontal="center" vertical="center"/>
    </xf>
    <xf numFmtId="0" fontId="27" fillId="2" borderId="26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2" borderId="29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7" fillId="7" borderId="30" xfId="0" applyFont="1" applyFill="1" applyBorder="1" applyAlignment="1">
      <alignment horizontal="center" vertical="center"/>
    </xf>
    <xf numFmtId="0" fontId="27" fillId="7" borderId="31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1" fillId="7" borderId="46" xfId="0" applyFont="1" applyFill="1" applyBorder="1" applyAlignment="1">
      <alignment horizontal="center" vertical="center" wrapText="1"/>
    </xf>
    <xf numFmtId="0" fontId="1" fillId="7" borderId="47" xfId="0" applyFont="1" applyFill="1" applyBorder="1" applyAlignment="1">
      <alignment horizontal="center" vertical="center" wrapText="1"/>
    </xf>
    <xf numFmtId="0" fontId="1" fillId="7" borderId="48" xfId="0" applyFont="1" applyFill="1" applyBorder="1" applyAlignment="1">
      <alignment horizontal="center" vertical="center" wrapText="1"/>
    </xf>
    <xf numFmtId="0" fontId="27" fillId="7" borderId="32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308046</xdr:colOff>
      <xdr:row>0</xdr:row>
      <xdr:rowOff>87537</xdr:rowOff>
    </xdr:from>
    <xdr:to>
      <xdr:col>0</xdr:col>
      <xdr:colOff>2109105</xdr:colOff>
      <xdr:row>2</xdr:row>
      <xdr:rowOff>260511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BD99393-3A15-4B00-A2C5-4CDCBDC49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046" y="87537"/>
          <a:ext cx="1801059" cy="798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2B2E-2155-498B-9EF0-1DDC808425EC}">
  <dimension ref="A1:AD239"/>
  <sheetViews>
    <sheetView zoomScale="30" zoomScaleNormal="30" workbookViewId="0">
      <selection activeCell="B27" sqref="B27:Q27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0" width="33.42578125" style="17" bestFit="1" customWidth="1"/>
    <col min="11" max="12" width="21.28515625" style="17" bestFit="1" customWidth="1"/>
    <col min="13" max="14" width="21.28515625" style="17" customWidth="1"/>
    <col min="15" max="15" width="21.28515625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277" t="s">
        <v>0</v>
      </c>
      <c r="B3" s="277"/>
      <c r="C3" s="27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" t="s">
        <v>1</v>
      </c>
      <c r="B9" s="4"/>
      <c r="C9" s="4"/>
      <c r="D9" s="1"/>
      <c r="E9" s="264" t="s">
        <v>2</v>
      </c>
      <c r="F9" s="264"/>
      <c r="G9" s="264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64"/>
      <c r="S9" s="264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" t="s">
        <v>4</v>
      </c>
      <c r="B11" s="4"/>
      <c r="C11" s="4"/>
      <c r="D11" s="1"/>
      <c r="E11" s="6">
        <v>3</v>
      </c>
      <c r="F11" s="1"/>
      <c r="G11" s="1"/>
      <c r="H11" s="1"/>
      <c r="I11" s="1"/>
      <c r="J11" s="1"/>
      <c r="K11" s="265" t="s">
        <v>5</v>
      </c>
      <c r="L11" s="265"/>
      <c r="M11" s="7"/>
      <c r="N11" s="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"/>
      <c r="B12" s="4"/>
      <c r="C12" s="4"/>
      <c r="D12" s="1"/>
      <c r="E12" s="5"/>
      <c r="F12" s="1"/>
      <c r="G12" s="1"/>
      <c r="H12" s="1"/>
      <c r="I12" s="1"/>
      <c r="J12" s="1"/>
      <c r="K12" s="7"/>
      <c r="L12" s="7"/>
      <c r="M12" s="7"/>
      <c r="N12" s="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"/>
      <c r="X13" s="1"/>
      <c r="Y13" s="1"/>
    </row>
    <row r="14" spans="1:30" s="3" customFormat="1" ht="27" thickBot="1" x14ac:dyDescent="0.3">
      <c r="A14" s="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274" t="s">
        <v>8</v>
      </c>
      <c r="C15" s="275"/>
      <c r="D15" s="275"/>
      <c r="E15" s="275"/>
      <c r="F15" s="275"/>
      <c r="G15" s="275"/>
      <c r="H15" s="275"/>
      <c r="I15" s="275"/>
      <c r="J15" s="275"/>
      <c r="K15" s="276"/>
      <c r="L15" s="268" t="s">
        <v>55</v>
      </c>
      <c r="M15" s="269"/>
      <c r="N15" s="269"/>
      <c r="O15" s="269"/>
      <c r="P15" s="269"/>
      <c r="Q15" s="269"/>
      <c r="R15" s="269"/>
      <c r="S15" s="269"/>
      <c r="T15" s="269"/>
      <c r="U15" s="270"/>
      <c r="V15" s="12"/>
    </row>
    <row r="16" spans="1:30" ht="39.950000000000003" customHeight="1" x14ac:dyDescent="0.25">
      <c r="A16" s="87" t="s">
        <v>9</v>
      </c>
      <c r="B16" s="129"/>
      <c r="C16" s="130"/>
      <c r="D16" s="131"/>
      <c r="E16" s="130"/>
      <c r="F16" s="130"/>
      <c r="G16" s="130"/>
      <c r="H16" s="131"/>
      <c r="I16" s="130"/>
      <c r="J16" s="130"/>
      <c r="K16" s="132"/>
      <c r="L16" s="126"/>
      <c r="M16" s="127"/>
      <c r="N16" s="127"/>
      <c r="O16" s="127"/>
      <c r="P16" s="127"/>
      <c r="Q16" s="127"/>
      <c r="R16" s="127"/>
      <c r="S16" s="127"/>
      <c r="T16" s="127"/>
      <c r="U16" s="128"/>
      <c r="V16" s="16" t="s">
        <v>10</v>
      </c>
      <c r="X16" s="18"/>
      <c r="Y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9">
        <v>9</v>
      </c>
      <c r="K17" s="118">
        <v>10</v>
      </c>
      <c r="L17" s="14">
        <v>1</v>
      </c>
      <c r="M17" s="19">
        <v>2</v>
      </c>
      <c r="N17" s="19">
        <v>3</v>
      </c>
      <c r="O17" s="19">
        <v>4</v>
      </c>
      <c r="P17" s="19">
        <v>5</v>
      </c>
      <c r="Q17" s="19">
        <v>6</v>
      </c>
      <c r="R17" s="19">
        <v>7</v>
      </c>
      <c r="S17" s="19">
        <v>8</v>
      </c>
      <c r="T17" s="19">
        <v>9</v>
      </c>
      <c r="U17" s="20">
        <v>10</v>
      </c>
      <c r="V17" s="16"/>
      <c r="X17" s="2"/>
      <c r="Y17" s="18"/>
    </row>
    <row r="18" spans="1:30" ht="39.950000000000003" customHeight="1" x14ac:dyDescent="0.25">
      <c r="A18" s="89" t="s">
        <v>12</v>
      </c>
      <c r="B18" s="21">
        <v>8.82</v>
      </c>
      <c r="C18" s="22">
        <v>8.8059999999999992</v>
      </c>
      <c r="D18" s="22">
        <v>8.7919999999999998</v>
      </c>
      <c r="E18" s="22">
        <v>8.8059999999999992</v>
      </c>
      <c r="F18" s="22">
        <v>8.8059999999999992</v>
      </c>
      <c r="G18" s="22">
        <v>8.8059999999999992</v>
      </c>
      <c r="H18" s="22">
        <v>8.8059999999999992</v>
      </c>
      <c r="I18" s="22">
        <v>8.8059999999999992</v>
      </c>
      <c r="J18" s="22">
        <v>8.8059999999999992</v>
      </c>
      <c r="K18" s="119">
        <v>8.8059999999999992</v>
      </c>
      <c r="L18" s="21">
        <v>8.8059999999999992</v>
      </c>
      <c r="M18" s="22">
        <v>8.8059999999999992</v>
      </c>
      <c r="N18" s="22">
        <v>8.8059999999999992</v>
      </c>
      <c r="O18" s="22">
        <v>8.8059999999999992</v>
      </c>
      <c r="P18" s="22">
        <v>8.7919999999999998</v>
      </c>
      <c r="Q18" s="22">
        <v>8.7919999999999998</v>
      </c>
      <c r="R18" s="22">
        <v>8.7919999999999998</v>
      </c>
      <c r="S18" s="22">
        <v>8.7919999999999998</v>
      </c>
      <c r="T18" s="22">
        <v>8.7919999999999998</v>
      </c>
      <c r="U18" s="23">
        <v>8.7919999999999998</v>
      </c>
      <c r="V18" s="24">
        <f t="shared" ref="V18:V24" si="0">SUM(L18:U18)</f>
        <v>87.975999999999999</v>
      </c>
      <c r="X18" s="2">
        <v>14</v>
      </c>
      <c r="Y18" s="18"/>
    </row>
    <row r="19" spans="1:30" ht="39.950000000000003" customHeight="1" x14ac:dyDescent="0.25">
      <c r="A19" s="90" t="s">
        <v>13</v>
      </c>
      <c r="B19" s="21">
        <v>10.395</v>
      </c>
      <c r="C19" s="22">
        <v>10.378500000000001</v>
      </c>
      <c r="D19" s="22">
        <v>10.362</v>
      </c>
      <c r="E19" s="22">
        <v>10.378500000000001</v>
      </c>
      <c r="F19" s="22">
        <v>10.378500000000001</v>
      </c>
      <c r="G19" s="22">
        <v>10.378500000000001</v>
      </c>
      <c r="H19" s="22">
        <v>10.378500000000001</v>
      </c>
      <c r="I19" s="22">
        <v>10.378500000000001</v>
      </c>
      <c r="J19" s="22">
        <v>10.378500000000001</v>
      </c>
      <c r="K19" s="119">
        <v>10.378500000000001</v>
      </c>
      <c r="L19" s="21">
        <v>10.378500000000001</v>
      </c>
      <c r="M19" s="22">
        <v>10.378500000000001</v>
      </c>
      <c r="N19" s="22">
        <v>10.378500000000001</v>
      </c>
      <c r="O19" s="22">
        <v>10.378500000000001</v>
      </c>
      <c r="P19" s="22">
        <v>10.362</v>
      </c>
      <c r="Q19" s="22">
        <v>10.362</v>
      </c>
      <c r="R19" s="22">
        <v>10.362</v>
      </c>
      <c r="S19" s="22">
        <v>10.362</v>
      </c>
      <c r="T19" s="22">
        <v>10.362</v>
      </c>
      <c r="U19" s="23">
        <v>10.362</v>
      </c>
      <c r="V19" s="24">
        <f t="shared" si="0"/>
        <v>103.68599999999999</v>
      </c>
      <c r="X19" s="2">
        <v>16.5</v>
      </c>
      <c r="Y19" s="18"/>
    </row>
    <row r="20" spans="1:30" ht="39.75" customHeight="1" x14ac:dyDescent="0.25">
      <c r="A20" s="89" t="s">
        <v>14</v>
      </c>
      <c r="B20" s="75">
        <v>12.914999999999999</v>
      </c>
      <c r="C20" s="22">
        <v>12.894500000000001</v>
      </c>
      <c r="D20" s="22">
        <v>12.874000000000001</v>
      </c>
      <c r="E20" s="22">
        <v>12.894500000000001</v>
      </c>
      <c r="F20" s="22">
        <v>12.894500000000001</v>
      </c>
      <c r="G20" s="22">
        <v>12.894500000000001</v>
      </c>
      <c r="H20" s="22">
        <v>12.894500000000001</v>
      </c>
      <c r="I20" s="22">
        <v>12.894500000000001</v>
      </c>
      <c r="J20" s="22">
        <v>12.894500000000001</v>
      </c>
      <c r="K20" s="119">
        <v>12.894500000000001</v>
      </c>
      <c r="L20" s="21">
        <v>12.894500000000001</v>
      </c>
      <c r="M20" s="22">
        <v>12.894500000000001</v>
      </c>
      <c r="N20" s="22">
        <v>12.894500000000001</v>
      </c>
      <c r="O20" s="22">
        <v>12.894500000000001</v>
      </c>
      <c r="P20" s="22">
        <v>12.874000000000001</v>
      </c>
      <c r="Q20" s="22">
        <v>12.874000000000001</v>
      </c>
      <c r="R20" s="22">
        <v>12.874000000000001</v>
      </c>
      <c r="S20" s="22">
        <v>12.874000000000001</v>
      </c>
      <c r="T20" s="22">
        <v>12.874000000000001</v>
      </c>
      <c r="U20" s="23">
        <v>12.874000000000001</v>
      </c>
      <c r="V20" s="24">
        <f t="shared" si="0"/>
        <v>128.82199999999997</v>
      </c>
      <c r="X20" s="2">
        <v>20.5</v>
      </c>
      <c r="Y20" s="18"/>
    </row>
    <row r="21" spans="1:30" ht="39.950000000000003" customHeight="1" x14ac:dyDescent="0.25">
      <c r="A21" s="90" t="s">
        <v>15</v>
      </c>
      <c r="B21" s="21">
        <f>B27*$X$21/1000</f>
        <v>14.734500000000001</v>
      </c>
      <c r="C21" s="22">
        <f t="shared" ref="C21:U21" si="1">C27*$X$21/1000</f>
        <v>14.6875</v>
      </c>
      <c r="D21" s="22">
        <f t="shared" si="1"/>
        <v>14.664</v>
      </c>
      <c r="E21" s="22">
        <f t="shared" si="1"/>
        <v>14.734500000000001</v>
      </c>
      <c r="F21" s="22">
        <f t="shared" si="1"/>
        <v>14.711</v>
      </c>
      <c r="G21" s="22">
        <f t="shared" si="1"/>
        <v>14.6875</v>
      </c>
      <c r="H21" s="22">
        <f t="shared" si="1"/>
        <v>14.6875</v>
      </c>
      <c r="I21" s="22">
        <f t="shared" si="1"/>
        <v>14.664</v>
      </c>
      <c r="J21" s="22">
        <f t="shared" si="1"/>
        <v>14.57</v>
      </c>
      <c r="K21" s="119">
        <f t="shared" si="1"/>
        <v>14.734500000000001</v>
      </c>
      <c r="L21" s="21">
        <f t="shared" si="1"/>
        <v>14.640499999999999</v>
      </c>
      <c r="M21" s="22">
        <f t="shared" si="1"/>
        <v>14.757999999999999</v>
      </c>
      <c r="N21" s="22">
        <f t="shared" si="1"/>
        <v>14.757999999999999</v>
      </c>
      <c r="O21" s="22">
        <f t="shared" si="1"/>
        <v>14.6875</v>
      </c>
      <c r="P21" s="22">
        <f t="shared" si="1"/>
        <v>14.617000000000001</v>
      </c>
      <c r="Q21" s="22">
        <f t="shared" si="1"/>
        <v>14.617000000000001</v>
      </c>
      <c r="R21" s="22">
        <f t="shared" si="1"/>
        <v>14.711</v>
      </c>
      <c r="S21" s="22">
        <f t="shared" si="1"/>
        <v>14.664</v>
      </c>
      <c r="T21" s="22">
        <f t="shared" si="1"/>
        <v>14.6875</v>
      </c>
      <c r="U21" s="23">
        <f t="shared" si="1"/>
        <v>14.711</v>
      </c>
      <c r="V21" s="24">
        <f t="shared" si="0"/>
        <v>146.85150000000002</v>
      </c>
      <c r="X21" s="2">
        <v>23.5</v>
      </c>
      <c r="Y21" s="18"/>
    </row>
    <row r="22" spans="1:30" ht="39.950000000000003" customHeight="1" x14ac:dyDescent="0.25">
      <c r="A22" s="89" t="s">
        <v>16</v>
      </c>
      <c r="B22" s="21">
        <f>B27*$X$22/1000</f>
        <v>16.615500000000001</v>
      </c>
      <c r="C22" s="22">
        <f t="shared" ref="C22:U22" si="2">C27*$X$22/1000</f>
        <v>16.5625</v>
      </c>
      <c r="D22" s="22">
        <f t="shared" si="2"/>
        <v>16.536000000000001</v>
      </c>
      <c r="E22" s="22">
        <f t="shared" si="2"/>
        <v>16.615500000000001</v>
      </c>
      <c r="F22" s="22">
        <f t="shared" si="2"/>
        <v>16.588999999999999</v>
      </c>
      <c r="G22" s="22">
        <f t="shared" si="2"/>
        <v>16.5625</v>
      </c>
      <c r="H22" s="22">
        <f t="shared" si="2"/>
        <v>16.5625</v>
      </c>
      <c r="I22" s="22">
        <f t="shared" si="2"/>
        <v>16.536000000000001</v>
      </c>
      <c r="J22" s="22">
        <f t="shared" si="2"/>
        <v>16.43</v>
      </c>
      <c r="K22" s="119">
        <f t="shared" si="2"/>
        <v>16.615500000000001</v>
      </c>
      <c r="L22" s="21">
        <f t="shared" si="2"/>
        <v>16.509499999999999</v>
      </c>
      <c r="M22" s="22">
        <f t="shared" si="2"/>
        <v>16.641999999999999</v>
      </c>
      <c r="N22" s="22">
        <f t="shared" si="2"/>
        <v>16.641999999999999</v>
      </c>
      <c r="O22" s="22">
        <f t="shared" si="2"/>
        <v>16.5625</v>
      </c>
      <c r="P22" s="22">
        <f t="shared" si="2"/>
        <v>16.483000000000001</v>
      </c>
      <c r="Q22" s="22">
        <f t="shared" si="2"/>
        <v>16.483000000000001</v>
      </c>
      <c r="R22" s="22">
        <f t="shared" si="2"/>
        <v>16.588999999999999</v>
      </c>
      <c r="S22" s="22">
        <f t="shared" si="2"/>
        <v>16.536000000000001</v>
      </c>
      <c r="T22" s="22">
        <f t="shared" si="2"/>
        <v>16.5625</v>
      </c>
      <c r="U22" s="23">
        <f t="shared" si="2"/>
        <v>16.588999999999999</v>
      </c>
      <c r="V22" s="24">
        <f t="shared" si="0"/>
        <v>165.5985</v>
      </c>
      <c r="X22" s="2">
        <v>26.5</v>
      </c>
      <c r="Y22" s="18"/>
    </row>
    <row r="23" spans="1:30" ht="39.950000000000003" customHeight="1" x14ac:dyDescent="0.25">
      <c r="A23" s="90" t="s">
        <v>17</v>
      </c>
      <c r="B23" s="21">
        <f>B27*$X$23/1000</f>
        <v>18.496500000000001</v>
      </c>
      <c r="C23" s="22">
        <f t="shared" ref="C23:U23" si="3">C27*$X$23/1000</f>
        <v>18.4375</v>
      </c>
      <c r="D23" s="22">
        <f t="shared" si="3"/>
        <v>18.408000000000001</v>
      </c>
      <c r="E23" s="22">
        <f t="shared" si="3"/>
        <v>18.496500000000001</v>
      </c>
      <c r="F23" s="22">
        <f t="shared" si="3"/>
        <v>18.466999999999999</v>
      </c>
      <c r="G23" s="22">
        <f t="shared" si="3"/>
        <v>18.4375</v>
      </c>
      <c r="H23" s="22">
        <f t="shared" si="3"/>
        <v>18.4375</v>
      </c>
      <c r="I23" s="22">
        <f t="shared" si="3"/>
        <v>18.408000000000001</v>
      </c>
      <c r="J23" s="22">
        <f t="shared" si="3"/>
        <v>18.29</v>
      </c>
      <c r="K23" s="119">
        <f t="shared" si="3"/>
        <v>18.496500000000001</v>
      </c>
      <c r="L23" s="21">
        <f t="shared" si="3"/>
        <v>18.378499999999999</v>
      </c>
      <c r="M23" s="22">
        <f t="shared" si="3"/>
        <v>18.526</v>
      </c>
      <c r="N23" s="22">
        <f t="shared" si="3"/>
        <v>18.526</v>
      </c>
      <c r="O23" s="22">
        <f t="shared" si="3"/>
        <v>18.4375</v>
      </c>
      <c r="P23" s="22">
        <f t="shared" si="3"/>
        <v>18.349</v>
      </c>
      <c r="Q23" s="22">
        <f t="shared" si="3"/>
        <v>18.349</v>
      </c>
      <c r="R23" s="22">
        <f t="shared" si="3"/>
        <v>18.466999999999999</v>
      </c>
      <c r="S23" s="22">
        <f t="shared" si="3"/>
        <v>18.408000000000001</v>
      </c>
      <c r="T23" s="22">
        <f t="shared" si="3"/>
        <v>18.4375</v>
      </c>
      <c r="U23" s="23">
        <f t="shared" si="3"/>
        <v>18.466999999999999</v>
      </c>
      <c r="V23" s="24">
        <f t="shared" si="0"/>
        <v>184.34550000000002</v>
      </c>
      <c r="X23" s="2">
        <v>29.5</v>
      </c>
      <c r="Y23" s="18"/>
    </row>
    <row r="24" spans="1:30" ht="39.950000000000003" customHeight="1" x14ac:dyDescent="0.25">
      <c r="A24" s="89" t="s">
        <v>18</v>
      </c>
      <c r="B24" s="21">
        <f>B27*$X$24/1000</f>
        <v>20.064</v>
      </c>
      <c r="C24" s="22">
        <f t="shared" ref="C24:U24" si="4">C27*$X$24/1000</f>
        <v>20</v>
      </c>
      <c r="D24" s="22">
        <f t="shared" si="4"/>
        <v>19.968</v>
      </c>
      <c r="E24" s="22">
        <f t="shared" si="4"/>
        <v>20.064</v>
      </c>
      <c r="F24" s="22">
        <f t="shared" si="4"/>
        <v>20.032</v>
      </c>
      <c r="G24" s="22">
        <f t="shared" si="4"/>
        <v>20</v>
      </c>
      <c r="H24" s="22">
        <f t="shared" si="4"/>
        <v>20</v>
      </c>
      <c r="I24" s="22">
        <f t="shared" si="4"/>
        <v>19.968</v>
      </c>
      <c r="J24" s="22">
        <f t="shared" si="4"/>
        <v>19.84</v>
      </c>
      <c r="K24" s="119">
        <f t="shared" si="4"/>
        <v>20.064</v>
      </c>
      <c r="L24" s="21">
        <f t="shared" si="4"/>
        <v>19.936</v>
      </c>
      <c r="M24" s="22">
        <f t="shared" si="4"/>
        <v>20.096</v>
      </c>
      <c r="N24" s="22">
        <f t="shared" si="4"/>
        <v>20.096</v>
      </c>
      <c r="O24" s="22">
        <f t="shared" si="4"/>
        <v>20</v>
      </c>
      <c r="P24" s="22">
        <f t="shared" si="4"/>
        <v>19.904</v>
      </c>
      <c r="Q24" s="22">
        <f t="shared" si="4"/>
        <v>19.904</v>
      </c>
      <c r="R24" s="22">
        <f t="shared" si="4"/>
        <v>20.032</v>
      </c>
      <c r="S24" s="22">
        <f t="shared" si="4"/>
        <v>19.968</v>
      </c>
      <c r="T24" s="22">
        <f t="shared" si="4"/>
        <v>20</v>
      </c>
      <c r="U24" s="23">
        <f t="shared" si="4"/>
        <v>20.032</v>
      </c>
      <c r="V24" s="24">
        <f t="shared" si="0"/>
        <v>199.96799999999999</v>
      </c>
      <c r="X24" s="2">
        <v>32</v>
      </c>
    </row>
    <row r="25" spans="1:30" ht="41.45" customHeight="1" x14ac:dyDescent="0.25">
      <c r="A25" s="90" t="s">
        <v>10</v>
      </c>
      <c r="B25" s="25">
        <f t="shared" ref="B25:C25" si="5">SUM(B18:B24)</f>
        <v>102.04049999999998</v>
      </c>
      <c r="C25" s="26">
        <f t="shared" si="5"/>
        <v>101.76650000000001</v>
      </c>
      <c r="D25" s="26">
        <f>SUM(D18:D24)</f>
        <v>101.604</v>
      </c>
      <c r="E25" s="26">
        <f t="shared" ref="E25:G25" si="6">SUM(E18:E24)</f>
        <v>101.98949999999999</v>
      </c>
      <c r="F25" s="26">
        <f t="shared" si="6"/>
        <v>101.878</v>
      </c>
      <c r="G25" s="26">
        <f t="shared" si="6"/>
        <v>101.76650000000001</v>
      </c>
      <c r="H25" s="26">
        <f>SUM(H18:H24)</f>
        <v>101.76650000000001</v>
      </c>
      <c r="I25" s="26">
        <f t="shared" ref="I25:K25" si="7">SUM(I18:I24)</f>
        <v>101.65500000000002</v>
      </c>
      <c r="J25" s="26">
        <f t="shared" si="7"/>
        <v>101.209</v>
      </c>
      <c r="K25" s="120">
        <f t="shared" si="7"/>
        <v>101.98949999999999</v>
      </c>
      <c r="L25" s="25">
        <f>SUM(L18:L24)</f>
        <v>101.54349999999999</v>
      </c>
      <c r="M25" s="26">
        <f t="shared" ref="M25:O25" si="8">SUM(M18:M24)</f>
        <v>102.101</v>
      </c>
      <c r="N25" s="26">
        <f t="shared" si="8"/>
        <v>102.101</v>
      </c>
      <c r="O25" s="26">
        <f t="shared" si="8"/>
        <v>101.76650000000001</v>
      </c>
      <c r="P25" s="26">
        <f>SUM(P18:P24)</f>
        <v>101.381</v>
      </c>
      <c r="Q25" s="26">
        <f t="shared" ref="Q25:U25" si="9">SUM(Q18:Q24)</f>
        <v>101.381</v>
      </c>
      <c r="R25" s="26">
        <f>SUM(R18:R24)</f>
        <v>101.82699999999998</v>
      </c>
      <c r="S25" s="26">
        <f t="shared" ref="S25" si="10">SUM(S18:S24)</f>
        <v>101.604</v>
      </c>
      <c r="T25" s="26">
        <f t="shared" si="9"/>
        <v>101.71549999999999</v>
      </c>
      <c r="U25" s="27">
        <f t="shared" si="9"/>
        <v>101.82699999999998</v>
      </c>
      <c r="V25" s="24">
        <f>SUM(B25:U25)</f>
        <v>2034.9125000000006</v>
      </c>
    </row>
    <row r="26" spans="1:30" s="2" customFormat="1" ht="36.75" customHeight="1" x14ac:dyDescent="0.25">
      <c r="A26" s="91" t="s">
        <v>19</v>
      </c>
      <c r="B26" s="28"/>
      <c r="C26" s="29"/>
      <c r="D26" s="29"/>
      <c r="E26" s="29"/>
      <c r="F26" s="29"/>
      <c r="G26" s="29"/>
      <c r="H26" s="29"/>
      <c r="I26" s="29"/>
      <c r="J26" s="29"/>
      <c r="K26" s="121"/>
      <c r="L26" s="28"/>
      <c r="M26" s="29"/>
      <c r="N26" s="29"/>
      <c r="O26" s="29"/>
      <c r="P26" s="29"/>
      <c r="Q26" s="29"/>
      <c r="R26" s="29"/>
      <c r="S26" s="29"/>
      <c r="T26" s="29"/>
      <c r="U26" s="30"/>
      <c r="V26" s="31">
        <f>+((V25/V27)/7)*1000</f>
        <v>23.258003497422656</v>
      </c>
    </row>
    <row r="27" spans="1:30" s="2" customFormat="1" ht="33" customHeight="1" x14ac:dyDescent="0.25">
      <c r="A27" s="92" t="s">
        <v>20</v>
      </c>
      <c r="B27" s="32">
        <v>627</v>
      </c>
      <c r="C27" s="33">
        <v>625</v>
      </c>
      <c r="D27" s="33">
        <v>624</v>
      </c>
      <c r="E27" s="33">
        <v>627</v>
      </c>
      <c r="F27" s="33">
        <v>626</v>
      </c>
      <c r="G27" s="33">
        <v>625</v>
      </c>
      <c r="H27" s="33">
        <v>625</v>
      </c>
      <c r="I27" s="33">
        <v>624</v>
      </c>
      <c r="J27" s="33">
        <v>620</v>
      </c>
      <c r="K27" s="122">
        <v>627</v>
      </c>
      <c r="L27" s="32">
        <v>623</v>
      </c>
      <c r="M27" s="33">
        <v>628</v>
      </c>
      <c r="N27" s="33">
        <v>628</v>
      </c>
      <c r="O27" s="33">
        <v>625</v>
      </c>
      <c r="P27" s="33">
        <v>622</v>
      </c>
      <c r="Q27" s="33">
        <v>622</v>
      </c>
      <c r="R27" s="33">
        <v>626</v>
      </c>
      <c r="S27" s="33">
        <v>624</v>
      </c>
      <c r="T27" s="33">
        <v>625</v>
      </c>
      <c r="U27" s="34">
        <v>626</v>
      </c>
      <c r="V27" s="35">
        <f>SUM(B27:U27)</f>
        <v>12499</v>
      </c>
      <c r="W27" s="2">
        <f>((V25*1000)/V27)/7</f>
        <v>23.25800349742266</v>
      </c>
    </row>
    <row r="28" spans="1:30" s="2" customFormat="1" ht="33" customHeight="1" x14ac:dyDescent="0.25">
      <c r="A28" s="93" t="s">
        <v>21</v>
      </c>
      <c r="B28" s="36">
        <f t="shared" ref="B28:C28" si="11">(B27*B26)/1000</f>
        <v>0</v>
      </c>
      <c r="C28" s="37">
        <f t="shared" si="11"/>
        <v>0</v>
      </c>
      <c r="D28" s="37">
        <f>(D27*D26)/1000</f>
        <v>0</v>
      </c>
      <c r="E28" s="37">
        <f>(E27*E26)/1000</f>
        <v>0</v>
      </c>
      <c r="F28" s="37">
        <f t="shared" ref="F28:G28" si="12">(F27*F26)/1000</f>
        <v>0</v>
      </c>
      <c r="G28" s="37">
        <f t="shared" si="12"/>
        <v>0</v>
      </c>
      <c r="H28" s="37">
        <f>(H27*H26)/1000</f>
        <v>0</v>
      </c>
      <c r="I28" s="37">
        <f>(I27*I26)/1000</f>
        <v>0</v>
      </c>
      <c r="J28" s="37">
        <f t="shared" ref="J28:K28" si="13">(J27*J26)/1000</f>
        <v>0</v>
      </c>
      <c r="K28" s="123">
        <f t="shared" si="13"/>
        <v>0</v>
      </c>
      <c r="L28" s="36">
        <f>(L27*L26)/1000</f>
        <v>0</v>
      </c>
      <c r="M28" s="37">
        <f>(M27*M26)/1000</f>
        <v>0</v>
      </c>
      <c r="N28" s="37">
        <f t="shared" ref="N28:U28" si="14">(N27*N26)/1000</f>
        <v>0</v>
      </c>
      <c r="O28" s="37">
        <f t="shared" si="14"/>
        <v>0</v>
      </c>
      <c r="P28" s="37">
        <f t="shared" si="14"/>
        <v>0</v>
      </c>
      <c r="Q28" s="37">
        <f t="shared" si="14"/>
        <v>0</v>
      </c>
      <c r="R28" s="37">
        <f t="shared" ref="R28:S28" si="15">(R27*R26)/1000</f>
        <v>0</v>
      </c>
      <c r="S28" s="37">
        <f t="shared" si="15"/>
        <v>0</v>
      </c>
      <c r="T28" s="37">
        <f t="shared" si="14"/>
        <v>0</v>
      </c>
      <c r="U28" s="38">
        <f t="shared" si="14"/>
        <v>0</v>
      </c>
      <c r="V28" s="39"/>
    </row>
    <row r="29" spans="1:30" ht="33.75" customHeight="1" x14ac:dyDescent="0.25">
      <c r="A29" s="94" t="s">
        <v>22</v>
      </c>
      <c r="B29" s="40">
        <f t="shared" ref="B29:C29" si="16">((B27*B26)*7)/1000</f>
        <v>0</v>
      </c>
      <c r="C29" s="41">
        <f t="shared" si="16"/>
        <v>0</v>
      </c>
      <c r="D29" s="41">
        <f>((D27*D26)*7)/1000</f>
        <v>0</v>
      </c>
      <c r="E29" s="41">
        <f>((E27*E26)*7)/1000</f>
        <v>0</v>
      </c>
      <c r="F29" s="41">
        <f t="shared" ref="F29:G29" si="17">((F27*F26)*7)/1000</f>
        <v>0</v>
      </c>
      <c r="G29" s="41">
        <f t="shared" si="17"/>
        <v>0</v>
      </c>
      <c r="H29" s="41">
        <f>((H27*H26)*7)/1000</f>
        <v>0</v>
      </c>
      <c r="I29" s="41">
        <f>((I27*I26)*7)/1000</f>
        <v>0</v>
      </c>
      <c r="J29" s="41">
        <f t="shared" ref="J29:K29" si="18">((J27*J26)*7)/1000</f>
        <v>0</v>
      </c>
      <c r="K29" s="124">
        <f t="shared" si="18"/>
        <v>0</v>
      </c>
      <c r="L29" s="40">
        <f>((L27*L26)*7)/1000</f>
        <v>0</v>
      </c>
      <c r="M29" s="41">
        <f>((M27*M26)*7)/1000</f>
        <v>0</v>
      </c>
      <c r="N29" s="41">
        <f t="shared" ref="N29:U29" si="19">((N27*N26)*7)/1000</f>
        <v>0</v>
      </c>
      <c r="O29" s="41">
        <f t="shared" si="19"/>
        <v>0</v>
      </c>
      <c r="P29" s="42">
        <f t="shared" si="19"/>
        <v>0</v>
      </c>
      <c r="Q29" s="42">
        <f t="shared" si="19"/>
        <v>0</v>
      </c>
      <c r="R29" s="42">
        <f t="shared" ref="R29:S29" si="20">((R27*R26)*7)/1000</f>
        <v>0</v>
      </c>
      <c r="S29" s="42">
        <f t="shared" si="20"/>
        <v>0</v>
      </c>
      <c r="T29" s="42">
        <f t="shared" si="19"/>
        <v>0</v>
      </c>
      <c r="U29" s="43">
        <f t="shared" si="19"/>
        <v>0</v>
      </c>
      <c r="V29" s="44"/>
    </row>
    <row r="30" spans="1:30" ht="33.75" customHeight="1" thickBot="1" x14ac:dyDescent="0.3">
      <c r="A30" s="95" t="s">
        <v>23</v>
      </c>
      <c r="B30" s="45">
        <f t="shared" ref="B30:C30" si="21">+(B25/B27)/7*1000</f>
        <v>23.249145591250848</v>
      </c>
      <c r="C30" s="46">
        <f t="shared" si="21"/>
        <v>23.260914285714286</v>
      </c>
      <c r="D30" s="46">
        <f>+(D25/D27)/7*1000</f>
        <v>23.260989010989007</v>
      </c>
      <c r="E30" s="46">
        <f t="shared" ref="E30:G30" si="22">+(E25/E27)/7*1000</f>
        <v>23.237525632262475</v>
      </c>
      <c r="F30" s="46">
        <f t="shared" si="22"/>
        <v>23.249201277955269</v>
      </c>
      <c r="G30" s="46">
        <f t="shared" si="22"/>
        <v>23.260914285714286</v>
      </c>
      <c r="H30" s="46">
        <f>+(H25/H27)/7*1000</f>
        <v>23.260914285714286</v>
      </c>
      <c r="I30" s="46">
        <f t="shared" ref="I30:K30" si="23">+(I25/I27)/7*1000</f>
        <v>23.272664835164843</v>
      </c>
      <c r="J30" s="46">
        <f t="shared" si="23"/>
        <v>23.320046082949307</v>
      </c>
      <c r="K30" s="125">
        <f t="shared" si="23"/>
        <v>23.237525632262475</v>
      </c>
      <c r="L30" s="45">
        <f>+(L25/L27)/7*1000</f>
        <v>23.284453107085529</v>
      </c>
      <c r="M30" s="46">
        <f t="shared" ref="M30:U30" si="24">+(M25/M27)/7*1000</f>
        <v>23.225887170154685</v>
      </c>
      <c r="N30" s="46">
        <f t="shared" si="24"/>
        <v>23.225887170154685</v>
      </c>
      <c r="O30" s="46">
        <f t="shared" si="24"/>
        <v>23.260914285714286</v>
      </c>
      <c r="P30" s="46">
        <f t="shared" si="24"/>
        <v>23.284565916398712</v>
      </c>
      <c r="Q30" s="46">
        <f t="shared" si="24"/>
        <v>23.284565916398712</v>
      </c>
      <c r="R30" s="46">
        <f t="shared" ref="R30:S30" si="25">+(R25/R27)/7*1000</f>
        <v>23.237562756732082</v>
      </c>
      <c r="S30" s="46">
        <f t="shared" si="25"/>
        <v>23.260989010989007</v>
      </c>
      <c r="T30" s="46">
        <f t="shared" si="24"/>
        <v>23.249257142857143</v>
      </c>
      <c r="U30" s="47">
        <f t="shared" si="24"/>
        <v>23.237562756732082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266" t="s">
        <v>25</v>
      </c>
      <c r="C36" s="267"/>
      <c r="D36" s="267"/>
      <c r="E36" s="267"/>
      <c r="F36" s="267"/>
      <c r="G36" s="267"/>
      <c r="H36" s="97"/>
      <c r="I36" s="52" t="s">
        <v>26</v>
      </c>
      <c r="J36" s="105"/>
      <c r="K36" s="272" t="s">
        <v>25</v>
      </c>
      <c r="L36" s="272"/>
      <c r="M36" s="272"/>
      <c r="N36" s="272"/>
      <c r="O36" s="266"/>
      <c r="P36" s="109"/>
      <c r="Q36" s="53"/>
      <c r="R36" s="53"/>
      <c r="S36" s="3"/>
      <c r="T36" s="3"/>
      <c r="U36" s="54"/>
      <c r="V36" s="3"/>
      <c r="W36" s="53"/>
      <c r="X36" s="53"/>
      <c r="Y36" s="53"/>
      <c r="Z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98" t="s">
        <v>10</v>
      </c>
      <c r="J37" s="106"/>
      <c r="K37" s="96"/>
      <c r="L37" s="15"/>
      <c r="M37" s="15"/>
      <c r="N37" s="15"/>
      <c r="O37" s="15"/>
      <c r="P37" s="98" t="s">
        <v>10</v>
      </c>
      <c r="Q37" s="56"/>
      <c r="R37" s="56"/>
      <c r="S37" s="57"/>
      <c r="T37" s="3"/>
      <c r="U37" s="3"/>
      <c r="V37" s="54"/>
      <c r="W37" s="3"/>
      <c r="X37" s="53"/>
      <c r="Y37" s="53"/>
      <c r="Z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98"/>
      <c r="J38" s="107" t="s">
        <v>11</v>
      </c>
      <c r="K38" s="96">
        <v>1</v>
      </c>
      <c r="L38" s="55">
        <v>2</v>
      </c>
      <c r="M38" s="55">
        <v>3</v>
      </c>
      <c r="N38" s="55">
        <v>4</v>
      </c>
      <c r="O38" s="55">
        <v>5</v>
      </c>
      <c r="P38" s="98"/>
      <c r="Q38" s="56"/>
      <c r="R38" s="56"/>
      <c r="S38" s="58"/>
      <c r="T38" s="2"/>
      <c r="U38" s="59"/>
      <c r="V38" s="59"/>
      <c r="W38" s="2"/>
      <c r="X38" s="2"/>
      <c r="Y38" s="2"/>
      <c r="Z38" s="2"/>
    </row>
    <row r="39" spans="1:30" ht="33.75" customHeight="1" x14ac:dyDescent="0.25">
      <c r="A39" s="89" t="s">
        <v>12</v>
      </c>
      <c r="B39" s="78">
        <v>8.75</v>
      </c>
      <c r="C39" s="78">
        <v>8.75</v>
      </c>
      <c r="D39" s="78">
        <v>8.75</v>
      </c>
      <c r="E39" s="78">
        <v>8.75</v>
      </c>
      <c r="F39" s="78">
        <v>8.75</v>
      </c>
      <c r="G39" s="78">
        <v>8.7639999999999993</v>
      </c>
      <c r="H39" s="99">
        <f t="shared" ref="H39:H46" si="26">SUM(B39:G39)</f>
        <v>52.513999999999996</v>
      </c>
      <c r="I39" s="2">
        <v>14</v>
      </c>
      <c r="J39" s="89" t="s">
        <v>12</v>
      </c>
      <c r="K39" s="78">
        <v>10.125</v>
      </c>
      <c r="L39" s="78">
        <v>10.125</v>
      </c>
      <c r="M39" s="78">
        <v>10.125</v>
      </c>
      <c r="N39" s="78">
        <v>10.11</v>
      </c>
      <c r="O39" s="78">
        <v>10.11</v>
      </c>
      <c r="P39" s="99">
        <f t="shared" ref="P39:P46" si="27">SUM(K39:O39)</f>
        <v>50.594999999999999</v>
      </c>
      <c r="Q39" s="2">
        <v>15</v>
      </c>
      <c r="R39" s="60"/>
      <c r="S39" s="61"/>
      <c r="T39" s="2"/>
      <c r="U39" s="59"/>
      <c r="V39" s="59"/>
      <c r="W39" s="2"/>
      <c r="X39" s="2"/>
      <c r="Y39" s="2"/>
      <c r="Z39" s="2"/>
    </row>
    <row r="40" spans="1:30" ht="33.75" customHeight="1" x14ac:dyDescent="0.25">
      <c r="A40" s="90" t="s">
        <v>13</v>
      </c>
      <c r="B40" s="78">
        <v>10</v>
      </c>
      <c r="C40" s="22">
        <v>10</v>
      </c>
      <c r="D40" s="22">
        <v>10</v>
      </c>
      <c r="E40" s="22">
        <v>10</v>
      </c>
      <c r="F40" s="22">
        <v>10</v>
      </c>
      <c r="G40" s="22">
        <v>10.016</v>
      </c>
      <c r="H40" s="99">
        <f t="shared" si="26"/>
        <v>60.015999999999998</v>
      </c>
      <c r="I40" s="2">
        <v>16</v>
      </c>
      <c r="J40" s="90" t="s">
        <v>13</v>
      </c>
      <c r="K40" s="78">
        <v>12.15</v>
      </c>
      <c r="L40" s="78">
        <v>12.15</v>
      </c>
      <c r="M40" s="78">
        <v>12.15</v>
      </c>
      <c r="N40" s="78">
        <v>12.132</v>
      </c>
      <c r="O40" s="78">
        <v>12.132</v>
      </c>
      <c r="P40" s="99">
        <f t="shared" si="27"/>
        <v>60.713999999999999</v>
      </c>
      <c r="Q40" s="2">
        <v>18</v>
      </c>
      <c r="R40" s="60"/>
      <c r="S40" s="58"/>
      <c r="T40" s="2"/>
      <c r="U40" s="59"/>
      <c r="V40" s="59"/>
      <c r="W40" s="2"/>
      <c r="X40" s="2"/>
      <c r="Y40" s="2"/>
      <c r="Z40" s="2"/>
    </row>
    <row r="41" spans="1:30" ht="33.75" customHeight="1" x14ac:dyDescent="0.25">
      <c r="A41" s="89" t="s">
        <v>14</v>
      </c>
      <c r="B41" s="78">
        <v>11.875</v>
      </c>
      <c r="C41" s="22">
        <v>11.875</v>
      </c>
      <c r="D41" s="22">
        <v>11.875</v>
      </c>
      <c r="E41" s="22">
        <v>11.875</v>
      </c>
      <c r="F41" s="22">
        <v>11.875</v>
      </c>
      <c r="G41" s="22">
        <v>11.894</v>
      </c>
      <c r="H41" s="99">
        <f t="shared" si="26"/>
        <v>71.269000000000005</v>
      </c>
      <c r="I41" s="2">
        <v>19</v>
      </c>
      <c r="J41" s="89" t="s">
        <v>14</v>
      </c>
      <c r="K41" s="78">
        <v>15.525</v>
      </c>
      <c r="L41" s="78">
        <v>15.525</v>
      </c>
      <c r="M41" s="78">
        <v>15.525</v>
      </c>
      <c r="N41" s="78">
        <v>15.502000000000001</v>
      </c>
      <c r="O41" s="78">
        <v>15.502000000000001</v>
      </c>
      <c r="P41" s="99">
        <f t="shared" si="27"/>
        <v>77.579000000000008</v>
      </c>
      <c r="Q41" s="2">
        <v>23</v>
      </c>
      <c r="R41" s="60"/>
      <c r="S41" s="51"/>
      <c r="T41" s="2"/>
      <c r="U41" s="59"/>
      <c r="V41" s="59"/>
      <c r="W41" s="2"/>
      <c r="X41" s="2"/>
      <c r="Y41" s="2"/>
      <c r="Z41" s="2"/>
    </row>
    <row r="42" spans="1:30" ht="33.75" customHeight="1" x14ac:dyDescent="0.25">
      <c r="A42" s="90" t="s">
        <v>15</v>
      </c>
      <c r="B42" s="78">
        <v>13.662000000000001</v>
      </c>
      <c r="C42" s="22">
        <v>13.683999999999999</v>
      </c>
      <c r="D42" s="22">
        <v>13.706</v>
      </c>
      <c r="E42" s="22">
        <v>13.706</v>
      </c>
      <c r="F42" s="22">
        <v>13.683999999999999</v>
      </c>
      <c r="G42" s="22">
        <v>13.662000000000001</v>
      </c>
      <c r="H42" s="99">
        <f t="shared" si="26"/>
        <v>82.103999999999999</v>
      </c>
      <c r="I42" s="2">
        <v>22</v>
      </c>
      <c r="J42" s="90" t="s">
        <v>15</v>
      </c>
      <c r="K42" s="78">
        <f>K48*$Q$42/1000</f>
        <v>19.372</v>
      </c>
      <c r="L42" s="78">
        <f t="shared" ref="L42:O42" si="28">L48*$Q$42/1000</f>
        <v>19.459</v>
      </c>
      <c r="M42" s="78">
        <f t="shared" si="28"/>
        <v>19.459</v>
      </c>
      <c r="N42" s="78">
        <f t="shared" si="28"/>
        <v>19.372</v>
      </c>
      <c r="O42" s="78">
        <f t="shared" si="28"/>
        <v>19.516999999999999</v>
      </c>
      <c r="P42" s="99">
        <f t="shared" si="27"/>
        <v>97.179000000000002</v>
      </c>
      <c r="Q42" s="2">
        <v>29</v>
      </c>
      <c r="R42" s="60"/>
      <c r="S42" s="51"/>
      <c r="T42" s="2"/>
      <c r="U42" s="59"/>
      <c r="V42" s="59"/>
      <c r="W42" s="2"/>
      <c r="X42" s="2"/>
      <c r="Y42" s="2"/>
      <c r="Z42" s="2"/>
    </row>
    <row r="43" spans="1:30" ht="33.75" customHeight="1" x14ac:dyDescent="0.25">
      <c r="A43" s="89" t="s">
        <v>16</v>
      </c>
      <c r="B43" s="78">
        <v>15.525</v>
      </c>
      <c r="C43" s="22">
        <v>15.55</v>
      </c>
      <c r="D43" s="22">
        <v>15.574999999999999</v>
      </c>
      <c r="E43" s="22">
        <v>15.574999999999999</v>
      </c>
      <c r="F43" s="22">
        <v>15.55</v>
      </c>
      <c r="G43" s="22">
        <v>15.525</v>
      </c>
      <c r="H43" s="99">
        <f t="shared" si="26"/>
        <v>93.300000000000011</v>
      </c>
      <c r="I43" s="2">
        <v>25</v>
      </c>
      <c r="J43" s="89" t="s">
        <v>16</v>
      </c>
      <c r="K43" s="78">
        <f>K48*$Q$43/1000</f>
        <v>23.38</v>
      </c>
      <c r="L43" s="78">
        <f t="shared" ref="L43:O43" si="29">L48*$Q$43/1000</f>
        <v>23.484999999999999</v>
      </c>
      <c r="M43" s="78">
        <f t="shared" si="29"/>
        <v>23.484999999999999</v>
      </c>
      <c r="N43" s="78">
        <f t="shared" si="29"/>
        <v>23.38</v>
      </c>
      <c r="O43" s="78">
        <f t="shared" si="29"/>
        <v>23.555</v>
      </c>
      <c r="P43" s="99">
        <f t="shared" si="27"/>
        <v>117.285</v>
      </c>
      <c r="Q43" s="2">
        <v>35</v>
      </c>
      <c r="R43" s="60"/>
      <c r="S43" s="51"/>
      <c r="T43" s="2"/>
      <c r="U43" s="59"/>
      <c r="V43" s="59"/>
      <c r="W43" s="2"/>
      <c r="X43" s="2"/>
      <c r="Y43" s="2"/>
      <c r="Z43" s="2"/>
    </row>
    <row r="44" spans="1:30" ht="33.75" customHeight="1" x14ac:dyDescent="0.25">
      <c r="A44" s="90" t="s">
        <v>17</v>
      </c>
      <c r="B44" s="78">
        <v>17.077500000000001</v>
      </c>
      <c r="C44" s="78">
        <v>17.105</v>
      </c>
      <c r="D44" s="78">
        <v>17.1325</v>
      </c>
      <c r="E44" s="78">
        <v>17.1325</v>
      </c>
      <c r="F44" s="78">
        <v>17.105</v>
      </c>
      <c r="G44" s="78">
        <v>17.077500000000001</v>
      </c>
      <c r="H44" s="99">
        <f t="shared" si="26"/>
        <v>102.63000000000001</v>
      </c>
      <c r="I44" s="2">
        <v>27.5</v>
      </c>
      <c r="J44" s="90" t="s">
        <v>17</v>
      </c>
      <c r="K44" s="78">
        <f>K48*$Q$44/1000</f>
        <v>27.388000000000002</v>
      </c>
      <c r="L44" s="78">
        <f t="shared" ref="L44:O44" si="30">L48*$Q$44/1000</f>
        <v>27.510999999999999</v>
      </c>
      <c r="M44" s="78">
        <f t="shared" si="30"/>
        <v>27.510999999999999</v>
      </c>
      <c r="N44" s="78">
        <f t="shared" si="30"/>
        <v>27.388000000000002</v>
      </c>
      <c r="O44" s="78">
        <f t="shared" si="30"/>
        <v>27.593</v>
      </c>
      <c r="P44" s="99">
        <f t="shared" si="27"/>
        <v>137.39099999999999</v>
      </c>
      <c r="Q44" s="2">
        <v>41</v>
      </c>
      <c r="R44" s="60"/>
      <c r="S44" s="51"/>
      <c r="T44" s="2"/>
      <c r="U44" s="59"/>
      <c r="V44" s="59"/>
      <c r="W44" s="2"/>
      <c r="X44" s="2"/>
      <c r="Y44" s="2"/>
      <c r="Z44" s="2"/>
    </row>
    <row r="45" spans="1:30" ht="33.75" customHeight="1" x14ac:dyDescent="0.25">
      <c r="A45" s="89" t="s">
        <v>18</v>
      </c>
      <c r="B45" s="78">
        <f>B48*$I$45/1000</f>
        <v>16.184000000000001</v>
      </c>
      <c r="C45" s="78">
        <f t="shared" ref="C45:G45" si="31">C48*$I$45/1000</f>
        <v>28.783999999999999</v>
      </c>
      <c r="D45" s="78">
        <f t="shared" si="31"/>
        <v>25.872</v>
      </c>
      <c r="E45" s="78">
        <f t="shared" si="31"/>
        <v>18.62</v>
      </c>
      <c r="F45" s="78">
        <f t="shared" si="31"/>
        <v>13.44</v>
      </c>
      <c r="G45" s="78">
        <f t="shared" si="31"/>
        <v>0</v>
      </c>
      <c r="H45" s="99">
        <f t="shared" si="26"/>
        <v>102.9</v>
      </c>
      <c r="I45" s="2">
        <v>28</v>
      </c>
      <c r="J45" s="89" t="s">
        <v>18</v>
      </c>
      <c r="K45" s="78">
        <f>K48*$Q$45/1000</f>
        <v>31.396000000000001</v>
      </c>
      <c r="L45" s="78">
        <f t="shared" ref="L45:O45" si="32">L48*$Q$45/1000</f>
        <v>31.536999999999999</v>
      </c>
      <c r="M45" s="78">
        <f t="shared" si="32"/>
        <v>31.536999999999999</v>
      </c>
      <c r="N45" s="78">
        <f t="shared" si="32"/>
        <v>31.396000000000001</v>
      </c>
      <c r="O45" s="78">
        <f t="shared" si="32"/>
        <v>31.631</v>
      </c>
      <c r="P45" s="99">
        <f t="shared" si="27"/>
        <v>157.49700000000001</v>
      </c>
      <c r="Q45" s="2">
        <v>47</v>
      </c>
      <c r="R45" s="60"/>
      <c r="S45" s="51"/>
      <c r="T45" s="2"/>
      <c r="U45" s="59"/>
      <c r="V45" s="59"/>
      <c r="W45" s="2"/>
      <c r="X45" s="2"/>
      <c r="Y45" s="2"/>
      <c r="Z45" s="2"/>
    </row>
    <row r="46" spans="1:30" ht="33.75" customHeight="1" x14ac:dyDescent="0.25">
      <c r="A46" s="90" t="s">
        <v>10</v>
      </c>
      <c r="B46" s="79">
        <f t="shared" ref="B46:G46" si="33">SUM(B39:B45)</f>
        <v>93.073499999999996</v>
      </c>
      <c r="C46" s="26">
        <f t="shared" si="33"/>
        <v>105.74799999999999</v>
      </c>
      <c r="D46" s="26">
        <f t="shared" si="33"/>
        <v>102.9105</v>
      </c>
      <c r="E46" s="26">
        <f t="shared" si="33"/>
        <v>95.658500000000004</v>
      </c>
      <c r="F46" s="26">
        <f t="shared" si="33"/>
        <v>90.403999999999996</v>
      </c>
      <c r="G46" s="26">
        <f t="shared" si="33"/>
        <v>76.938500000000005</v>
      </c>
      <c r="H46" s="99">
        <f t="shared" si="26"/>
        <v>564.73299999999995</v>
      </c>
      <c r="J46" s="76" t="s">
        <v>10</v>
      </c>
      <c r="K46" s="79">
        <f>SUM(K39:K45)</f>
        <v>139.33600000000001</v>
      </c>
      <c r="L46" s="26">
        <f>SUM(L39:L45)</f>
        <v>139.792</v>
      </c>
      <c r="M46" s="26">
        <f>SUM(M39:M45)</f>
        <v>139.792</v>
      </c>
      <c r="N46" s="26">
        <f>SUM(N39:N45)</f>
        <v>139.28</v>
      </c>
      <c r="O46" s="26">
        <f>SUM(O39:O45)</f>
        <v>140.04000000000002</v>
      </c>
      <c r="P46" s="99">
        <f t="shared" si="27"/>
        <v>698.24</v>
      </c>
      <c r="Q46" s="60"/>
      <c r="R46" s="60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1" t="s">
        <v>19</v>
      </c>
      <c r="B47" s="80">
        <v>22</v>
      </c>
      <c r="C47" s="29">
        <v>22</v>
      </c>
      <c r="D47" s="29">
        <v>22</v>
      </c>
      <c r="E47" s="29">
        <v>22</v>
      </c>
      <c r="F47" s="29">
        <v>22</v>
      </c>
      <c r="G47" s="29">
        <v>22</v>
      </c>
      <c r="H47" s="100">
        <f>+((H46/H48)/7)*1000</f>
        <v>21.952691933916419</v>
      </c>
      <c r="J47" s="108" t="s">
        <v>19</v>
      </c>
      <c r="K47" s="80">
        <v>30</v>
      </c>
      <c r="L47" s="29">
        <v>30</v>
      </c>
      <c r="M47" s="29">
        <v>30</v>
      </c>
      <c r="N47" s="29">
        <v>30</v>
      </c>
      <c r="O47" s="29">
        <v>30</v>
      </c>
      <c r="P47" s="100">
        <f>+((P46/P48)/7)*1000</f>
        <v>29.766807349618453</v>
      </c>
      <c r="Q47" s="62"/>
      <c r="R47" s="62"/>
    </row>
    <row r="48" spans="1:30" ht="33.75" customHeight="1" x14ac:dyDescent="0.25">
      <c r="A48" s="92" t="s">
        <v>20</v>
      </c>
      <c r="B48" s="81">
        <v>578</v>
      </c>
      <c r="C48" s="33">
        <v>1028</v>
      </c>
      <c r="D48" s="33">
        <v>924</v>
      </c>
      <c r="E48" s="33">
        <v>665</v>
      </c>
      <c r="F48" s="33">
        <v>480</v>
      </c>
      <c r="G48" s="33"/>
      <c r="H48" s="101">
        <f>SUM(B48:G48)</f>
        <v>3675</v>
      </c>
      <c r="I48" s="63"/>
      <c r="J48" s="92" t="s">
        <v>20</v>
      </c>
      <c r="K48" s="104">
        <v>668</v>
      </c>
      <c r="L48" s="64">
        <v>671</v>
      </c>
      <c r="M48" s="64">
        <v>671</v>
      </c>
      <c r="N48" s="64">
        <v>668</v>
      </c>
      <c r="O48" s="64">
        <v>673</v>
      </c>
      <c r="P48" s="110">
        <f>SUM(K48:O48)</f>
        <v>3351</v>
      </c>
      <c r="Q48" s="65"/>
      <c r="R48" s="65"/>
    </row>
    <row r="49" spans="1:30" ht="33.75" customHeight="1" x14ac:dyDescent="0.25">
      <c r="A49" s="93" t="s">
        <v>21</v>
      </c>
      <c r="B49" s="82">
        <f t="shared" ref="B49:G49" si="34">(B48*B47)/1000</f>
        <v>12.715999999999999</v>
      </c>
      <c r="C49" s="37">
        <f t="shared" si="34"/>
        <v>22.616</v>
      </c>
      <c r="D49" s="37">
        <f t="shared" si="34"/>
        <v>20.327999999999999</v>
      </c>
      <c r="E49" s="37">
        <f t="shared" si="34"/>
        <v>14.63</v>
      </c>
      <c r="F49" s="37">
        <f t="shared" si="34"/>
        <v>10.56</v>
      </c>
      <c r="G49" s="37">
        <f t="shared" si="34"/>
        <v>0</v>
      </c>
      <c r="H49" s="102">
        <f>((H46*1000)/H48)/7</f>
        <v>21.952691933916423</v>
      </c>
      <c r="J49" s="93" t="s">
        <v>21</v>
      </c>
      <c r="K49" s="82">
        <f>(K48*K47)/1000</f>
        <v>20.04</v>
      </c>
      <c r="L49" s="37">
        <f>(L48*L47)/1000</f>
        <v>20.13</v>
      </c>
      <c r="M49" s="37">
        <f>(M48*M47)/1000</f>
        <v>20.13</v>
      </c>
      <c r="N49" s="37">
        <f>(N48*N47)/1000</f>
        <v>20.04</v>
      </c>
      <c r="O49" s="37">
        <f>(O48*O47)/1000</f>
        <v>20.190000000000001</v>
      </c>
      <c r="P49" s="111">
        <f>((P46*1000)/P48)/7</f>
        <v>29.766807349618453</v>
      </c>
      <c r="Q49" s="65"/>
      <c r="R49" s="65"/>
    </row>
    <row r="50" spans="1:30" ht="33.75" customHeight="1" x14ac:dyDescent="0.25">
      <c r="A50" s="94" t="s">
        <v>22</v>
      </c>
      <c r="B50" s="83">
        <f t="shared" ref="B50:G50" si="35">((B48*B47)*7)/1000</f>
        <v>89.012</v>
      </c>
      <c r="C50" s="41">
        <f t="shared" si="35"/>
        <v>158.31200000000001</v>
      </c>
      <c r="D50" s="41">
        <f t="shared" si="35"/>
        <v>142.29599999999999</v>
      </c>
      <c r="E50" s="41">
        <f t="shared" si="35"/>
        <v>102.41</v>
      </c>
      <c r="F50" s="41">
        <f t="shared" si="35"/>
        <v>73.92</v>
      </c>
      <c r="G50" s="41">
        <f t="shared" si="35"/>
        <v>0</v>
      </c>
      <c r="H50" s="85"/>
      <c r="J50" s="94" t="s">
        <v>22</v>
      </c>
      <c r="K50" s="83">
        <f>((K48*K47)*7)/1000</f>
        <v>140.28</v>
      </c>
      <c r="L50" s="41">
        <f>((L48*L47)*7)/1000</f>
        <v>140.91</v>
      </c>
      <c r="M50" s="41">
        <f>((M48*M47)*7)/1000</f>
        <v>140.91</v>
      </c>
      <c r="N50" s="41">
        <f>((N48*N47)*7)/1000</f>
        <v>140.28</v>
      </c>
      <c r="O50" s="41">
        <f>((O48*O47)*7)/1000</f>
        <v>141.33000000000001</v>
      </c>
      <c r="P50" s="112"/>
    </row>
    <row r="51" spans="1:30" ht="33.75" customHeight="1" thickBot="1" x14ac:dyDescent="0.3">
      <c r="A51" s="95" t="s">
        <v>23</v>
      </c>
      <c r="B51" s="84">
        <f t="shared" ref="B51:G51" si="36">+(B46/B48)/7*1000</f>
        <v>23.003830944142361</v>
      </c>
      <c r="C51" s="46">
        <f t="shared" si="36"/>
        <v>14.695386325736521</v>
      </c>
      <c r="D51" s="46">
        <f t="shared" si="36"/>
        <v>15.910714285714285</v>
      </c>
      <c r="E51" s="46">
        <f t="shared" si="36"/>
        <v>20.549624060150375</v>
      </c>
      <c r="F51" s="46">
        <f t="shared" si="36"/>
        <v>26.905952380952382</v>
      </c>
      <c r="G51" s="46" t="e">
        <f t="shared" si="36"/>
        <v>#DIV/0!</v>
      </c>
      <c r="H51" s="103"/>
      <c r="I51" s="49"/>
      <c r="J51" s="95" t="s">
        <v>23</v>
      </c>
      <c r="K51" s="84">
        <f>+(K46/K48)/7*1000</f>
        <v>29.798118049615056</v>
      </c>
      <c r="L51" s="46">
        <f>+(L46/L48)/7*1000</f>
        <v>29.761975729188844</v>
      </c>
      <c r="M51" s="46">
        <f>+(M46/M48)/7*1000</f>
        <v>29.761975729188844</v>
      </c>
      <c r="N51" s="46">
        <f>+(N46/N48)/7*1000</f>
        <v>29.786142001710864</v>
      </c>
      <c r="O51" s="46">
        <f>+(O46/O48)/7*1000</f>
        <v>29.72617278709404</v>
      </c>
      <c r="P51" s="47"/>
      <c r="Q51" s="50"/>
      <c r="R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273"/>
      <c r="K54" s="273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271" t="s">
        <v>8</v>
      </c>
      <c r="C55" s="272"/>
      <c r="D55" s="272"/>
      <c r="E55" s="272"/>
      <c r="F55" s="266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53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10.035</v>
      </c>
      <c r="C58" s="78">
        <v>10.035</v>
      </c>
      <c r="D58" s="78">
        <v>10.035</v>
      </c>
      <c r="E58" s="78">
        <v>10.035</v>
      </c>
      <c r="F58" s="78">
        <v>10.02</v>
      </c>
      <c r="G58" s="99">
        <f t="shared" ref="G58:G65" si="37">SUM(B58:F58)</f>
        <v>50.16</v>
      </c>
      <c r="H58" s="73"/>
      <c r="I58" s="53">
        <v>15</v>
      </c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12.042</v>
      </c>
      <c r="C59" s="78">
        <v>12.042</v>
      </c>
      <c r="D59" s="78">
        <v>12.042</v>
      </c>
      <c r="E59" s="78">
        <v>12.042</v>
      </c>
      <c r="F59" s="78">
        <v>12.023999999999999</v>
      </c>
      <c r="G59" s="99">
        <f t="shared" si="37"/>
        <v>60.192</v>
      </c>
      <c r="H59" s="73"/>
      <c r="I59" s="53">
        <v>18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15.387</v>
      </c>
      <c r="C60" s="78">
        <v>15.387</v>
      </c>
      <c r="D60" s="78">
        <v>15.387</v>
      </c>
      <c r="E60" s="78">
        <v>15.387</v>
      </c>
      <c r="F60" s="78">
        <v>15.364000000000001</v>
      </c>
      <c r="G60" s="99">
        <f t="shared" si="37"/>
        <v>76.912000000000006</v>
      </c>
      <c r="H60" s="73"/>
      <c r="I60" s="53">
        <v>23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B67*$I$61/1000</f>
        <v>17.611999999999998</v>
      </c>
      <c r="C61" s="78">
        <f t="shared" ref="C61:F61" si="38">C67*$I$61/1000</f>
        <v>17.611999999999998</v>
      </c>
      <c r="D61" s="78">
        <f t="shared" si="38"/>
        <v>17.611999999999998</v>
      </c>
      <c r="E61" s="78">
        <f t="shared" si="38"/>
        <v>17.667999999999999</v>
      </c>
      <c r="F61" s="78">
        <f t="shared" si="38"/>
        <v>17.64</v>
      </c>
      <c r="G61" s="99">
        <f t="shared" si="37"/>
        <v>88.143999999999991</v>
      </c>
      <c r="H61" s="73"/>
      <c r="I61" s="53">
        <v>28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21.385999999999999</v>
      </c>
      <c r="C62" s="78">
        <f t="shared" ref="C62:F62" si="39">C67*$I$62/1000</f>
        <v>21.385999999999999</v>
      </c>
      <c r="D62" s="78">
        <f t="shared" si="39"/>
        <v>21.385999999999999</v>
      </c>
      <c r="E62" s="78">
        <f t="shared" si="39"/>
        <v>21.454000000000001</v>
      </c>
      <c r="F62" s="78">
        <f t="shared" si="39"/>
        <v>21.42</v>
      </c>
      <c r="G62" s="99">
        <f t="shared" si="37"/>
        <v>107.032</v>
      </c>
      <c r="H62" s="73"/>
      <c r="I62" s="53">
        <v>34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25.16</v>
      </c>
      <c r="C63" s="78">
        <f t="shared" ref="C63:F63" si="40">C67*$I$63/1000</f>
        <v>25.16</v>
      </c>
      <c r="D63" s="78">
        <f t="shared" si="40"/>
        <v>25.16</v>
      </c>
      <c r="E63" s="78">
        <f t="shared" si="40"/>
        <v>25.24</v>
      </c>
      <c r="F63" s="78">
        <f t="shared" si="40"/>
        <v>25.2</v>
      </c>
      <c r="G63" s="99">
        <f t="shared" si="37"/>
        <v>125.92</v>
      </c>
      <c r="H63" s="73"/>
      <c r="I63" s="53">
        <v>40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28.934000000000001</v>
      </c>
      <c r="C64" s="78">
        <f t="shared" ref="C64:F64" si="41">C67*$I$64/1000</f>
        <v>28.934000000000001</v>
      </c>
      <c r="D64" s="78">
        <f t="shared" si="41"/>
        <v>28.934000000000001</v>
      </c>
      <c r="E64" s="78">
        <f t="shared" si="41"/>
        <v>29.026</v>
      </c>
      <c r="F64" s="78">
        <f t="shared" si="41"/>
        <v>28.98</v>
      </c>
      <c r="G64" s="99">
        <f t="shared" si="37"/>
        <v>144.80799999999999</v>
      </c>
      <c r="H64" s="73"/>
      <c r="I64" s="53">
        <v>46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130.55599999999998</v>
      </c>
      <c r="C65" s="26">
        <f>SUM(C58:C64)</f>
        <v>130.55599999999998</v>
      </c>
      <c r="D65" s="26">
        <f>SUM(D58:D64)</f>
        <v>130.55599999999998</v>
      </c>
      <c r="E65" s="26">
        <f>SUM(E58:E64)</f>
        <v>130.852</v>
      </c>
      <c r="F65" s="26">
        <f>SUM(F58:F64)</f>
        <v>130.648</v>
      </c>
      <c r="G65" s="99">
        <f t="shared" si="37"/>
        <v>653.16800000000001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30</v>
      </c>
      <c r="C66" s="29">
        <v>30</v>
      </c>
      <c r="D66" s="29">
        <v>30</v>
      </c>
      <c r="E66" s="29">
        <v>30</v>
      </c>
      <c r="F66" s="29">
        <v>30</v>
      </c>
      <c r="G66" s="100">
        <f>+((G65/G67)/7)*1000</f>
        <v>29.640951170811398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629</v>
      </c>
      <c r="C67" s="64">
        <v>629</v>
      </c>
      <c r="D67" s="64">
        <v>629</v>
      </c>
      <c r="E67" s="64">
        <v>631</v>
      </c>
      <c r="F67" s="64">
        <v>630</v>
      </c>
      <c r="G67" s="110">
        <f>SUM(B67:F67)</f>
        <v>3148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18.87</v>
      </c>
      <c r="C68" s="37">
        <f>(C67*C66)/1000</f>
        <v>18.87</v>
      </c>
      <c r="D68" s="37">
        <f>(D67*D66)/1000</f>
        <v>18.87</v>
      </c>
      <c r="E68" s="37">
        <f>(E67*E66)/1000</f>
        <v>18.93</v>
      </c>
      <c r="F68" s="37">
        <f>(F67*F66)/1000</f>
        <v>18.899999999999999</v>
      </c>
      <c r="G68" s="114">
        <f>((G65*1000)/G67)/7</f>
        <v>29.640951170811402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132.09</v>
      </c>
      <c r="C69" s="41">
        <f>((C67*C66)*7)/1000</f>
        <v>132.09</v>
      </c>
      <c r="D69" s="41">
        <f>((D67*D66)*7)/1000</f>
        <v>132.09</v>
      </c>
      <c r="E69" s="41">
        <f>((E67*E66)*7)/1000</f>
        <v>132.51</v>
      </c>
      <c r="F69" s="41">
        <f>((F67*F66)*7)/1000</f>
        <v>132.30000000000001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29.651601181012943</v>
      </c>
      <c r="C70" s="46">
        <f>+(C65/C67)/7*1000</f>
        <v>29.651601181012943</v>
      </c>
      <c r="D70" s="46">
        <f>+(D65/D67)/7*1000</f>
        <v>29.651601181012943</v>
      </c>
      <c r="E70" s="46">
        <f>+(E65/E67)/7*1000</f>
        <v>29.624632103237492</v>
      </c>
      <c r="F70" s="46">
        <f>+(F65/F67)/7*1000</f>
        <v>29.625396825396827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A3:C3"/>
    <mergeCell ref="E9:G9"/>
    <mergeCell ref="R9:S9"/>
    <mergeCell ref="K11:L11"/>
    <mergeCell ref="B36:G36"/>
    <mergeCell ref="L15:U15"/>
    <mergeCell ref="B55:F55"/>
    <mergeCell ref="J54:K54"/>
    <mergeCell ref="K36:O36"/>
    <mergeCell ref="B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86BE-FD10-40AE-92FE-DE623225DEBC}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0" width="33.42578125" style="17" bestFit="1" customWidth="1"/>
    <col min="11" max="12" width="21.28515625" style="17" bestFit="1" customWidth="1"/>
    <col min="13" max="14" width="21.28515625" style="17" customWidth="1"/>
    <col min="15" max="15" width="21.28515625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277" t="s">
        <v>0</v>
      </c>
      <c r="B3" s="277"/>
      <c r="C3" s="277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2"/>
      <c r="Z3" s="2"/>
      <c r="AA3" s="2"/>
      <c r="AB3" s="2"/>
      <c r="AC3" s="2"/>
      <c r="AD3" s="13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3" t="s">
        <v>1</v>
      </c>
      <c r="B9" s="133"/>
      <c r="C9" s="133"/>
      <c r="D9" s="1"/>
      <c r="E9" s="264" t="s">
        <v>2</v>
      </c>
      <c r="F9" s="264"/>
      <c r="G9" s="264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64"/>
      <c r="S9" s="264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3"/>
      <c r="B10" s="133"/>
      <c r="C10" s="13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3" t="s">
        <v>4</v>
      </c>
      <c r="B11" s="133"/>
      <c r="C11" s="133"/>
      <c r="D11" s="1"/>
      <c r="E11" s="134">
        <v>3</v>
      </c>
      <c r="F11" s="1"/>
      <c r="G11" s="1"/>
      <c r="H11" s="1"/>
      <c r="I11" s="1"/>
      <c r="J11" s="1"/>
      <c r="K11" s="265" t="s">
        <v>57</v>
      </c>
      <c r="L11" s="265"/>
      <c r="M11" s="135"/>
      <c r="N11" s="13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3"/>
      <c r="B12" s="133"/>
      <c r="C12" s="133"/>
      <c r="D12" s="1"/>
      <c r="E12" s="5"/>
      <c r="F12" s="1"/>
      <c r="G12" s="1"/>
      <c r="H12" s="1"/>
      <c r="I12" s="1"/>
      <c r="J12" s="1"/>
      <c r="K12" s="135"/>
      <c r="L12" s="135"/>
      <c r="M12" s="135"/>
      <c r="N12" s="13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"/>
      <c r="X13" s="1"/>
      <c r="Y13" s="1"/>
    </row>
    <row r="14" spans="1:30" s="3" customFormat="1" ht="27" thickBot="1" x14ac:dyDescent="0.3">
      <c r="A14" s="13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274" t="s">
        <v>8</v>
      </c>
      <c r="C15" s="275"/>
      <c r="D15" s="275"/>
      <c r="E15" s="275"/>
      <c r="F15" s="275"/>
      <c r="G15" s="275"/>
      <c r="H15" s="275"/>
      <c r="I15" s="276"/>
      <c r="J15" s="268" t="s">
        <v>55</v>
      </c>
      <c r="K15" s="269"/>
      <c r="L15" s="269"/>
      <c r="M15" s="269"/>
      <c r="N15" s="269"/>
      <c r="O15" s="269"/>
      <c r="P15" s="269"/>
      <c r="Q15" s="270"/>
      <c r="R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37"/>
      <c r="I16" s="128"/>
      <c r="J16" s="126"/>
      <c r="K16" s="127"/>
      <c r="L16" s="127"/>
      <c r="M16" s="127"/>
      <c r="N16" s="127"/>
      <c r="O16" s="127"/>
      <c r="P16" s="127"/>
      <c r="Q16" s="128"/>
      <c r="R16" s="16" t="s">
        <v>10</v>
      </c>
      <c r="T16" s="18"/>
      <c r="U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20">
        <v>8</v>
      </c>
      <c r="J17" s="14">
        <v>1</v>
      </c>
      <c r="K17" s="19">
        <v>2</v>
      </c>
      <c r="L17" s="19">
        <v>3</v>
      </c>
      <c r="M17" s="19">
        <v>4</v>
      </c>
      <c r="N17" s="19">
        <v>5</v>
      </c>
      <c r="O17" s="19">
        <v>6</v>
      </c>
      <c r="P17" s="19">
        <v>7</v>
      </c>
      <c r="Q17" s="20">
        <v>8</v>
      </c>
      <c r="R17" s="16"/>
      <c r="T17" s="2"/>
      <c r="U17" s="18"/>
    </row>
    <row r="18" spans="1:30" ht="39.950000000000003" customHeight="1" x14ac:dyDescent="0.25">
      <c r="A18" s="89" t="s">
        <v>12</v>
      </c>
      <c r="B18" s="21">
        <v>25.2</v>
      </c>
      <c r="C18" s="22">
        <v>35.299999999999997</v>
      </c>
      <c r="D18" s="22">
        <v>34.799999999999997</v>
      </c>
      <c r="E18" s="22">
        <v>30.7</v>
      </c>
      <c r="F18" s="22">
        <v>20.7</v>
      </c>
      <c r="G18" s="22">
        <v>24.5</v>
      </c>
      <c r="H18" s="22">
        <v>16.8</v>
      </c>
      <c r="I18" s="23">
        <v>12</v>
      </c>
      <c r="J18" s="21">
        <v>29.1</v>
      </c>
      <c r="K18" s="22">
        <v>30.2</v>
      </c>
      <c r="L18" s="22">
        <v>33.9</v>
      </c>
      <c r="M18" s="22">
        <v>27.2</v>
      </c>
      <c r="N18" s="22">
        <v>29.2</v>
      </c>
      <c r="O18" s="22">
        <v>19.399999999999999</v>
      </c>
      <c r="P18" s="22">
        <v>17.3</v>
      </c>
      <c r="Q18" s="23">
        <v>13.7</v>
      </c>
      <c r="R18" s="24">
        <f t="shared" ref="R18:R25" si="0">SUM(B18:Q18)</f>
        <v>399.99999999999994</v>
      </c>
      <c r="T18" s="2">
        <v>14</v>
      </c>
      <c r="U18" s="18"/>
    </row>
    <row r="19" spans="1:30" ht="39.950000000000003" customHeight="1" x14ac:dyDescent="0.25">
      <c r="A19" s="90" t="s">
        <v>13</v>
      </c>
      <c r="B19" s="21">
        <v>25.2</v>
      </c>
      <c r="C19" s="22">
        <v>35.299999999999997</v>
      </c>
      <c r="D19" s="22">
        <v>34.799999999999997</v>
      </c>
      <c r="E19" s="22">
        <v>30.7</v>
      </c>
      <c r="F19" s="22">
        <v>20.7</v>
      </c>
      <c r="G19" s="22">
        <v>24.5</v>
      </c>
      <c r="H19" s="22">
        <v>16.8</v>
      </c>
      <c r="I19" s="23">
        <v>12</v>
      </c>
      <c r="J19" s="21">
        <v>29.1</v>
      </c>
      <c r="K19" s="22">
        <v>30.2</v>
      </c>
      <c r="L19" s="22">
        <v>33.9</v>
      </c>
      <c r="M19" s="22">
        <v>27.2</v>
      </c>
      <c r="N19" s="22">
        <v>29.2</v>
      </c>
      <c r="O19" s="22">
        <v>19.399999999999999</v>
      </c>
      <c r="P19" s="22">
        <v>17.3</v>
      </c>
      <c r="Q19" s="23">
        <v>13.7</v>
      </c>
      <c r="R19" s="24">
        <f t="shared" si="0"/>
        <v>399.99999999999994</v>
      </c>
      <c r="T19" s="2">
        <v>16.5</v>
      </c>
      <c r="U19" s="18"/>
    </row>
    <row r="20" spans="1:30" ht="39.75" customHeight="1" x14ac:dyDescent="0.25">
      <c r="A20" s="89" t="s">
        <v>14</v>
      </c>
      <c r="B20" s="75">
        <v>24.362100000000002</v>
      </c>
      <c r="C20" s="22">
        <v>33.402999999999999</v>
      </c>
      <c r="D20" s="22">
        <v>31.524000000000001</v>
      </c>
      <c r="E20" s="22">
        <v>27.037600000000005</v>
      </c>
      <c r="F20" s="22">
        <v>17.785199999999996</v>
      </c>
      <c r="G20" s="22">
        <v>20.6038</v>
      </c>
      <c r="H20" s="22">
        <v>13.781600000000001</v>
      </c>
      <c r="I20" s="23">
        <v>9.8216000000000001</v>
      </c>
      <c r="J20" s="21">
        <v>28.094100000000005</v>
      </c>
      <c r="K20" s="22">
        <v>28.542400000000004</v>
      </c>
      <c r="L20" s="22">
        <v>30.54</v>
      </c>
      <c r="M20" s="22">
        <v>24.018500000000003</v>
      </c>
      <c r="N20" s="22">
        <v>25.103600000000004</v>
      </c>
      <c r="O20" s="22">
        <v>16.299700000000001</v>
      </c>
      <c r="P20" s="22">
        <v>14.169599999999999</v>
      </c>
      <c r="Q20" s="23">
        <v>11.140799999999999</v>
      </c>
      <c r="R20" s="24">
        <f t="shared" si="0"/>
        <v>356.22760000000011</v>
      </c>
      <c r="T20" s="2">
        <v>20.5</v>
      </c>
      <c r="U20" s="18"/>
    </row>
    <row r="21" spans="1:30" ht="39.950000000000003" customHeight="1" x14ac:dyDescent="0.25">
      <c r="A21" s="90" t="s">
        <v>15</v>
      </c>
      <c r="B21" s="21">
        <v>24.362100000000002</v>
      </c>
      <c r="C21" s="22">
        <v>33.402999999999999</v>
      </c>
      <c r="D21" s="22">
        <v>31.524000000000001</v>
      </c>
      <c r="E21" s="22">
        <v>27.037600000000005</v>
      </c>
      <c r="F21" s="22">
        <v>17.785199999999996</v>
      </c>
      <c r="G21" s="22">
        <v>20.6038</v>
      </c>
      <c r="H21" s="22">
        <v>13.781600000000001</v>
      </c>
      <c r="I21" s="23">
        <v>9.8216000000000001</v>
      </c>
      <c r="J21" s="21">
        <v>28.094100000000005</v>
      </c>
      <c r="K21" s="22">
        <v>28.542400000000004</v>
      </c>
      <c r="L21" s="22">
        <v>30.54</v>
      </c>
      <c r="M21" s="22">
        <v>24.018500000000003</v>
      </c>
      <c r="N21" s="22">
        <v>25.103600000000004</v>
      </c>
      <c r="O21" s="22">
        <v>16.299700000000001</v>
      </c>
      <c r="P21" s="22">
        <v>14.169599999999999</v>
      </c>
      <c r="Q21" s="23">
        <v>11.140799999999999</v>
      </c>
      <c r="R21" s="24">
        <f t="shared" si="0"/>
        <v>356.22760000000011</v>
      </c>
      <c r="T21" s="2">
        <v>23.5</v>
      </c>
      <c r="U21" s="18"/>
    </row>
    <row r="22" spans="1:30" ht="39.950000000000003" customHeight="1" x14ac:dyDescent="0.25">
      <c r="A22" s="89" t="s">
        <v>16</v>
      </c>
      <c r="B22" s="21">
        <v>24.362100000000002</v>
      </c>
      <c r="C22" s="22">
        <v>33.402999999999999</v>
      </c>
      <c r="D22" s="22">
        <v>31.524000000000001</v>
      </c>
      <c r="E22" s="22">
        <v>27.037600000000005</v>
      </c>
      <c r="F22" s="22">
        <v>17.785199999999996</v>
      </c>
      <c r="G22" s="22">
        <v>20.6038</v>
      </c>
      <c r="H22" s="22">
        <v>13.781600000000001</v>
      </c>
      <c r="I22" s="23">
        <v>9.8216000000000001</v>
      </c>
      <c r="J22" s="21">
        <v>28.094100000000005</v>
      </c>
      <c r="K22" s="22">
        <v>28.542400000000004</v>
      </c>
      <c r="L22" s="22">
        <v>30.54</v>
      </c>
      <c r="M22" s="22">
        <v>24.018500000000003</v>
      </c>
      <c r="N22" s="22">
        <v>25.103600000000004</v>
      </c>
      <c r="O22" s="22">
        <v>16.299700000000001</v>
      </c>
      <c r="P22" s="22">
        <v>14.169599999999999</v>
      </c>
      <c r="Q22" s="23">
        <v>11.140799999999999</v>
      </c>
      <c r="R22" s="24">
        <f t="shared" si="0"/>
        <v>356.22760000000011</v>
      </c>
      <c r="T22" s="2">
        <v>26.5</v>
      </c>
      <c r="U22" s="18"/>
    </row>
    <row r="23" spans="1:30" ht="39.950000000000003" customHeight="1" x14ac:dyDescent="0.25">
      <c r="A23" s="90" t="s">
        <v>17</v>
      </c>
      <c r="B23" s="21">
        <v>24.362100000000002</v>
      </c>
      <c r="C23" s="22">
        <v>33.402999999999999</v>
      </c>
      <c r="D23" s="22">
        <v>31.524000000000001</v>
      </c>
      <c r="E23" s="22">
        <v>27.037600000000005</v>
      </c>
      <c r="F23" s="22">
        <v>17.785199999999996</v>
      </c>
      <c r="G23" s="22">
        <v>20.6038</v>
      </c>
      <c r="H23" s="22">
        <v>13.781600000000001</v>
      </c>
      <c r="I23" s="23">
        <v>9.8216000000000001</v>
      </c>
      <c r="J23" s="21">
        <v>28.094100000000005</v>
      </c>
      <c r="K23" s="22">
        <v>28.542400000000004</v>
      </c>
      <c r="L23" s="22">
        <v>30.54</v>
      </c>
      <c r="M23" s="22">
        <v>24.018500000000003</v>
      </c>
      <c r="N23" s="22">
        <v>25.103600000000004</v>
      </c>
      <c r="O23" s="22">
        <v>16.299700000000001</v>
      </c>
      <c r="P23" s="22">
        <v>14.169599999999999</v>
      </c>
      <c r="Q23" s="23">
        <v>11.140799999999999</v>
      </c>
      <c r="R23" s="24">
        <f t="shared" si="0"/>
        <v>356.22760000000011</v>
      </c>
      <c r="T23" s="2">
        <v>29.5</v>
      </c>
      <c r="U23" s="18"/>
    </row>
    <row r="24" spans="1:30" ht="39.950000000000003" customHeight="1" x14ac:dyDescent="0.25">
      <c r="A24" s="89" t="s">
        <v>18</v>
      </c>
      <c r="B24" s="21">
        <v>24.362100000000002</v>
      </c>
      <c r="C24" s="22">
        <v>33.402999999999999</v>
      </c>
      <c r="D24" s="22">
        <v>31.524000000000001</v>
      </c>
      <c r="E24" s="22">
        <v>27.037600000000005</v>
      </c>
      <c r="F24" s="22">
        <v>17.785199999999996</v>
      </c>
      <c r="G24" s="22">
        <v>20.6038</v>
      </c>
      <c r="H24" s="22">
        <v>13.781600000000001</v>
      </c>
      <c r="I24" s="23">
        <v>9.8216000000000001</v>
      </c>
      <c r="J24" s="21">
        <v>28.094100000000005</v>
      </c>
      <c r="K24" s="22">
        <v>28.542400000000004</v>
      </c>
      <c r="L24" s="22">
        <v>30.54</v>
      </c>
      <c r="M24" s="22">
        <v>24.018500000000003</v>
      </c>
      <c r="N24" s="22">
        <v>25.103600000000004</v>
      </c>
      <c r="O24" s="22">
        <v>16.299700000000001</v>
      </c>
      <c r="P24" s="22">
        <v>14.169599999999999</v>
      </c>
      <c r="Q24" s="23">
        <v>11.140799999999999</v>
      </c>
      <c r="R24" s="24">
        <f t="shared" si="0"/>
        <v>356.22760000000011</v>
      </c>
      <c r="T24" s="2">
        <v>32</v>
      </c>
    </row>
    <row r="25" spans="1:30" ht="41.45" customHeight="1" x14ac:dyDescent="0.25">
      <c r="A25" s="90" t="s">
        <v>10</v>
      </c>
      <c r="B25" s="25">
        <f t="shared" ref="B25:C25" si="1">SUM(B18:B24)</f>
        <v>172.2105</v>
      </c>
      <c r="C25" s="26">
        <f t="shared" si="1"/>
        <v>237.61499999999995</v>
      </c>
      <c r="D25" s="26">
        <f>SUM(D18:D24)</f>
        <v>227.22</v>
      </c>
      <c r="E25" s="26">
        <f t="shared" ref="E25:G25" si="2">SUM(E18:E24)</f>
        <v>196.58799999999999</v>
      </c>
      <c r="F25" s="26">
        <f t="shared" si="2"/>
        <v>130.32599999999999</v>
      </c>
      <c r="G25" s="26">
        <f t="shared" si="2"/>
        <v>152.01900000000003</v>
      </c>
      <c r="H25" s="26">
        <f>SUM(H18:H24)</f>
        <v>102.508</v>
      </c>
      <c r="I25" s="27">
        <f t="shared" ref="I25" si="3">SUM(I18:I24)</f>
        <v>73.108000000000018</v>
      </c>
      <c r="J25" s="25">
        <f>SUM(J18:J24)</f>
        <v>198.6705</v>
      </c>
      <c r="K25" s="26">
        <f t="shared" ref="K25:M25" si="4">SUM(K18:K24)</f>
        <v>203.11200000000005</v>
      </c>
      <c r="L25" s="26">
        <f t="shared" si="4"/>
        <v>220.49999999999997</v>
      </c>
      <c r="M25" s="26">
        <f t="shared" si="4"/>
        <v>174.49250000000001</v>
      </c>
      <c r="N25" s="26">
        <f>SUM(N18:N24)</f>
        <v>183.91800000000001</v>
      </c>
      <c r="O25" s="26">
        <f t="shared" ref="O25" si="5">SUM(O18:O24)</f>
        <v>120.2985</v>
      </c>
      <c r="P25" s="26">
        <f>SUM(P18:P24)</f>
        <v>105.44800000000001</v>
      </c>
      <c r="Q25" s="27">
        <f t="shared" ref="Q25" si="6">SUM(Q18:Q24)</f>
        <v>83.103999999999999</v>
      </c>
      <c r="R25" s="24">
        <f t="shared" si="0"/>
        <v>2581.1379999999995</v>
      </c>
    </row>
    <row r="26" spans="1:30" s="2" customFormat="1" ht="36.75" customHeight="1" x14ac:dyDescent="0.25">
      <c r="A26" s="91" t="s">
        <v>19</v>
      </c>
      <c r="B26" s="28">
        <v>31.5</v>
      </c>
      <c r="C26" s="29">
        <v>31</v>
      </c>
      <c r="D26" s="29">
        <v>30</v>
      </c>
      <c r="E26" s="29">
        <v>29.5</v>
      </c>
      <c r="F26" s="29">
        <v>29</v>
      </c>
      <c r="G26" s="29">
        <v>28.5</v>
      </c>
      <c r="H26" s="29">
        <v>28</v>
      </c>
      <c r="I26" s="30">
        <v>28</v>
      </c>
      <c r="J26" s="28">
        <v>31.5</v>
      </c>
      <c r="K26" s="29">
        <v>31</v>
      </c>
      <c r="L26" s="29">
        <v>30</v>
      </c>
      <c r="M26" s="29">
        <v>29.5</v>
      </c>
      <c r="N26" s="29">
        <v>29</v>
      </c>
      <c r="O26" s="29">
        <v>28.5</v>
      </c>
      <c r="P26" s="29">
        <v>28</v>
      </c>
      <c r="Q26" s="30">
        <v>28</v>
      </c>
      <c r="R26" s="31">
        <f>+((R25/R27)/7)*1000</f>
        <v>29.705470071699018</v>
      </c>
    </row>
    <row r="27" spans="1:30" s="2" customFormat="1" ht="33" customHeight="1" x14ac:dyDescent="0.25">
      <c r="A27" s="92" t="s">
        <v>20</v>
      </c>
      <c r="B27" s="32">
        <v>781</v>
      </c>
      <c r="C27" s="33">
        <v>1095</v>
      </c>
      <c r="D27" s="33">
        <v>1082</v>
      </c>
      <c r="E27" s="33">
        <v>952</v>
      </c>
      <c r="F27" s="33">
        <v>642</v>
      </c>
      <c r="G27" s="33">
        <v>762</v>
      </c>
      <c r="H27" s="33">
        <v>523</v>
      </c>
      <c r="I27" s="34">
        <v>373</v>
      </c>
      <c r="J27" s="32">
        <v>901</v>
      </c>
      <c r="K27" s="33">
        <v>936</v>
      </c>
      <c r="L27" s="33">
        <v>1050</v>
      </c>
      <c r="M27" s="33">
        <v>845</v>
      </c>
      <c r="N27" s="33">
        <v>906</v>
      </c>
      <c r="O27" s="33">
        <v>603</v>
      </c>
      <c r="P27" s="33">
        <v>538</v>
      </c>
      <c r="Q27" s="34">
        <v>424</v>
      </c>
      <c r="R27" s="35">
        <f>SUM(B27:Q27)</f>
        <v>12413</v>
      </c>
      <c r="S27" s="2">
        <f>((R25*1000)/R27)/7</f>
        <v>29.705470071699018</v>
      </c>
    </row>
    <row r="28" spans="1:30" s="2" customFormat="1" ht="33" customHeight="1" x14ac:dyDescent="0.25">
      <c r="A28" s="93" t="s">
        <v>21</v>
      </c>
      <c r="B28" s="36">
        <f>((B27*B26)*7/1000-B18-B19)/5</f>
        <v>24.362100000000002</v>
      </c>
      <c r="C28" s="37">
        <f t="shared" ref="C28:Q28" si="7">((C27*C26)*7/1000-C18-C19)/5</f>
        <v>33.402999999999999</v>
      </c>
      <c r="D28" s="37">
        <f t="shared" si="7"/>
        <v>31.524000000000001</v>
      </c>
      <c r="E28" s="37">
        <f t="shared" si="7"/>
        <v>27.037600000000005</v>
      </c>
      <c r="F28" s="37">
        <f t="shared" si="7"/>
        <v>17.785199999999996</v>
      </c>
      <c r="G28" s="37">
        <f t="shared" si="7"/>
        <v>20.6038</v>
      </c>
      <c r="H28" s="37">
        <f t="shared" si="7"/>
        <v>13.781600000000001</v>
      </c>
      <c r="I28" s="38">
        <f t="shared" si="7"/>
        <v>9.8216000000000001</v>
      </c>
      <c r="J28" s="36">
        <f t="shared" si="7"/>
        <v>28.094100000000005</v>
      </c>
      <c r="K28" s="37">
        <f t="shared" si="7"/>
        <v>28.542400000000004</v>
      </c>
      <c r="L28" s="37">
        <f t="shared" si="7"/>
        <v>30.54</v>
      </c>
      <c r="M28" s="37">
        <f t="shared" si="7"/>
        <v>24.018500000000003</v>
      </c>
      <c r="N28" s="37">
        <f t="shared" si="7"/>
        <v>25.103600000000004</v>
      </c>
      <c r="O28" s="37">
        <f t="shared" si="7"/>
        <v>16.299700000000001</v>
      </c>
      <c r="P28" s="37">
        <f t="shared" si="7"/>
        <v>14.169599999999999</v>
      </c>
      <c r="Q28" s="38">
        <f t="shared" si="7"/>
        <v>11.140799999999999</v>
      </c>
      <c r="R28" s="39"/>
    </row>
    <row r="29" spans="1:30" ht="33.75" customHeight="1" x14ac:dyDescent="0.25">
      <c r="A29" s="94" t="s">
        <v>22</v>
      </c>
      <c r="B29" s="40">
        <f t="shared" ref="B29:C29" si="8">((B27*B26)*7)/1000</f>
        <v>172.2105</v>
      </c>
      <c r="C29" s="41">
        <f t="shared" si="8"/>
        <v>237.61500000000001</v>
      </c>
      <c r="D29" s="41">
        <f>((D27*D26)*7)/1000</f>
        <v>227.22</v>
      </c>
      <c r="E29" s="41">
        <f>((E27*E26)*7)/1000</f>
        <v>196.58799999999999</v>
      </c>
      <c r="F29" s="41">
        <f t="shared" ref="F29:G29" si="9">((F27*F26)*7)/1000</f>
        <v>130.32599999999999</v>
      </c>
      <c r="G29" s="41">
        <f t="shared" si="9"/>
        <v>152.01900000000001</v>
      </c>
      <c r="H29" s="41">
        <f>((H27*H26)*7)/1000</f>
        <v>102.508</v>
      </c>
      <c r="I29" s="85">
        <f>((I27*I26)*7)/1000</f>
        <v>73.108000000000004</v>
      </c>
      <c r="J29" s="40">
        <f>((J27*J26)*7)/1000</f>
        <v>198.6705</v>
      </c>
      <c r="K29" s="41">
        <f>((K27*K26)*7)/1000</f>
        <v>203.11199999999999</v>
      </c>
      <c r="L29" s="41">
        <f t="shared" ref="L29:Q29" si="10">((L27*L26)*7)/1000</f>
        <v>220.5</v>
      </c>
      <c r="M29" s="41">
        <f t="shared" si="10"/>
        <v>174.49250000000001</v>
      </c>
      <c r="N29" s="42">
        <f t="shared" si="10"/>
        <v>183.91800000000001</v>
      </c>
      <c r="O29" s="42">
        <f t="shared" si="10"/>
        <v>120.2985</v>
      </c>
      <c r="P29" s="42">
        <f t="shared" si="10"/>
        <v>105.44799999999999</v>
      </c>
      <c r="Q29" s="43">
        <f t="shared" si="10"/>
        <v>83.103999999999999</v>
      </c>
      <c r="R29" s="44"/>
    </row>
    <row r="30" spans="1:30" ht="33.75" customHeight="1" thickBot="1" x14ac:dyDescent="0.3">
      <c r="A30" s="95" t="s">
        <v>23</v>
      </c>
      <c r="B30" s="45">
        <f t="shared" ref="B30:C30" si="11">+(B25/B27)/7*1000</f>
        <v>31.5</v>
      </c>
      <c r="C30" s="46">
        <f t="shared" si="11"/>
        <v>30.999999999999993</v>
      </c>
      <c r="D30" s="46">
        <f>+(D25/D27)/7*1000</f>
        <v>30</v>
      </c>
      <c r="E30" s="46">
        <f t="shared" ref="E30:G30" si="12">+(E25/E27)/7*1000</f>
        <v>29.5</v>
      </c>
      <c r="F30" s="46">
        <f t="shared" si="12"/>
        <v>28.999999999999996</v>
      </c>
      <c r="G30" s="46">
        <f t="shared" si="12"/>
        <v>28.500000000000004</v>
      </c>
      <c r="H30" s="46">
        <f>+(H25/H27)/7*1000</f>
        <v>27.999999999999996</v>
      </c>
      <c r="I30" s="47">
        <f t="shared" ref="I30" si="13">+(I25/I27)/7*1000</f>
        <v>28.000000000000004</v>
      </c>
      <c r="J30" s="45">
        <f>+(J25/J27)/7*1000</f>
        <v>31.5</v>
      </c>
      <c r="K30" s="46">
        <f t="shared" ref="K30:Q30" si="14">+(K25/K27)/7*1000</f>
        <v>31.000000000000007</v>
      </c>
      <c r="L30" s="46">
        <f t="shared" si="14"/>
        <v>29.999999999999996</v>
      </c>
      <c r="M30" s="46">
        <f t="shared" si="14"/>
        <v>29.500000000000004</v>
      </c>
      <c r="N30" s="46">
        <f t="shared" si="14"/>
        <v>29</v>
      </c>
      <c r="O30" s="46">
        <f t="shared" si="14"/>
        <v>28.5</v>
      </c>
      <c r="P30" s="46">
        <f t="shared" si="14"/>
        <v>28</v>
      </c>
      <c r="Q30" s="47">
        <f t="shared" si="14"/>
        <v>28</v>
      </c>
      <c r="R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266" t="s">
        <v>25</v>
      </c>
      <c r="C36" s="267"/>
      <c r="D36" s="267"/>
      <c r="E36" s="267"/>
      <c r="F36" s="267"/>
      <c r="G36" s="267"/>
      <c r="H36" s="97"/>
      <c r="I36" s="52" t="s">
        <v>26</v>
      </c>
      <c r="J36" s="105"/>
      <c r="K36" s="272" t="s">
        <v>25</v>
      </c>
      <c r="L36" s="272"/>
      <c r="M36" s="272"/>
      <c r="N36" s="272"/>
      <c r="O36" s="266"/>
      <c r="P36" s="109"/>
      <c r="Q36" s="53"/>
      <c r="R36" s="53"/>
      <c r="S36" s="3"/>
      <c r="T36" s="3"/>
      <c r="U36" s="54"/>
      <c r="V36" s="3"/>
      <c r="W36" s="53"/>
      <c r="X36" s="53"/>
      <c r="Y36" s="53"/>
      <c r="Z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98" t="s">
        <v>10</v>
      </c>
      <c r="J37" s="106"/>
      <c r="K37" s="96"/>
      <c r="L37" s="15"/>
      <c r="M37" s="15"/>
      <c r="N37" s="15"/>
      <c r="O37" s="15"/>
      <c r="P37" s="98" t="s">
        <v>10</v>
      </c>
      <c r="Q37" s="56"/>
      <c r="R37" s="56"/>
      <c r="S37" s="57"/>
      <c r="T37" s="3"/>
      <c r="U37" s="3"/>
      <c r="V37" s="54"/>
      <c r="W37" s="3"/>
      <c r="X37" s="53"/>
      <c r="Y37" s="53"/>
      <c r="Z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98"/>
      <c r="J38" s="107" t="s">
        <v>11</v>
      </c>
      <c r="K38" s="96">
        <v>1</v>
      </c>
      <c r="L38" s="55">
        <v>2</v>
      </c>
      <c r="M38" s="55">
        <v>3</v>
      </c>
      <c r="N38" s="55">
        <v>4</v>
      </c>
      <c r="O38" s="55">
        <v>5</v>
      </c>
      <c r="P38" s="98"/>
      <c r="Q38" s="56"/>
      <c r="R38" s="56"/>
      <c r="S38" s="58"/>
      <c r="T38" s="2"/>
      <c r="U38" s="59"/>
      <c r="V38" s="59"/>
      <c r="W38" s="2"/>
      <c r="X38" s="2"/>
      <c r="Y38" s="2"/>
      <c r="Z38" s="2"/>
    </row>
    <row r="39" spans="1:30" ht="33.75" customHeight="1" x14ac:dyDescent="0.25">
      <c r="A39" s="89" t="s">
        <v>12</v>
      </c>
      <c r="B39" s="78">
        <v>16.184000000000001</v>
      </c>
      <c r="C39" s="78">
        <v>28.783999999999999</v>
      </c>
      <c r="D39" s="78">
        <v>25.872</v>
      </c>
      <c r="E39" s="78">
        <v>18.62</v>
      </c>
      <c r="F39" s="78">
        <v>13.44</v>
      </c>
      <c r="G39" s="78">
        <v>0</v>
      </c>
      <c r="H39" s="99">
        <f t="shared" ref="H39:H46" si="15">SUM(B39:G39)</f>
        <v>102.9</v>
      </c>
      <c r="I39" s="2"/>
      <c r="J39" s="89" t="s">
        <v>12</v>
      </c>
      <c r="K39" s="78">
        <f t="shared" ref="K39:K40" si="16">$K$48*Q39/1000</f>
        <v>33.762</v>
      </c>
      <c r="L39" s="78">
        <f t="shared" ref="L39:L41" si="17">$L$48*Q39/1000</f>
        <v>33.966000000000001</v>
      </c>
      <c r="M39" s="78">
        <f t="shared" ref="M39:M41" si="18">$M$48*Q39/1000</f>
        <v>34.119</v>
      </c>
      <c r="N39" s="78">
        <f t="shared" ref="N39:N41" si="19">$N$48*Q39/1000</f>
        <v>33.914999999999999</v>
      </c>
      <c r="O39" s="78">
        <f t="shared" ref="O39:O41" si="20">$O$48*Q39/1000</f>
        <v>34.067999999999998</v>
      </c>
      <c r="P39" s="99">
        <f t="shared" ref="P39:P46" si="21">SUM(K39:O39)</f>
        <v>169.82999999999998</v>
      </c>
      <c r="Q39" s="2">
        <v>51</v>
      </c>
      <c r="R39" s="60"/>
      <c r="S39" s="61"/>
      <c r="T39" s="2"/>
      <c r="U39" s="59"/>
      <c r="V39" s="59"/>
      <c r="W39" s="2"/>
      <c r="X39" s="2"/>
      <c r="Y39" s="2"/>
      <c r="Z39" s="2"/>
    </row>
    <row r="40" spans="1:30" ht="33.75" customHeight="1" x14ac:dyDescent="0.25">
      <c r="A40" s="90" t="s">
        <v>13</v>
      </c>
      <c r="B40" s="78">
        <v>16.184000000000001</v>
      </c>
      <c r="C40" s="78">
        <v>28.783999999999999</v>
      </c>
      <c r="D40" s="78">
        <v>25.872</v>
      </c>
      <c r="E40" s="78">
        <v>18.62</v>
      </c>
      <c r="F40" s="78">
        <v>13.44</v>
      </c>
      <c r="G40" s="78">
        <v>0</v>
      </c>
      <c r="H40" s="99">
        <f t="shared" si="15"/>
        <v>102.9</v>
      </c>
      <c r="I40" s="2"/>
      <c r="J40" s="90" t="s">
        <v>13</v>
      </c>
      <c r="K40" s="78">
        <f t="shared" si="16"/>
        <v>35.747999999999998</v>
      </c>
      <c r="L40" s="78">
        <f t="shared" si="17"/>
        <v>35.963999999999999</v>
      </c>
      <c r="M40" s="78">
        <f t="shared" si="18"/>
        <v>36.125999999999998</v>
      </c>
      <c r="N40" s="78">
        <f t="shared" si="19"/>
        <v>35.909999999999997</v>
      </c>
      <c r="O40" s="78">
        <f t="shared" si="20"/>
        <v>36.072000000000003</v>
      </c>
      <c r="P40" s="99">
        <f t="shared" si="21"/>
        <v>179.82</v>
      </c>
      <c r="Q40" s="2">
        <v>54</v>
      </c>
      <c r="R40" s="60"/>
      <c r="S40" s="58"/>
      <c r="T40" s="2"/>
      <c r="U40" s="59"/>
      <c r="V40" s="59"/>
      <c r="W40" s="2"/>
      <c r="X40" s="2"/>
      <c r="Y40" s="2"/>
      <c r="Z40" s="2"/>
    </row>
    <row r="41" spans="1:30" ht="33.75" customHeight="1" x14ac:dyDescent="0.25">
      <c r="A41" s="89" t="s">
        <v>14</v>
      </c>
      <c r="B41" s="78">
        <v>17.886400000000002</v>
      </c>
      <c r="C41" s="22">
        <v>31.066700000000004</v>
      </c>
      <c r="D41" s="22">
        <v>26.638500000000001</v>
      </c>
      <c r="E41" s="22">
        <v>18.737599999999997</v>
      </c>
      <c r="F41" s="22">
        <v>13.557600000000003</v>
      </c>
      <c r="G41" s="22"/>
      <c r="H41" s="99">
        <f t="shared" si="15"/>
        <v>107.88680000000001</v>
      </c>
      <c r="I41" s="2"/>
      <c r="J41" s="89" t="s">
        <v>14</v>
      </c>
      <c r="K41" s="78">
        <f>$K$48*Q41/1000</f>
        <v>39.72</v>
      </c>
      <c r="L41" s="78">
        <f t="shared" si="17"/>
        <v>39.96</v>
      </c>
      <c r="M41" s="78">
        <f t="shared" si="18"/>
        <v>40.14</v>
      </c>
      <c r="N41" s="78">
        <f t="shared" si="19"/>
        <v>39.9</v>
      </c>
      <c r="O41" s="78">
        <f t="shared" si="20"/>
        <v>40.08</v>
      </c>
      <c r="P41" s="99">
        <f t="shared" si="21"/>
        <v>199.8</v>
      </c>
      <c r="Q41" s="2">
        <v>60</v>
      </c>
      <c r="R41" s="60"/>
      <c r="S41" s="51"/>
      <c r="T41" s="2"/>
      <c r="U41" s="59"/>
      <c r="V41" s="59"/>
      <c r="W41" s="2"/>
      <c r="X41" s="2"/>
      <c r="Y41" s="2"/>
      <c r="Z41" s="2"/>
    </row>
    <row r="42" spans="1:30" ht="33.75" customHeight="1" x14ac:dyDescent="0.25">
      <c r="A42" s="90" t="s">
        <v>15</v>
      </c>
      <c r="B42" s="78">
        <v>17.886400000000002</v>
      </c>
      <c r="C42" s="22">
        <v>31.066700000000004</v>
      </c>
      <c r="D42" s="22">
        <v>26.638500000000001</v>
      </c>
      <c r="E42" s="22">
        <v>18.737599999999997</v>
      </c>
      <c r="F42" s="22">
        <v>13.557600000000003</v>
      </c>
      <c r="G42" s="22"/>
      <c r="H42" s="99">
        <f t="shared" si="15"/>
        <v>107.88680000000001</v>
      </c>
      <c r="I42" s="2"/>
      <c r="J42" s="90" t="s">
        <v>15</v>
      </c>
      <c r="K42" s="78">
        <f>K48*$Q$42/1000</f>
        <v>43.03</v>
      </c>
      <c r="L42" s="78">
        <f>$L$48*Q42/1000</f>
        <v>43.29</v>
      </c>
      <c r="M42" s="78">
        <f>$M$48*Q42/1000</f>
        <v>43.484999999999999</v>
      </c>
      <c r="N42" s="78">
        <f>$N$48*Q42/1000</f>
        <v>43.225000000000001</v>
      </c>
      <c r="O42" s="78">
        <f>$O$48*Q42/1000</f>
        <v>43.42</v>
      </c>
      <c r="P42" s="99">
        <f t="shared" si="21"/>
        <v>216.45</v>
      </c>
      <c r="Q42" s="2">
        <v>65</v>
      </c>
      <c r="R42" s="60"/>
      <c r="S42" s="51"/>
      <c r="T42" s="2"/>
      <c r="U42" s="59"/>
      <c r="V42" s="59"/>
      <c r="W42" s="2"/>
      <c r="X42" s="2"/>
      <c r="Y42" s="2"/>
      <c r="Z42" s="2"/>
    </row>
    <row r="43" spans="1:30" ht="33.75" customHeight="1" x14ac:dyDescent="0.25">
      <c r="A43" s="89" t="s">
        <v>16</v>
      </c>
      <c r="B43" s="78">
        <v>17.886400000000002</v>
      </c>
      <c r="C43" s="22">
        <v>31.066700000000004</v>
      </c>
      <c r="D43" s="22">
        <v>26.638500000000001</v>
      </c>
      <c r="E43" s="22">
        <v>18.737599999999997</v>
      </c>
      <c r="F43" s="22">
        <v>13.557600000000003</v>
      </c>
      <c r="G43" s="22"/>
      <c r="H43" s="99">
        <f t="shared" si="15"/>
        <v>107.88680000000001</v>
      </c>
      <c r="I43" s="2"/>
      <c r="J43" s="89" t="s">
        <v>16</v>
      </c>
      <c r="K43" s="78">
        <f>K48*$Q$43/1000</f>
        <v>48.326000000000001</v>
      </c>
      <c r="L43" s="78">
        <f t="shared" ref="L43:O43" si="22">L48*$Q$43/1000</f>
        <v>48.618000000000002</v>
      </c>
      <c r="M43" s="78">
        <f t="shared" si="22"/>
        <v>48.837000000000003</v>
      </c>
      <c r="N43" s="78">
        <f t="shared" si="22"/>
        <v>48.545000000000002</v>
      </c>
      <c r="O43" s="78">
        <f t="shared" si="22"/>
        <v>48.764000000000003</v>
      </c>
      <c r="P43" s="99">
        <f t="shared" si="21"/>
        <v>243.09000000000003</v>
      </c>
      <c r="Q43" s="2">
        <v>73</v>
      </c>
      <c r="R43" s="60"/>
      <c r="S43" s="51"/>
      <c r="T43" s="2"/>
      <c r="U43" s="59"/>
      <c r="V43" s="59"/>
      <c r="W43" s="2"/>
      <c r="X43" s="2"/>
      <c r="Y43" s="2"/>
      <c r="Z43" s="2"/>
    </row>
    <row r="44" spans="1:30" ht="33.75" customHeight="1" x14ac:dyDescent="0.25">
      <c r="A44" s="90" t="s">
        <v>17</v>
      </c>
      <c r="B44" s="78">
        <v>17.886400000000002</v>
      </c>
      <c r="C44" s="78">
        <v>31.066700000000004</v>
      </c>
      <c r="D44" s="78">
        <v>26.638500000000001</v>
      </c>
      <c r="E44" s="78">
        <v>18.737599999999997</v>
      </c>
      <c r="F44" s="78">
        <v>13.557600000000003</v>
      </c>
      <c r="G44" s="78"/>
      <c r="H44" s="99">
        <f t="shared" si="15"/>
        <v>107.88680000000001</v>
      </c>
      <c r="I44" s="2"/>
      <c r="J44" s="90" t="s">
        <v>17</v>
      </c>
      <c r="K44" s="78">
        <f>K48*$Q$44/1000</f>
        <v>49.65</v>
      </c>
      <c r="L44" s="78">
        <f t="shared" ref="L44:O44" si="23">L48*$Q$44/1000</f>
        <v>49.95</v>
      </c>
      <c r="M44" s="78">
        <f t="shared" si="23"/>
        <v>50.174999999999997</v>
      </c>
      <c r="N44" s="78">
        <f t="shared" si="23"/>
        <v>49.875</v>
      </c>
      <c r="O44" s="78">
        <f t="shared" si="23"/>
        <v>50.1</v>
      </c>
      <c r="P44" s="99">
        <f t="shared" si="21"/>
        <v>249.74999999999997</v>
      </c>
      <c r="Q44" s="2">
        <v>75</v>
      </c>
      <c r="R44" s="60"/>
      <c r="S44" s="51"/>
      <c r="T44" s="2"/>
      <c r="U44" s="59"/>
      <c r="V44" s="59"/>
      <c r="W44" s="2"/>
      <c r="X44" s="2"/>
      <c r="Y44" s="2"/>
      <c r="Z44" s="2"/>
    </row>
    <row r="45" spans="1:30" ht="33.75" customHeight="1" x14ac:dyDescent="0.25">
      <c r="A45" s="89" t="s">
        <v>18</v>
      </c>
      <c r="B45" s="78">
        <v>17.886400000000002</v>
      </c>
      <c r="C45" s="78">
        <v>31.066700000000004</v>
      </c>
      <c r="D45" s="78">
        <v>26.638500000000001</v>
      </c>
      <c r="E45" s="78">
        <v>18.737599999999997</v>
      </c>
      <c r="F45" s="78">
        <v>13.557600000000003</v>
      </c>
      <c r="G45" s="78"/>
      <c r="H45" s="99">
        <f t="shared" si="15"/>
        <v>107.88680000000001</v>
      </c>
      <c r="I45" s="2"/>
      <c r="J45" s="89" t="s">
        <v>18</v>
      </c>
      <c r="K45" s="78">
        <f>K48*$Q$45/1000</f>
        <v>50.311999999999998</v>
      </c>
      <c r="L45" s="78">
        <f t="shared" ref="L45:O45" si="24">L48*$Q$45/1000</f>
        <v>50.616</v>
      </c>
      <c r="M45" s="78">
        <f t="shared" si="24"/>
        <v>50.844000000000001</v>
      </c>
      <c r="N45" s="78">
        <f t="shared" si="24"/>
        <v>50.54</v>
      </c>
      <c r="O45" s="78">
        <f t="shared" si="24"/>
        <v>50.768000000000001</v>
      </c>
      <c r="P45" s="99">
        <f t="shared" si="21"/>
        <v>253.07999999999998</v>
      </c>
      <c r="Q45" s="2">
        <v>76</v>
      </c>
      <c r="R45" s="60"/>
      <c r="S45" s="51"/>
      <c r="T45" s="2"/>
      <c r="U45" s="59"/>
      <c r="V45" s="59"/>
      <c r="W45" s="2"/>
      <c r="X45" s="2"/>
      <c r="Y45" s="2"/>
      <c r="Z45" s="2"/>
    </row>
    <row r="46" spans="1:30" ht="33.75" customHeight="1" x14ac:dyDescent="0.25">
      <c r="A46" s="90" t="s">
        <v>10</v>
      </c>
      <c r="B46" s="79">
        <f t="shared" ref="B46:G46" si="25">SUM(B39:B45)</f>
        <v>121.80000000000004</v>
      </c>
      <c r="C46" s="26">
        <f t="shared" si="25"/>
        <v>212.9015</v>
      </c>
      <c r="D46" s="26">
        <f t="shared" si="25"/>
        <v>184.93649999999997</v>
      </c>
      <c r="E46" s="26">
        <f t="shared" si="25"/>
        <v>130.928</v>
      </c>
      <c r="F46" s="26">
        <f t="shared" si="25"/>
        <v>94.668000000000021</v>
      </c>
      <c r="G46" s="26">
        <f t="shared" si="25"/>
        <v>0</v>
      </c>
      <c r="H46" s="99">
        <f t="shared" si="15"/>
        <v>745.23399999999992</v>
      </c>
      <c r="J46" s="76" t="s">
        <v>10</v>
      </c>
      <c r="K46" s="79">
        <f>SUM(K39:K45)</f>
        <v>300.548</v>
      </c>
      <c r="L46" s="26">
        <f>SUM(L39:L45)</f>
        <v>302.36399999999998</v>
      </c>
      <c r="M46" s="26">
        <f>SUM(M39:M45)</f>
        <v>303.726</v>
      </c>
      <c r="N46" s="26">
        <f>SUM(N39:N45)</f>
        <v>301.91000000000003</v>
      </c>
      <c r="O46" s="26">
        <f>SUM(O39:O45)</f>
        <v>303.27199999999999</v>
      </c>
      <c r="P46" s="99">
        <f t="shared" si="21"/>
        <v>1511.82</v>
      </c>
      <c r="Q46" s="60"/>
      <c r="R46" s="60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1" t="s">
        <v>19</v>
      </c>
      <c r="B47" s="80">
        <v>30</v>
      </c>
      <c r="C47" s="29">
        <v>29.5</v>
      </c>
      <c r="D47" s="29">
        <v>28.5</v>
      </c>
      <c r="E47" s="29">
        <v>28</v>
      </c>
      <c r="F47" s="29">
        <v>28</v>
      </c>
      <c r="G47" s="29"/>
      <c r="H47" s="100">
        <f>+((H46/H48)/7)*1000</f>
        <v>28.85931146652209</v>
      </c>
      <c r="J47" s="108" t="s">
        <v>19</v>
      </c>
      <c r="K47" s="80">
        <v>65</v>
      </c>
      <c r="L47" s="29">
        <v>65</v>
      </c>
      <c r="M47" s="29">
        <v>65</v>
      </c>
      <c r="N47" s="29">
        <v>65</v>
      </c>
      <c r="O47" s="29">
        <v>65</v>
      </c>
      <c r="P47" s="100">
        <f>+((P46/P48)/7)*1000</f>
        <v>64.857142857142847</v>
      </c>
      <c r="Q47" s="62"/>
      <c r="R47" s="62"/>
    </row>
    <row r="48" spans="1:30" ht="33.75" customHeight="1" x14ac:dyDescent="0.25">
      <c r="A48" s="92" t="s">
        <v>20</v>
      </c>
      <c r="B48" s="81">
        <v>580</v>
      </c>
      <c r="C48" s="33">
        <v>1031</v>
      </c>
      <c r="D48" s="33">
        <v>927</v>
      </c>
      <c r="E48" s="33">
        <v>668</v>
      </c>
      <c r="F48" s="33">
        <v>483</v>
      </c>
      <c r="G48" s="33"/>
      <c r="H48" s="101">
        <f>SUM(B48:G48)</f>
        <v>3689</v>
      </c>
      <c r="I48" s="63"/>
      <c r="J48" s="92" t="s">
        <v>20</v>
      </c>
      <c r="K48" s="104">
        <v>662</v>
      </c>
      <c r="L48" s="64">
        <v>666</v>
      </c>
      <c r="M48" s="64">
        <v>669</v>
      </c>
      <c r="N48" s="64">
        <v>665</v>
      </c>
      <c r="O48" s="64">
        <v>668</v>
      </c>
      <c r="P48" s="110">
        <f>SUM(K48:O48)</f>
        <v>3330</v>
      </c>
      <c r="Q48" s="65"/>
      <c r="R48" s="65"/>
    </row>
    <row r="49" spans="1:30" ht="33.75" customHeight="1" x14ac:dyDescent="0.25">
      <c r="A49" s="93" t="s">
        <v>21</v>
      </c>
      <c r="B49" s="82">
        <f t="shared" ref="B49:G49" si="26">((B48*B47)*7/1000-B39-B40)/5</f>
        <v>17.886400000000002</v>
      </c>
      <c r="C49" s="37">
        <f t="shared" si="26"/>
        <v>31.066700000000004</v>
      </c>
      <c r="D49" s="37">
        <f t="shared" si="26"/>
        <v>26.638500000000001</v>
      </c>
      <c r="E49" s="37">
        <f t="shared" si="26"/>
        <v>18.737599999999997</v>
      </c>
      <c r="F49" s="37">
        <f t="shared" si="26"/>
        <v>13.557600000000003</v>
      </c>
      <c r="G49" s="37">
        <f t="shared" si="26"/>
        <v>0</v>
      </c>
      <c r="H49" s="102">
        <f>((H46*1000)/H48)/7</f>
        <v>28.859311466522087</v>
      </c>
      <c r="J49" s="93" t="s">
        <v>21</v>
      </c>
      <c r="K49" s="82">
        <f>(K48*K47)/1000</f>
        <v>43.03</v>
      </c>
      <c r="L49" s="37">
        <f>(L48*L47)/1000</f>
        <v>43.29</v>
      </c>
      <c r="M49" s="37">
        <f>(M48*M47)/1000</f>
        <v>43.484999999999999</v>
      </c>
      <c r="N49" s="37">
        <f>(N48*N47)/1000</f>
        <v>43.225000000000001</v>
      </c>
      <c r="O49" s="37">
        <f>(O48*O47)/1000</f>
        <v>43.42</v>
      </c>
      <c r="P49" s="111">
        <f>((P46*1000)/P48)/7</f>
        <v>64.857142857142861</v>
      </c>
      <c r="Q49" s="65"/>
      <c r="R49" s="65"/>
    </row>
    <row r="50" spans="1:30" ht="33.75" customHeight="1" x14ac:dyDescent="0.25">
      <c r="A50" s="94" t="s">
        <v>22</v>
      </c>
      <c r="B50" s="83">
        <f t="shared" ref="B50:G50" si="27">((B48*B47)*7)/1000</f>
        <v>121.8</v>
      </c>
      <c r="C50" s="41">
        <f t="shared" si="27"/>
        <v>212.9015</v>
      </c>
      <c r="D50" s="41">
        <f t="shared" si="27"/>
        <v>184.9365</v>
      </c>
      <c r="E50" s="41">
        <f t="shared" si="27"/>
        <v>130.928</v>
      </c>
      <c r="F50" s="41">
        <f t="shared" si="27"/>
        <v>94.668000000000006</v>
      </c>
      <c r="G50" s="41">
        <f t="shared" si="27"/>
        <v>0</v>
      </c>
      <c r="H50" s="85"/>
      <c r="J50" s="94" t="s">
        <v>22</v>
      </c>
      <c r="K50" s="83">
        <f>((K48*K47)*7)/1000</f>
        <v>301.20999999999998</v>
      </c>
      <c r="L50" s="41">
        <f>((L48*L47)*7)/1000</f>
        <v>303.02999999999997</v>
      </c>
      <c r="M50" s="41">
        <f>((M48*M47)*7)/1000</f>
        <v>304.39499999999998</v>
      </c>
      <c r="N50" s="41">
        <f>((N48*N47)*7)/1000</f>
        <v>302.57499999999999</v>
      </c>
      <c r="O50" s="41">
        <f>((O48*O47)*7)/1000</f>
        <v>303.94</v>
      </c>
      <c r="P50" s="112"/>
    </row>
    <row r="51" spans="1:30" ht="33.75" customHeight="1" thickBot="1" x14ac:dyDescent="0.3">
      <c r="A51" s="95" t="s">
        <v>23</v>
      </c>
      <c r="B51" s="84">
        <f t="shared" ref="B51:G51" si="28">+(B46/B48)/7*1000</f>
        <v>30.000000000000011</v>
      </c>
      <c r="C51" s="46">
        <f t="shared" si="28"/>
        <v>29.5</v>
      </c>
      <c r="D51" s="46">
        <f t="shared" si="28"/>
        <v>28.499999999999993</v>
      </c>
      <c r="E51" s="46">
        <f t="shared" si="28"/>
        <v>28</v>
      </c>
      <c r="F51" s="46">
        <f t="shared" si="28"/>
        <v>28.000000000000004</v>
      </c>
      <c r="G51" s="46" t="e">
        <f t="shared" si="28"/>
        <v>#DIV/0!</v>
      </c>
      <c r="H51" s="103"/>
      <c r="I51" s="49"/>
      <c r="J51" s="95" t="s">
        <v>23</v>
      </c>
      <c r="K51" s="84">
        <f>+(K46/K48)/7*1000</f>
        <v>64.857142857142861</v>
      </c>
      <c r="L51" s="46">
        <f>+(L46/L48)/7*1000</f>
        <v>64.857142857142847</v>
      </c>
      <c r="M51" s="46">
        <f>+(M46/M48)/7*1000</f>
        <v>64.857142857142861</v>
      </c>
      <c r="N51" s="46">
        <f>+(N46/N48)/7*1000</f>
        <v>64.857142857142861</v>
      </c>
      <c r="O51" s="46">
        <f>+(O46/O48)/7*1000</f>
        <v>64.857142857142861</v>
      </c>
      <c r="P51" s="47"/>
      <c r="Q51" s="50"/>
      <c r="R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273"/>
      <c r="K54" s="273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271" t="s">
        <v>8</v>
      </c>
      <c r="C55" s="272"/>
      <c r="D55" s="272"/>
      <c r="E55" s="272"/>
      <c r="F55" s="266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f>$B$67*I58/1000</f>
        <v>31.773</v>
      </c>
      <c r="C58" s="78">
        <f t="shared" ref="C58:C60" si="29">$C$67*I58/1000</f>
        <v>31.568999999999999</v>
      </c>
      <c r="D58" s="78">
        <f t="shared" ref="D58:D60" si="30">$D$67*I58/1000</f>
        <v>31.824000000000002</v>
      </c>
      <c r="E58" s="78">
        <f t="shared" ref="E58:E60" si="31">$E$67*I58/1000</f>
        <v>31.977</v>
      </c>
      <c r="F58" s="78">
        <f t="shared" ref="F58:F60" si="32">$F$67*I58/1000</f>
        <v>31.518000000000001</v>
      </c>
      <c r="G58" s="99">
        <f t="shared" ref="G58:G65" si="33">SUM(B58:F58)</f>
        <v>158.661</v>
      </c>
      <c r="H58" s="73"/>
      <c r="I58" s="49">
        <v>51</v>
      </c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f t="shared" ref="B59:B60" si="34">$B$67*I59/1000</f>
        <v>33.642000000000003</v>
      </c>
      <c r="C59" s="78">
        <f t="shared" si="29"/>
        <v>33.426000000000002</v>
      </c>
      <c r="D59" s="78">
        <f t="shared" si="30"/>
        <v>33.695999999999998</v>
      </c>
      <c r="E59" s="78">
        <f t="shared" si="31"/>
        <v>33.857999999999997</v>
      </c>
      <c r="F59" s="78">
        <f t="shared" si="32"/>
        <v>33.372</v>
      </c>
      <c r="G59" s="99">
        <f t="shared" si="33"/>
        <v>167.99400000000003</v>
      </c>
      <c r="H59" s="73"/>
      <c r="I59" s="49">
        <v>54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f t="shared" si="34"/>
        <v>37.380000000000003</v>
      </c>
      <c r="C60" s="78">
        <f t="shared" si="29"/>
        <v>37.14</v>
      </c>
      <c r="D60" s="78">
        <f t="shared" si="30"/>
        <v>37.44</v>
      </c>
      <c r="E60" s="78">
        <f t="shared" si="31"/>
        <v>37.619999999999997</v>
      </c>
      <c r="F60" s="78">
        <f t="shared" si="32"/>
        <v>37.08</v>
      </c>
      <c r="G60" s="99">
        <f t="shared" si="33"/>
        <v>186.66000000000003</v>
      </c>
      <c r="H60" s="73"/>
      <c r="I60" s="49">
        <v>60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$B$67*I61/1000</f>
        <v>40.494999999999997</v>
      </c>
      <c r="C61" s="78">
        <f>$C$67*I61/1000</f>
        <v>40.234999999999999</v>
      </c>
      <c r="D61" s="78">
        <f>$D$67*I61/1000</f>
        <v>40.56</v>
      </c>
      <c r="E61" s="78">
        <f>$E$67*I61/1000</f>
        <v>40.755000000000003</v>
      </c>
      <c r="F61" s="78">
        <f>$F$67*I61/1000</f>
        <v>40.17</v>
      </c>
      <c r="G61" s="99">
        <f t="shared" si="33"/>
        <v>202.21499999999997</v>
      </c>
      <c r="H61" s="73"/>
      <c r="I61" s="49">
        <v>65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45.478999999999999</v>
      </c>
      <c r="C62" s="78">
        <f t="shared" ref="C62:F62" si="35">C67*$I$62/1000</f>
        <v>45.186999999999998</v>
      </c>
      <c r="D62" s="78">
        <f t="shared" si="35"/>
        <v>45.552</v>
      </c>
      <c r="E62" s="78">
        <f t="shared" si="35"/>
        <v>45.771000000000001</v>
      </c>
      <c r="F62" s="78">
        <f t="shared" si="35"/>
        <v>45.113999999999997</v>
      </c>
      <c r="G62" s="99">
        <f t="shared" si="33"/>
        <v>227.10299999999998</v>
      </c>
      <c r="H62" s="73"/>
      <c r="I62" s="49">
        <v>73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46.725000000000001</v>
      </c>
      <c r="C63" s="78">
        <f t="shared" ref="C63:F63" si="36">C67*$I$63/1000</f>
        <v>46.424999999999997</v>
      </c>
      <c r="D63" s="78">
        <f t="shared" si="36"/>
        <v>46.8</v>
      </c>
      <c r="E63" s="78">
        <f t="shared" si="36"/>
        <v>47.024999999999999</v>
      </c>
      <c r="F63" s="78">
        <f t="shared" si="36"/>
        <v>46.35</v>
      </c>
      <c r="G63" s="99">
        <f t="shared" si="33"/>
        <v>233.32499999999999</v>
      </c>
      <c r="H63" s="73"/>
      <c r="I63" s="49">
        <v>75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47.347999999999999</v>
      </c>
      <c r="C64" s="78">
        <f t="shared" ref="C64:F64" si="37">C67*$I$64/1000</f>
        <v>47.043999999999997</v>
      </c>
      <c r="D64" s="78">
        <f t="shared" si="37"/>
        <v>47.423999999999999</v>
      </c>
      <c r="E64" s="78">
        <f t="shared" si="37"/>
        <v>47.652000000000001</v>
      </c>
      <c r="F64" s="78">
        <f t="shared" si="37"/>
        <v>46.968000000000004</v>
      </c>
      <c r="G64" s="99">
        <f t="shared" si="33"/>
        <v>236.43600000000004</v>
      </c>
      <c r="H64" s="73"/>
      <c r="I64" s="49">
        <v>76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282.84199999999998</v>
      </c>
      <c r="C65" s="26">
        <f>SUM(C58:C64)</f>
        <v>281.02600000000001</v>
      </c>
      <c r="D65" s="26">
        <f>SUM(D58:D64)</f>
        <v>283.29599999999994</v>
      </c>
      <c r="E65" s="26">
        <f>SUM(E58:E64)</f>
        <v>284.65800000000002</v>
      </c>
      <c r="F65" s="26">
        <f>SUM(F58:F64)</f>
        <v>280.572</v>
      </c>
      <c r="G65" s="99">
        <f t="shared" si="33"/>
        <v>1412.3939999999998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65</v>
      </c>
      <c r="C66" s="29">
        <v>65</v>
      </c>
      <c r="D66" s="29">
        <v>65</v>
      </c>
      <c r="E66" s="29">
        <v>65</v>
      </c>
      <c r="F66" s="29">
        <v>65</v>
      </c>
      <c r="G66" s="100">
        <f>+((G65/G67)/7)*1000</f>
        <v>64.857142857142847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623</v>
      </c>
      <c r="C67" s="64">
        <v>619</v>
      </c>
      <c r="D67" s="64">
        <v>624</v>
      </c>
      <c r="E67" s="64">
        <v>627</v>
      </c>
      <c r="F67" s="64">
        <v>618</v>
      </c>
      <c r="G67" s="110">
        <f>SUM(B67:F67)</f>
        <v>3111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40.494999999999997</v>
      </c>
      <c r="C68" s="37">
        <f>(C67*C66)/1000</f>
        <v>40.234999999999999</v>
      </c>
      <c r="D68" s="37">
        <f>(D67*D66)/1000</f>
        <v>40.56</v>
      </c>
      <c r="E68" s="37">
        <f>(E67*E66)/1000</f>
        <v>40.755000000000003</v>
      </c>
      <c r="F68" s="37">
        <f>(F67*F66)/1000</f>
        <v>40.17</v>
      </c>
      <c r="G68" s="114">
        <f>((G65*1000)/G67)/7</f>
        <v>64.857142857142847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283.46499999999997</v>
      </c>
      <c r="C69" s="41">
        <f>((C67*C66)*7)/1000</f>
        <v>281.64499999999998</v>
      </c>
      <c r="D69" s="41">
        <f>((D67*D66)*7)/1000</f>
        <v>283.92</v>
      </c>
      <c r="E69" s="41">
        <f>((E67*E66)*7)/1000</f>
        <v>285.28500000000003</v>
      </c>
      <c r="F69" s="41">
        <f>((F67*F66)*7)/1000</f>
        <v>281.19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64.857142857142847</v>
      </c>
      <c r="C70" s="46">
        <f>+(C65/C67)/7*1000</f>
        <v>64.857142857142861</v>
      </c>
      <c r="D70" s="46">
        <f>+(D65/D67)/7*1000</f>
        <v>64.857142857142847</v>
      </c>
      <c r="E70" s="46">
        <f>+(E65/E67)/7*1000</f>
        <v>64.857142857142861</v>
      </c>
      <c r="F70" s="46">
        <f>+(F65/F67)/7*1000</f>
        <v>64.857142857142861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B36:G36"/>
    <mergeCell ref="K36:O36"/>
    <mergeCell ref="J54:K54"/>
    <mergeCell ref="B55:F55"/>
    <mergeCell ref="B15:I15"/>
    <mergeCell ref="A3:C3"/>
    <mergeCell ref="E9:G9"/>
    <mergeCell ref="R9:S9"/>
    <mergeCell ref="K11:L11"/>
    <mergeCell ref="J15:Q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3BFE-50BA-4C70-94F6-A70362F0DB60}">
  <dimension ref="A1:AD239"/>
  <sheetViews>
    <sheetView topLeftCell="A38" zoomScale="30" zoomScaleNormal="30" workbookViewId="0">
      <selection activeCell="G64" sqref="G64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0" width="33.42578125" style="17" bestFit="1" customWidth="1"/>
    <col min="11" max="12" width="21.28515625" style="17" bestFit="1" customWidth="1"/>
    <col min="13" max="14" width="21.28515625" style="17" customWidth="1"/>
    <col min="15" max="15" width="21.28515625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277" t="s">
        <v>0</v>
      </c>
      <c r="B3" s="277"/>
      <c r="C3" s="277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"/>
      <c r="Z3" s="2"/>
      <c r="AA3" s="2"/>
      <c r="AB3" s="2"/>
      <c r="AC3" s="2"/>
      <c r="AD3" s="24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40" t="s">
        <v>1</v>
      </c>
      <c r="B9" s="240"/>
      <c r="C9" s="240"/>
      <c r="D9" s="1"/>
      <c r="E9" s="264" t="s">
        <v>2</v>
      </c>
      <c r="F9" s="264"/>
      <c r="G9" s="264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64"/>
      <c r="S9" s="264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40"/>
      <c r="B10" s="240"/>
      <c r="C10" s="24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40" t="s">
        <v>4</v>
      </c>
      <c r="B11" s="240"/>
      <c r="C11" s="240"/>
      <c r="D11" s="1"/>
      <c r="E11" s="241">
        <v>3</v>
      </c>
      <c r="F11" s="1"/>
      <c r="G11" s="1"/>
      <c r="H11" s="1"/>
      <c r="I11" s="1"/>
      <c r="J11" s="1"/>
      <c r="K11" s="265" t="s">
        <v>58</v>
      </c>
      <c r="L11" s="265"/>
      <c r="M11" s="242"/>
      <c r="N11" s="24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40"/>
      <c r="B12" s="240"/>
      <c r="C12" s="240"/>
      <c r="D12" s="1"/>
      <c r="E12" s="5"/>
      <c r="F12" s="1"/>
      <c r="G12" s="1"/>
      <c r="H12" s="1"/>
      <c r="I12" s="1"/>
      <c r="J12" s="1"/>
      <c r="K12" s="242"/>
      <c r="L12" s="242"/>
      <c r="M12" s="242"/>
      <c r="N12" s="24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40"/>
      <c r="B13" s="240"/>
      <c r="C13" s="240"/>
      <c r="D13" s="240"/>
      <c r="E13" s="240"/>
      <c r="F13" s="240"/>
      <c r="G13" s="240"/>
      <c r="H13" s="240"/>
      <c r="I13" s="240"/>
      <c r="J13" s="240"/>
      <c r="K13" s="240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1"/>
      <c r="X13" s="1"/>
      <c r="Y13" s="1"/>
    </row>
    <row r="14" spans="1:30" s="3" customFormat="1" ht="27" thickBot="1" x14ac:dyDescent="0.3">
      <c r="A14" s="24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274" t="s">
        <v>8</v>
      </c>
      <c r="C15" s="275"/>
      <c r="D15" s="275"/>
      <c r="E15" s="275"/>
      <c r="F15" s="275"/>
      <c r="G15" s="275"/>
      <c r="H15" s="275"/>
      <c r="I15" s="276"/>
      <c r="J15" s="268" t="s">
        <v>55</v>
      </c>
      <c r="K15" s="269"/>
      <c r="L15" s="269"/>
      <c r="M15" s="269"/>
      <c r="N15" s="269"/>
      <c r="O15" s="269"/>
      <c r="P15" s="269"/>
      <c r="Q15" s="270"/>
      <c r="R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37"/>
      <c r="I16" s="128"/>
      <c r="J16" s="126"/>
      <c r="K16" s="127"/>
      <c r="L16" s="127"/>
      <c r="M16" s="127"/>
      <c r="N16" s="127"/>
      <c r="O16" s="127"/>
      <c r="P16" s="127"/>
      <c r="Q16" s="128"/>
      <c r="R16" s="16" t="s">
        <v>10</v>
      </c>
      <c r="T16" s="18"/>
      <c r="U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20">
        <v>8</v>
      </c>
      <c r="J17" s="14">
        <v>1</v>
      </c>
      <c r="K17" s="19">
        <v>2</v>
      </c>
      <c r="L17" s="19">
        <v>3</v>
      </c>
      <c r="M17" s="19">
        <v>4</v>
      </c>
      <c r="N17" s="19">
        <v>5</v>
      </c>
      <c r="O17" s="19">
        <v>6</v>
      </c>
      <c r="P17" s="19">
        <v>7</v>
      </c>
      <c r="Q17" s="20">
        <v>8</v>
      </c>
      <c r="R17" s="16"/>
      <c r="T17" s="2"/>
      <c r="U17" s="18"/>
    </row>
    <row r="18" spans="1:30" ht="39.950000000000003" customHeight="1" x14ac:dyDescent="0.25">
      <c r="A18" s="89" t="s">
        <v>12</v>
      </c>
      <c r="B18" s="21">
        <v>24.362100000000002</v>
      </c>
      <c r="C18" s="22">
        <v>33.402999999999999</v>
      </c>
      <c r="D18" s="22">
        <v>31.524000000000001</v>
      </c>
      <c r="E18" s="22">
        <v>27.037600000000005</v>
      </c>
      <c r="F18" s="22">
        <v>17.785199999999996</v>
      </c>
      <c r="G18" s="22">
        <v>20.6038</v>
      </c>
      <c r="H18" s="22">
        <v>13.781600000000001</v>
      </c>
      <c r="I18" s="23">
        <v>9.8216000000000001</v>
      </c>
      <c r="J18" s="21">
        <v>28.094100000000005</v>
      </c>
      <c r="K18" s="22">
        <v>28.542400000000004</v>
      </c>
      <c r="L18" s="22">
        <v>30.54</v>
      </c>
      <c r="M18" s="22">
        <v>24.018500000000003</v>
      </c>
      <c r="N18" s="22">
        <v>25.103600000000004</v>
      </c>
      <c r="O18" s="22">
        <v>16.299700000000001</v>
      </c>
      <c r="P18" s="22">
        <v>14.169599999999999</v>
      </c>
      <c r="Q18" s="23">
        <v>11.140799999999999</v>
      </c>
      <c r="R18" s="24">
        <f t="shared" ref="R18:R25" si="0">SUM(B18:Q18)</f>
        <v>356.22760000000011</v>
      </c>
      <c r="T18" s="2"/>
      <c r="U18" s="18"/>
    </row>
    <row r="19" spans="1:30" ht="39.950000000000003" customHeight="1" x14ac:dyDescent="0.25">
      <c r="A19" s="90" t="s">
        <v>13</v>
      </c>
      <c r="B19" s="21">
        <v>24.362100000000002</v>
      </c>
      <c r="C19" s="22">
        <v>33.402999999999999</v>
      </c>
      <c r="D19" s="22">
        <v>31.524000000000001</v>
      </c>
      <c r="E19" s="22">
        <v>27.037600000000005</v>
      </c>
      <c r="F19" s="22">
        <v>17.785199999999996</v>
      </c>
      <c r="G19" s="22">
        <v>20.6038</v>
      </c>
      <c r="H19" s="22">
        <v>13.781600000000001</v>
      </c>
      <c r="I19" s="23">
        <v>9.8216000000000001</v>
      </c>
      <c r="J19" s="21">
        <v>28.094100000000005</v>
      </c>
      <c r="K19" s="22">
        <v>28.542400000000004</v>
      </c>
      <c r="L19" s="22">
        <v>30.54</v>
      </c>
      <c r="M19" s="22">
        <v>24.018500000000003</v>
      </c>
      <c r="N19" s="22">
        <v>25.103600000000004</v>
      </c>
      <c r="O19" s="22">
        <v>16.299700000000001</v>
      </c>
      <c r="P19" s="22">
        <v>14.169599999999999</v>
      </c>
      <c r="Q19" s="23">
        <v>11.140799999999999</v>
      </c>
      <c r="R19" s="24">
        <f t="shared" si="0"/>
        <v>356.22760000000011</v>
      </c>
      <c r="T19" s="2"/>
      <c r="U19" s="18"/>
    </row>
    <row r="20" spans="1:30" ht="39.75" customHeight="1" x14ac:dyDescent="0.25">
      <c r="A20" s="89" t="s">
        <v>14</v>
      </c>
      <c r="B20" s="75">
        <v>29.908760000000001</v>
      </c>
      <c r="C20" s="22">
        <v>41.574800000000003</v>
      </c>
      <c r="D20" s="22">
        <v>39.650999999999996</v>
      </c>
      <c r="E20" s="22">
        <v>35.021660000000004</v>
      </c>
      <c r="F20" s="22">
        <v>22.948820000000001</v>
      </c>
      <c r="G20" s="22">
        <v>27.982079999999996</v>
      </c>
      <c r="H20" s="22">
        <v>18.64996</v>
      </c>
      <c r="I20" s="23">
        <v>13.257759999999999</v>
      </c>
      <c r="J20" s="21">
        <v>34.394660000000002</v>
      </c>
      <c r="K20" s="22">
        <v>35.555839999999996</v>
      </c>
      <c r="L20" s="22">
        <v>39.136000000000003</v>
      </c>
      <c r="M20" s="22">
        <v>31.10949999999999</v>
      </c>
      <c r="N20" s="22">
        <v>33.036559999999994</v>
      </c>
      <c r="O20" s="22">
        <v>21.713920000000002</v>
      </c>
      <c r="P20" s="22">
        <v>19.141559999999998</v>
      </c>
      <c r="Q20" s="23">
        <v>15.132480000000001</v>
      </c>
      <c r="R20" s="24">
        <f t="shared" si="0"/>
        <v>458.21536000000003</v>
      </c>
      <c r="T20" s="2"/>
      <c r="U20" s="18"/>
    </row>
    <row r="21" spans="1:30" ht="39.950000000000003" customHeight="1" x14ac:dyDescent="0.25">
      <c r="A21" s="90" t="s">
        <v>15</v>
      </c>
      <c r="B21" s="21">
        <v>29.908760000000001</v>
      </c>
      <c r="C21" s="22">
        <v>41.574800000000003</v>
      </c>
      <c r="D21" s="22">
        <v>39.650999999999996</v>
      </c>
      <c r="E21" s="22">
        <v>35.021660000000004</v>
      </c>
      <c r="F21" s="22">
        <v>22.948820000000001</v>
      </c>
      <c r="G21" s="22">
        <v>27.982079999999996</v>
      </c>
      <c r="H21" s="22">
        <v>18.64996</v>
      </c>
      <c r="I21" s="23">
        <v>13.257759999999999</v>
      </c>
      <c r="J21" s="21">
        <v>34.394660000000002</v>
      </c>
      <c r="K21" s="22">
        <v>35.555839999999996</v>
      </c>
      <c r="L21" s="22">
        <v>39.136000000000003</v>
      </c>
      <c r="M21" s="22">
        <v>31.10949999999999</v>
      </c>
      <c r="N21" s="22">
        <v>33.036559999999994</v>
      </c>
      <c r="O21" s="22">
        <v>21.713920000000002</v>
      </c>
      <c r="P21" s="22">
        <v>19.141559999999998</v>
      </c>
      <c r="Q21" s="23">
        <v>15.132480000000001</v>
      </c>
      <c r="R21" s="24">
        <f t="shared" si="0"/>
        <v>458.21536000000003</v>
      </c>
      <c r="T21" s="2"/>
      <c r="U21" s="18"/>
    </row>
    <row r="22" spans="1:30" ht="39.950000000000003" customHeight="1" x14ac:dyDescent="0.25">
      <c r="A22" s="89" t="s">
        <v>16</v>
      </c>
      <c r="B22" s="21">
        <v>29.908760000000001</v>
      </c>
      <c r="C22" s="22">
        <v>41.574800000000003</v>
      </c>
      <c r="D22" s="22">
        <v>39.650999999999996</v>
      </c>
      <c r="E22" s="22">
        <v>35.021660000000004</v>
      </c>
      <c r="F22" s="22">
        <v>22.948820000000001</v>
      </c>
      <c r="G22" s="22">
        <v>27.982079999999996</v>
      </c>
      <c r="H22" s="22">
        <v>18.64996</v>
      </c>
      <c r="I22" s="23">
        <v>13.257759999999999</v>
      </c>
      <c r="J22" s="21">
        <v>34.394660000000002</v>
      </c>
      <c r="K22" s="22">
        <v>35.555839999999996</v>
      </c>
      <c r="L22" s="22">
        <v>39.136000000000003</v>
      </c>
      <c r="M22" s="22">
        <v>31.10949999999999</v>
      </c>
      <c r="N22" s="22">
        <v>33.036559999999994</v>
      </c>
      <c r="O22" s="22">
        <v>21.713920000000002</v>
      </c>
      <c r="P22" s="22">
        <v>19.141559999999998</v>
      </c>
      <c r="Q22" s="23">
        <v>15.132480000000001</v>
      </c>
      <c r="R22" s="24">
        <f t="shared" si="0"/>
        <v>458.21536000000003</v>
      </c>
      <c r="T22" s="2"/>
      <c r="U22" s="18"/>
    </row>
    <row r="23" spans="1:30" ht="39.950000000000003" customHeight="1" x14ac:dyDescent="0.25">
      <c r="A23" s="90" t="s">
        <v>17</v>
      </c>
      <c r="B23" s="21">
        <v>29.908760000000001</v>
      </c>
      <c r="C23" s="22">
        <v>41.574800000000003</v>
      </c>
      <c r="D23" s="22">
        <v>39.650999999999996</v>
      </c>
      <c r="E23" s="22">
        <v>35.021660000000004</v>
      </c>
      <c r="F23" s="22">
        <v>22.948820000000001</v>
      </c>
      <c r="G23" s="22">
        <v>27.982079999999996</v>
      </c>
      <c r="H23" s="22">
        <v>18.64996</v>
      </c>
      <c r="I23" s="23">
        <v>13.257759999999999</v>
      </c>
      <c r="J23" s="21">
        <v>34.394660000000002</v>
      </c>
      <c r="K23" s="22">
        <v>35.555839999999996</v>
      </c>
      <c r="L23" s="22">
        <v>39.136000000000003</v>
      </c>
      <c r="M23" s="22">
        <v>31.10949999999999</v>
      </c>
      <c r="N23" s="22">
        <v>33.036559999999994</v>
      </c>
      <c r="O23" s="22">
        <v>21.713920000000002</v>
      </c>
      <c r="P23" s="22">
        <v>19.141559999999998</v>
      </c>
      <c r="Q23" s="23">
        <v>15.132480000000001</v>
      </c>
      <c r="R23" s="24">
        <f t="shared" si="0"/>
        <v>458.21536000000003</v>
      </c>
      <c r="T23" s="2"/>
      <c r="U23" s="18"/>
    </row>
    <row r="24" spans="1:30" ht="39.950000000000003" customHeight="1" x14ac:dyDescent="0.25">
      <c r="A24" s="89" t="s">
        <v>18</v>
      </c>
      <c r="B24" s="21">
        <v>29.908760000000001</v>
      </c>
      <c r="C24" s="22">
        <v>41.574800000000003</v>
      </c>
      <c r="D24" s="22">
        <v>39.650999999999996</v>
      </c>
      <c r="E24" s="22">
        <v>35.021660000000004</v>
      </c>
      <c r="F24" s="22">
        <v>22.948820000000001</v>
      </c>
      <c r="G24" s="22">
        <v>27.982079999999996</v>
      </c>
      <c r="H24" s="22">
        <v>18.64996</v>
      </c>
      <c r="I24" s="23">
        <v>13.257759999999999</v>
      </c>
      <c r="J24" s="21">
        <v>34.394660000000002</v>
      </c>
      <c r="K24" s="22">
        <v>35.555839999999996</v>
      </c>
      <c r="L24" s="22">
        <v>39.136000000000003</v>
      </c>
      <c r="M24" s="22">
        <v>31.10949999999999</v>
      </c>
      <c r="N24" s="22">
        <v>33.036559999999994</v>
      </c>
      <c r="O24" s="22">
        <v>21.713920000000002</v>
      </c>
      <c r="P24" s="22">
        <v>19.141559999999998</v>
      </c>
      <c r="Q24" s="23">
        <v>15.132480000000001</v>
      </c>
      <c r="R24" s="24">
        <f t="shared" si="0"/>
        <v>458.21536000000003</v>
      </c>
      <c r="T24" s="2"/>
    </row>
    <row r="25" spans="1:30" ht="41.45" customHeight="1" x14ac:dyDescent="0.25">
      <c r="A25" s="90" t="s">
        <v>10</v>
      </c>
      <c r="B25" s="25">
        <f t="shared" ref="B25:C25" si="1">SUM(B18:B24)</f>
        <v>198.268</v>
      </c>
      <c r="C25" s="26">
        <f t="shared" si="1"/>
        <v>274.68</v>
      </c>
      <c r="D25" s="26">
        <f>SUM(D18:D24)</f>
        <v>261.303</v>
      </c>
      <c r="E25" s="26">
        <f t="shared" ref="E25:G25" si="2">SUM(E18:E24)</f>
        <v>229.18350000000001</v>
      </c>
      <c r="F25" s="26">
        <f t="shared" si="2"/>
        <v>150.31449999999998</v>
      </c>
      <c r="G25" s="26">
        <f t="shared" si="2"/>
        <v>181.11799999999999</v>
      </c>
      <c r="H25" s="26">
        <f>SUM(H18:H24)</f>
        <v>120.81299999999999</v>
      </c>
      <c r="I25" s="27">
        <f t="shared" ref="I25" si="3">SUM(I18:I24)</f>
        <v>85.932000000000002</v>
      </c>
      <c r="J25" s="25">
        <f>SUM(J18:J24)</f>
        <v>228.16149999999999</v>
      </c>
      <c r="K25" s="26">
        <f t="shared" ref="K25:M25" si="4">SUM(K18:K24)</f>
        <v>234.86399999999998</v>
      </c>
      <c r="L25" s="26">
        <f t="shared" si="4"/>
        <v>256.76</v>
      </c>
      <c r="M25" s="26">
        <f t="shared" si="4"/>
        <v>203.58449999999999</v>
      </c>
      <c r="N25" s="26">
        <f>SUM(N18:N24)</f>
        <v>215.39</v>
      </c>
      <c r="O25" s="26">
        <f t="shared" ref="O25" si="5">SUM(O18:O24)</f>
        <v>141.16900000000001</v>
      </c>
      <c r="P25" s="26">
        <f>SUM(P18:P24)</f>
        <v>124.047</v>
      </c>
      <c r="Q25" s="27">
        <f t="shared" ref="Q25" si="6">SUM(Q18:Q24)</f>
        <v>97.944000000000003</v>
      </c>
      <c r="R25" s="24">
        <f t="shared" si="0"/>
        <v>3003.5319999999997</v>
      </c>
    </row>
    <row r="26" spans="1:30" s="2" customFormat="1" ht="36.75" customHeight="1" x14ac:dyDescent="0.25">
      <c r="A26" s="91" t="s">
        <v>19</v>
      </c>
      <c r="B26" s="28">
        <v>36.5</v>
      </c>
      <c r="C26" s="29">
        <v>36</v>
      </c>
      <c r="D26" s="29">
        <v>34.5</v>
      </c>
      <c r="E26" s="29">
        <v>34.5</v>
      </c>
      <c r="F26" s="29">
        <v>33.5</v>
      </c>
      <c r="G26" s="29">
        <v>34</v>
      </c>
      <c r="H26" s="29">
        <v>33</v>
      </c>
      <c r="I26" s="30">
        <v>33</v>
      </c>
      <c r="J26" s="28">
        <v>36.5</v>
      </c>
      <c r="K26" s="29">
        <v>36</v>
      </c>
      <c r="L26" s="29">
        <v>35</v>
      </c>
      <c r="M26" s="29">
        <v>34.5</v>
      </c>
      <c r="N26" s="29">
        <v>34</v>
      </c>
      <c r="O26" s="29">
        <v>33.5</v>
      </c>
      <c r="P26" s="29">
        <v>33</v>
      </c>
      <c r="Q26" s="30">
        <v>33</v>
      </c>
      <c r="R26" s="31">
        <f>+((R25/R27)/7)*1000</f>
        <v>34.664404588786553</v>
      </c>
    </row>
    <row r="27" spans="1:30" s="2" customFormat="1" ht="33" customHeight="1" x14ac:dyDescent="0.25">
      <c r="A27" s="92" t="s">
        <v>20</v>
      </c>
      <c r="B27" s="32">
        <v>776</v>
      </c>
      <c r="C27" s="33">
        <v>1090</v>
      </c>
      <c r="D27" s="33">
        <v>1082</v>
      </c>
      <c r="E27" s="33">
        <v>949</v>
      </c>
      <c r="F27" s="33">
        <v>641</v>
      </c>
      <c r="G27" s="33">
        <v>761</v>
      </c>
      <c r="H27" s="33">
        <v>523</v>
      </c>
      <c r="I27" s="34">
        <v>372</v>
      </c>
      <c r="J27" s="32">
        <v>893</v>
      </c>
      <c r="K27" s="33">
        <v>932</v>
      </c>
      <c r="L27" s="33">
        <v>1048</v>
      </c>
      <c r="M27" s="33">
        <v>843</v>
      </c>
      <c r="N27" s="33">
        <v>905</v>
      </c>
      <c r="O27" s="33">
        <v>602</v>
      </c>
      <c r="P27" s="33">
        <v>537</v>
      </c>
      <c r="Q27" s="34">
        <v>424</v>
      </c>
      <c r="R27" s="35">
        <f>SUM(B27:Q27)</f>
        <v>12378</v>
      </c>
      <c r="S27" s="2">
        <f>((R25*1000)/R27)/7</f>
        <v>34.664404588786553</v>
      </c>
    </row>
    <row r="28" spans="1:30" s="2" customFormat="1" ht="33" customHeight="1" x14ac:dyDescent="0.25">
      <c r="A28" s="93" t="s">
        <v>21</v>
      </c>
      <c r="B28" s="36">
        <f>((B27*B26)*7/1000-B18-B19)/5</f>
        <v>29.908760000000001</v>
      </c>
      <c r="C28" s="37">
        <f t="shared" ref="C28:Q28" si="7">((C27*C26)*7/1000-C18-C19)/5</f>
        <v>41.574800000000003</v>
      </c>
      <c r="D28" s="37">
        <f t="shared" si="7"/>
        <v>39.650999999999996</v>
      </c>
      <c r="E28" s="37">
        <f t="shared" si="7"/>
        <v>35.021660000000004</v>
      </c>
      <c r="F28" s="37">
        <f t="shared" si="7"/>
        <v>22.948820000000001</v>
      </c>
      <c r="G28" s="37">
        <f t="shared" si="7"/>
        <v>27.982079999999996</v>
      </c>
      <c r="H28" s="37">
        <f t="shared" si="7"/>
        <v>18.64996</v>
      </c>
      <c r="I28" s="38">
        <f t="shared" si="7"/>
        <v>13.257759999999999</v>
      </c>
      <c r="J28" s="36">
        <f t="shared" si="7"/>
        <v>34.394660000000002</v>
      </c>
      <c r="K28" s="37">
        <f t="shared" si="7"/>
        <v>35.555839999999996</v>
      </c>
      <c r="L28" s="37">
        <f t="shared" si="7"/>
        <v>39.136000000000003</v>
      </c>
      <c r="M28" s="37">
        <f t="shared" si="7"/>
        <v>31.10949999999999</v>
      </c>
      <c r="N28" s="37">
        <f t="shared" si="7"/>
        <v>33.036559999999994</v>
      </c>
      <c r="O28" s="37">
        <f t="shared" si="7"/>
        <v>21.713920000000002</v>
      </c>
      <c r="P28" s="37">
        <f t="shared" si="7"/>
        <v>19.141559999999998</v>
      </c>
      <c r="Q28" s="38">
        <f t="shared" si="7"/>
        <v>15.132480000000001</v>
      </c>
      <c r="R28" s="39"/>
    </row>
    <row r="29" spans="1:30" ht="33.75" customHeight="1" x14ac:dyDescent="0.25">
      <c r="A29" s="94" t="s">
        <v>22</v>
      </c>
      <c r="B29" s="40">
        <f t="shared" ref="B29:C29" si="8">((B27*B26)*7)/1000</f>
        <v>198.268</v>
      </c>
      <c r="C29" s="41">
        <f t="shared" si="8"/>
        <v>274.68</v>
      </c>
      <c r="D29" s="41">
        <f>((D27*D26)*7)/1000</f>
        <v>261.303</v>
      </c>
      <c r="E29" s="41">
        <f>((E27*E26)*7)/1000</f>
        <v>229.18350000000001</v>
      </c>
      <c r="F29" s="41">
        <f t="shared" ref="F29:G29" si="9">((F27*F26)*7)/1000</f>
        <v>150.31450000000001</v>
      </c>
      <c r="G29" s="41">
        <f t="shared" si="9"/>
        <v>181.11799999999999</v>
      </c>
      <c r="H29" s="41">
        <f>((H27*H26)*7)/1000</f>
        <v>120.813</v>
      </c>
      <c r="I29" s="85">
        <f>((I27*I26)*7)/1000</f>
        <v>85.932000000000002</v>
      </c>
      <c r="J29" s="40">
        <f>((J27*J26)*7)/1000</f>
        <v>228.16149999999999</v>
      </c>
      <c r="K29" s="41">
        <f>((K27*K26)*7)/1000</f>
        <v>234.864</v>
      </c>
      <c r="L29" s="41">
        <f t="shared" ref="L29:Q29" si="10">((L27*L26)*7)/1000</f>
        <v>256.76</v>
      </c>
      <c r="M29" s="41">
        <f t="shared" si="10"/>
        <v>203.58449999999999</v>
      </c>
      <c r="N29" s="42">
        <f t="shared" si="10"/>
        <v>215.39</v>
      </c>
      <c r="O29" s="42">
        <f t="shared" si="10"/>
        <v>141.16900000000001</v>
      </c>
      <c r="P29" s="42">
        <f t="shared" si="10"/>
        <v>124.047</v>
      </c>
      <c r="Q29" s="43">
        <f t="shared" si="10"/>
        <v>97.944000000000003</v>
      </c>
      <c r="R29" s="44"/>
    </row>
    <row r="30" spans="1:30" ht="33.75" customHeight="1" thickBot="1" x14ac:dyDescent="0.3">
      <c r="A30" s="95" t="s">
        <v>23</v>
      </c>
      <c r="B30" s="45">
        <f t="shared" ref="B30:C30" si="11">+(B25/B27)/7*1000</f>
        <v>36.5</v>
      </c>
      <c r="C30" s="46">
        <f t="shared" si="11"/>
        <v>36</v>
      </c>
      <c r="D30" s="46">
        <f>+(D25/D27)/7*1000</f>
        <v>34.499999999999993</v>
      </c>
      <c r="E30" s="46">
        <f t="shared" ref="E30:G30" si="12">+(E25/E27)/7*1000</f>
        <v>34.5</v>
      </c>
      <c r="F30" s="46">
        <f t="shared" si="12"/>
        <v>33.499999999999993</v>
      </c>
      <c r="G30" s="46">
        <f t="shared" si="12"/>
        <v>33.999999999999993</v>
      </c>
      <c r="H30" s="46">
        <f>+(H25/H27)/7*1000</f>
        <v>32.999999999999993</v>
      </c>
      <c r="I30" s="47">
        <f t="shared" ref="I30" si="13">+(I25/I27)/7*1000</f>
        <v>33</v>
      </c>
      <c r="J30" s="45">
        <f>+(J25/J27)/7*1000</f>
        <v>36.5</v>
      </c>
      <c r="K30" s="46">
        <f t="shared" ref="K30:Q30" si="14">+(K25/K27)/7*1000</f>
        <v>36</v>
      </c>
      <c r="L30" s="46">
        <f t="shared" si="14"/>
        <v>34.999999999999993</v>
      </c>
      <c r="M30" s="46">
        <f t="shared" si="14"/>
        <v>34.499999999999993</v>
      </c>
      <c r="N30" s="46">
        <f t="shared" si="14"/>
        <v>33.999999999999993</v>
      </c>
      <c r="O30" s="46">
        <f t="shared" si="14"/>
        <v>33.5</v>
      </c>
      <c r="P30" s="46">
        <f t="shared" si="14"/>
        <v>32.999999999999993</v>
      </c>
      <c r="Q30" s="47">
        <f t="shared" si="14"/>
        <v>33</v>
      </c>
      <c r="R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266" t="s">
        <v>25</v>
      </c>
      <c r="C36" s="267"/>
      <c r="D36" s="267"/>
      <c r="E36" s="267"/>
      <c r="F36" s="267"/>
      <c r="G36" s="267"/>
      <c r="H36" s="97"/>
      <c r="I36" s="52" t="s">
        <v>26</v>
      </c>
      <c r="J36" s="105"/>
      <c r="K36" s="272" t="s">
        <v>25</v>
      </c>
      <c r="L36" s="272"/>
      <c r="M36" s="272"/>
      <c r="N36" s="272"/>
      <c r="O36" s="266"/>
      <c r="P36" s="109"/>
      <c r="Q36" s="53"/>
      <c r="R36" s="53"/>
      <c r="S36" s="3"/>
      <c r="T36" s="3"/>
      <c r="U36" s="54"/>
      <c r="V36" s="3"/>
      <c r="W36" s="53"/>
      <c r="X36" s="53"/>
      <c r="Y36" s="53"/>
      <c r="Z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98" t="s">
        <v>10</v>
      </c>
      <c r="J37" s="106"/>
      <c r="K37" s="96"/>
      <c r="L37" s="15"/>
      <c r="M37" s="15"/>
      <c r="N37" s="15"/>
      <c r="O37" s="15"/>
      <c r="P37" s="98" t="s">
        <v>10</v>
      </c>
      <c r="Q37" s="56"/>
      <c r="R37" s="56"/>
      <c r="S37" s="57"/>
      <c r="T37" s="3"/>
      <c r="U37" s="3"/>
      <c r="V37" s="54"/>
      <c r="W37" s="3"/>
      <c r="X37" s="53"/>
      <c r="Y37" s="53"/>
      <c r="Z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98"/>
      <c r="J38" s="107" t="s">
        <v>11</v>
      </c>
      <c r="K38" s="96">
        <v>1</v>
      </c>
      <c r="L38" s="55">
        <v>2</v>
      </c>
      <c r="M38" s="55">
        <v>3</v>
      </c>
      <c r="N38" s="55">
        <v>4</v>
      </c>
      <c r="O38" s="55">
        <v>5</v>
      </c>
      <c r="P38" s="98"/>
      <c r="Q38" s="56"/>
      <c r="R38" s="56"/>
      <c r="S38" s="58"/>
      <c r="T38" s="2"/>
      <c r="U38" s="59"/>
      <c r="V38" s="59"/>
      <c r="W38" s="2"/>
      <c r="X38" s="2"/>
      <c r="Y38" s="2"/>
      <c r="Z38" s="2"/>
    </row>
    <row r="39" spans="1:30" ht="33.75" customHeight="1" x14ac:dyDescent="0.25">
      <c r="A39" s="89" t="s">
        <v>12</v>
      </c>
      <c r="B39" s="78">
        <v>17.886400000000002</v>
      </c>
      <c r="C39" s="78">
        <v>31.066700000000004</v>
      </c>
      <c r="D39" s="78">
        <v>26.638500000000001</v>
      </c>
      <c r="E39" s="78">
        <v>18.737599999999997</v>
      </c>
      <c r="F39" s="78">
        <v>13.557600000000003</v>
      </c>
      <c r="G39" s="78">
        <v>0</v>
      </c>
      <c r="H39" s="99">
        <f t="shared" ref="H39:H46" si="15">SUM(B39:G39)</f>
        <v>107.88680000000001</v>
      </c>
      <c r="I39" s="2"/>
      <c r="J39" s="89" t="s">
        <v>12</v>
      </c>
      <c r="K39" s="78">
        <v>51.636000000000003</v>
      </c>
      <c r="L39" s="78">
        <v>51.402000000000001</v>
      </c>
      <c r="M39" s="78">
        <v>51.87</v>
      </c>
      <c r="N39" s="78">
        <v>51.558</v>
      </c>
      <c r="O39" s="78">
        <v>51.713999999999999</v>
      </c>
      <c r="P39" s="99">
        <f t="shared" ref="P39:P46" si="16">SUM(K39:O39)</f>
        <v>258.18</v>
      </c>
      <c r="Q39" s="2">
        <v>78</v>
      </c>
      <c r="R39" s="60"/>
      <c r="S39" s="61"/>
      <c r="T39" s="2"/>
      <c r="U39" s="59"/>
      <c r="V39" s="59"/>
      <c r="W39" s="2"/>
      <c r="X39" s="2"/>
      <c r="Y39" s="2"/>
      <c r="Z39" s="2"/>
    </row>
    <row r="40" spans="1:30" ht="33.75" customHeight="1" x14ac:dyDescent="0.25">
      <c r="A40" s="90" t="s">
        <v>13</v>
      </c>
      <c r="B40" s="78">
        <v>17.886400000000002</v>
      </c>
      <c r="C40" s="78">
        <v>31.066700000000004</v>
      </c>
      <c r="D40" s="78">
        <v>26.638500000000001</v>
      </c>
      <c r="E40" s="78">
        <v>18.737599999999997</v>
      </c>
      <c r="F40" s="78">
        <v>13.557600000000003</v>
      </c>
      <c r="G40" s="78">
        <v>0</v>
      </c>
      <c r="H40" s="99">
        <f t="shared" si="15"/>
        <v>107.88680000000001</v>
      </c>
      <c r="I40" s="2"/>
      <c r="J40" s="90" t="s">
        <v>13</v>
      </c>
      <c r="K40" s="78">
        <v>59.58</v>
      </c>
      <c r="L40" s="78">
        <v>59.31</v>
      </c>
      <c r="M40" s="78">
        <v>59.85</v>
      </c>
      <c r="N40" s="78">
        <v>59.49</v>
      </c>
      <c r="O40" s="78">
        <v>59.67</v>
      </c>
      <c r="P40" s="99">
        <f t="shared" si="16"/>
        <v>297.90000000000003</v>
      </c>
      <c r="Q40" s="2">
        <v>90</v>
      </c>
      <c r="R40" s="60"/>
      <c r="S40" s="58"/>
      <c r="T40" s="2"/>
      <c r="U40" s="59"/>
      <c r="V40" s="59"/>
      <c r="W40" s="2"/>
      <c r="X40" s="2"/>
      <c r="Y40" s="2"/>
      <c r="Z40" s="2"/>
    </row>
    <row r="41" spans="1:30" ht="33.75" customHeight="1" x14ac:dyDescent="0.25">
      <c r="A41" s="89" t="s">
        <v>14</v>
      </c>
      <c r="B41" s="78">
        <v>21.373239999999999</v>
      </c>
      <c r="C41" s="22">
        <v>37.945320000000002</v>
      </c>
      <c r="D41" s="22">
        <v>33.279400000000003</v>
      </c>
      <c r="E41" s="22">
        <v>23.135560000000002</v>
      </c>
      <c r="F41" s="22">
        <v>16.752959999999995</v>
      </c>
      <c r="G41" s="22">
        <v>0</v>
      </c>
      <c r="H41" s="99">
        <f t="shared" si="15"/>
        <v>132.48648</v>
      </c>
      <c r="I41" s="2"/>
      <c r="J41" s="89" t="s">
        <v>14</v>
      </c>
      <c r="K41" s="78">
        <f>$K$48*Q41/1000</f>
        <v>60.904000000000003</v>
      </c>
      <c r="L41" s="78">
        <f t="shared" ref="L41" si="17">$L$48*Q41/1000</f>
        <v>60.628</v>
      </c>
      <c r="M41" s="78">
        <f t="shared" ref="M41" si="18">$M$48*Q41/1000</f>
        <v>61.18</v>
      </c>
      <c r="N41" s="78">
        <f t="shared" ref="N41" si="19">$N$48*Q41/1000</f>
        <v>60.811999999999998</v>
      </c>
      <c r="O41" s="78">
        <f t="shared" ref="O41" si="20">$O$48*Q41/1000</f>
        <v>60.904000000000003</v>
      </c>
      <c r="P41" s="99">
        <f t="shared" si="16"/>
        <v>304.428</v>
      </c>
      <c r="Q41" s="2">
        <v>92</v>
      </c>
      <c r="R41" s="60"/>
      <c r="S41" s="51"/>
      <c r="T41" s="2"/>
      <c r="U41" s="59"/>
      <c r="V41" s="59"/>
      <c r="W41" s="2"/>
      <c r="X41" s="2"/>
      <c r="Y41" s="2"/>
      <c r="Z41" s="2"/>
    </row>
    <row r="42" spans="1:30" ht="33.75" customHeight="1" x14ac:dyDescent="0.25">
      <c r="A42" s="90" t="s">
        <v>15</v>
      </c>
      <c r="B42" s="78">
        <v>21.373239999999999</v>
      </c>
      <c r="C42" s="22">
        <v>37.945320000000002</v>
      </c>
      <c r="D42" s="22">
        <v>33.279400000000003</v>
      </c>
      <c r="E42" s="22">
        <v>23.135560000000002</v>
      </c>
      <c r="F42" s="22">
        <v>16.752959999999995</v>
      </c>
      <c r="G42" s="22">
        <v>0</v>
      </c>
      <c r="H42" s="99">
        <f t="shared" si="15"/>
        <v>132.48648</v>
      </c>
      <c r="I42" s="2"/>
      <c r="J42" s="90" t="s">
        <v>15</v>
      </c>
      <c r="K42" s="78">
        <f>K48*$Q$42/1000</f>
        <v>62.89</v>
      </c>
      <c r="L42" s="78">
        <f>$L$48*Q42/1000</f>
        <v>62.604999999999997</v>
      </c>
      <c r="M42" s="78">
        <f>$M$48*Q42/1000</f>
        <v>63.174999999999997</v>
      </c>
      <c r="N42" s="78">
        <f>$N$48*Q42/1000</f>
        <v>62.795000000000002</v>
      </c>
      <c r="O42" s="78">
        <f>$O$48*Q42/1000</f>
        <v>62.89</v>
      </c>
      <c r="P42" s="99">
        <f t="shared" si="16"/>
        <v>314.35500000000002</v>
      </c>
      <c r="Q42" s="2">
        <v>95</v>
      </c>
      <c r="R42" s="60"/>
      <c r="S42" s="51"/>
      <c r="T42" s="2"/>
      <c r="U42" s="59"/>
      <c r="V42" s="59"/>
      <c r="W42" s="2"/>
      <c r="X42" s="2"/>
      <c r="Y42" s="2"/>
      <c r="Z42" s="2"/>
    </row>
    <row r="43" spans="1:30" ht="33.75" customHeight="1" x14ac:dyDescent="0.25">
      <c r="A43" s="89" t="s">
        <v>16</v>
      </c>
      <c r="B43" s="78">
        <v>21.373239999999999</v>
      </c>
      <c r="C43" s="22">
        <v>37.945320000000002</v>
      </c>
      <c r="D43" s="22">
        <v>33.279400000000003</v>
      </c>
      <c r="E43" s="22">
        <v>23.135560000000002</v>
      </c>
      <c r="F43" s="22">
        <v>16.752959999999995</v>
      </c>
      <c r="G43" s="22">
        <v>0</v>
      </c>
      <c r="H43" s="99">
        <f t="shared" si="15"/>
        <v>132.48648</v>
      </c>
      <c r="I43" s="2"/>
      <c r="J43" s="89" t="s">
        <v>16</v>
      </c>
      <c r="K43" s="78">
        <f>K48*$Q$43/1000</f>
        <v>65.537999999999997</v>
      </c>
      <c r="L43" s="78">
        <f t="shared" ref="L43:O43" si="21">L48*$Q$43/1000</f>
        <v>65.241</v>
      </c>
      <c r="M43" s="78">
        <f t="shared" si="21"/>
        <v>65.834999999999994</v>
      </c>
      <c r="N43" s="78">
        <f t="shared" si="21"/>
        <v>65.438999999999993</v>
      </c>
      <c r="O43" s="78">
        <f t="shared" si="21"/>
        <v>65.537999999999997</v>
      </c>
      <c r="P43" s="99">
        <f t="shared" si="16"/>
        <v>327.59100000000001</v>
      </c>
      <c r="Q43" s="2">
        <v>99</v>
      </c>
      <c r="R43" s="60"/>
      <c r="S43" s="51"/>
      <c r="T43" s="2"/>
      <c r="U43" s="59"/>
      <c r="V43" s="59"/>
      <c r="W43" s="2"/>
      <c r="X43" s="2"/>
      <c r="Y43" s="2"/>
      <c r="Z43" s="2"/>
    </row>
    <row r="44" spans="1:30" ht="33.75" customHeight="1" x14ac:dyDescent="0.25">
      <c r="A44" s="90" t="s">
        <v>17</v>
      </c>
      <c r="B44" s="78">
        <v>21.373239999999999</v>
      </c>
      <c r="C44" s="78">
        <v>37.945320000000002</v>
      </c>
      <c r="D44" s="78">
        <v>33.279400000000003</v>
      </c>
      <c r="E44" s="78">
        <v>23.135560000000002</v>
      </c>
      <c r="F44" s="78">
        <v>16.752959999999995</v>
      </c>
      <c r="G44" s="78">
        <v>0</v>
      </c>
      <c r="H44" s="99">
        <f t="shared" si="15"/>
        <v>132.48648</v>
      </c>
      <c r="I44" s="2"/>
      <c r="J44" s="90" t="s">
        <v>17</v>
      </c>
      <c r="K44" s="78">
        <f>K48*$Q$44/1000</f>
        <v>68.516999999999996</v>
      </c>
      <c r="L44" s="78">
        <f t="shared" ref="L44:O44" si="22">L48*$Q$44/1000</f>
        <v>68.206500000000005</v>
      </c>
      <c r="M44" s="78">
        <f t="shared" si="22"/>
        <v>68.827500000000001</v>
      </c>
      <c r="N44" s="78">
        <f t="shared" si="22"/>
        <v>68.413499999999999</v>
      </c>
      <c r="O44" s="78">
        <f t="shared" si="22"/>
        <v>68.516999999999996</v>
      </c>
      <c r="P44" s="99">
        <f t="shared" si="16"/>
        <v>342.48149999999998</v>
      </c>
      <c r="Q44" s="2">
        <v>103.5</v>
      </c>
      <c r="R44" s="60"/>
      <c r="S44" s="51"/>
      <c r="T44" s="2"/>
      <c r="U44" s="59"/>
      <c r="V44" s="59"/>
      <c r="W44" s="2"/>
      <c r="X44" s="2"/>
      <c r="Y44" s="2"/>
      <c r="Z44" s="2"/>
    </row>
    <row r="45" spans="1:30" ht="33.75" customHeight="1" x14ac:dyDescent="0.25">
      <c r="A45" s="89" t="s">
        <v>18</v>
      </c>
      <c r="B45" s="78">
        <v>21.373239999999999</v>
      </c>
      <c r="C45" s="78">
        <v>37.945320000000002</v>
      </c>
      <c r="D45" s="78">
        <v>33.279400000000003</v>
      </c>
      <c r="E45" s="78">
        <v>23.135560000000002</v>
      </c>
      <c r="F45" s="78">
        <v>16.752959999999995</v>
      </c>
      <c r="G45" s="78">
        <v>0</v>
      </c>
      <c r="H45" s="99">
        <f t="shared" si="15"/>
        <v>132.48648</v>
      </c>
      <c r="I45" s="2"/>
      <c r="J45" s="89" t="s">
        <v>18</v>
      </c>
      <c r="K45" s="78">
        <f>K48*$Q$45/1000</f>
        <v>70.171999999999997</v>
      </c>
      <c r="L45" s="78">
        <f t="shared" ref="L45:O45" si="23">L48*$Q$45/1000</f>
        <v>69.853999999999999</v>
      </c>
      <c r="M45" s="78">
        <f t="shared" si="23"/>
        <v>70.489999999999995</v>
      </c>
      <c r="N45" s="78">
        <f t="shared" si="23"/>
        <v>70.066000000000003</v>
      </c>
      <c r="O45" s="78">
        <f t="shared" si="23"/>
        <v>70.171999999999997</v>
      </c>
      <c r="P45" s="99">
        <f t="shared" si="16"/>
        <v>350.75400000000002</v>
      </c>
      <c r="Q45" s="2">
        <v>106</v>
      </c>
      <c r="R45" s="60"/>
      <c r="S45" s="51"/>
      <c r="T45" s="2"/>
      <c r="U45" s="59"/>
      <c r="V45" s="59"/>
      <c r="W45" s="2"/>
      <c r="X45" s="2"/>
      <c r="Y45" s="2"/>
      <c r="Z45" s="2"/>
    </row>
    <row r="46" spans="1:30" ht="33.75" customHeight="1" x14ac:dyDescent="0.25">
      <c r="A46" s="90" t="s">
        <v>10</v>
      </c>
      <c r="B46" s="79">
        <f t="shared" ref="B46:G46" si="24">SUM(B39:B45)</f>
        <v>142.63899999999998</v>
      </c>
      <c r="C46" s="26">
        <f t="shared" si="24"/>
        <v>251.86000000000004</v>
      </c>
      <c r="D46" s="26">
        <f t="shared" si="24"/>
        <v>219.67400000000004</v>
      </c>
      <c r="E46" s="26">
        <f t="shared" si="24"/>
        <v>153.15299999999999</v>
      </c>
      <c r="F46" s="26">
        <f t="shared" si="24"/>
        <v>110.88</v>
      </c>
      <c r="G46" s="26">
        <f t="shared" si="24"/>
        <v>0</v>
      </c>
      <c r="H46" s="99">
        <f t="shared" si="15"/>
        <v>878.20600000000002</v>
      </c>
      <c r="J46" s="76" t="s">
        <v>10</v>
      </c>
      <c r="K46" s="79">
        <f>SUM(K39:K45)</f>
        <v>439.23699999999997</v>
      </c>
      <c r="L46" s="26">
        <f>SUM(L39:L45)</f>
        <v>437.24649999999997</v>
      </c>
      <c r="M46" s="26">
        <f>SUM(M39:M45)</f>
        <v>441.22749999999996</v>
      </c>
      <c r="N46" s="26">
        <f>SUM(N39:N45)</f>
        <v>438.57350000000008</v>
      </c>
      <c r="O46" s="26">
        <f>SUM(O39:O45)</f>
        <v>439.40499999999997</v>
      </c>
      <c r="P46" s="99">
        <f t="shared" si="16"/>
        <v>2195.6894999999995</v>
      </c>
      <c r="Q46" s="60"/>
      <c r="R46" s="60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1" t="s">
        <v>19</v>
      </c>
      <c r="B47" s="80">
        <v>35.5</v>
      </c>
      <c r="C47" s="29">
        <v>35</v>
      </c>
      <c r="D47" s="29">
        <v>34</v>
      </c>
      <c r="E47" s="29">
        <v>33</v>
      </c>
      <c r="F47" s="29">
        <v>33</v>
      </c>
      <c r="G47" s="29"/>
      <c r="H47" s="100">
        <f>+((H46/H48)/7)*1000</f>
        <v>34.203380588876769</v>
      </c>
      <c r="J47" s="108" t="s">
        <v>19</v>
      </c>
      <c r="K47" s="80">
        <v>95</v>
      </c>
      <c r="L47" s="29">
        <v>95</v>
      </c>
      <c r="M47" s="29">
        <v>95</v>
      </c>
      <c r="N47" s="29">
        <v>95</v>
      </c>
      <c r="O47" s="29">
        <v>95</v>
      </c>
      <c r="P47" s="100">
        <f>+((P46/P48)/7)*1000</f>
        <v>94.792967232223774</v>
      </c>
      <c r="Q47" s="62"/>
      <c r="R47" s="62"/>
    </row>
    <row r="48" spans="1:30" ht="33.75" customHeight="1" x14ac:dyDescent="0.25">
      <c r="A48" s="92" t="s">
        <v>20</v>
      </c>
      <c r="B48" s="81">
        <v>574</v>
      </c>
      <c r="C48" s="33">
        <v>1028</v>
      </c>
      <c r="D48" s="33">
        <v>923</v>
      </c>
      <c r="E48" s="33">
        <v>663</v>
      </c>
      <c r="F48" s="33">
        <v>480</v>
      </c>
      <c r="G48" s="33"/>
      <c r="H48" s="101">
        <f>SUM(B48:G48)</f>
        <v>3668</v>
      </c>
      <c r="I48" s="63"/>
      <c r="J48" s="92" t="s">
        <v>20</v>
      </c>
      <c r="K48" s="104">
        <v>662</v>
      </c>
      <c r="L48" s="64">
        <v>659</v>
      </c>
      <c r="M48" s="64">
        <v>665</v>
      </c>
      <c r="N48" s="64">
        <v>661</v>
      </c>
      <c r="O48" s="64">
        <v>662</v>
      </c>
      <c r="P48" s="110">
        <f>SUM(K48:O48)</f>
        <v>3309</v>
      </c>
      <c r="Q48" s="65"/>
      <c r="R48" s="65"/>
    </row>
    <row r="49" spans="1:30" ht="33.75" customHeight="1" x14ac:dyDescent="0.25">
      <c r="A49" s="93" t="s">
        <v>21</v>
      </c>
      <c r="B49" s="82">
        <f t="shared" ref="B49:F49" si="25">((B48*B47)*7/1000-B39-B40)/5</f>
        <v>21.373239999999999</v>
      </c>
      <c r="C49" s="37">
        <f t="shared" si="25"/>
        <v>37.945320000000002</v>
      </c>
      <c r="D49" s="37">
        <f t="shared" si="25"/>
        <v>33.279400000000003</v>
      </c>
      <c r="E49" s="37">
        <f t="shared" si="25"/>
        <v>23.135560000000002</v>
      </c>
      <c r="F49" s="37">
        <f t="shared" si="25"/>
        <v>16.752959999999995</v>
      </c>
      <c r="G49" s="37">
        <f t="shared" ref="G49" si="26">((G48*G47)*7/1000-G39-G40)/5</f>
        <v>0</v>
      </c>
      <c r="H49" s="102">
        <f>((H46*1000)/H48)/7</f>
        <v>34.203380588876776</v>
      </c>
      <c r="J49" s="93" t="s">
        <v>21</v>
      </c>
      <c r="K49" s="82">
        <f>(K48*K47)/1000</f>
        <v>62.89</v>
      </c>
      <c r="L49" s="37">
        <f>(L48*L47)/1000</f>
        <v>62.604999999999997</v>
      </c>
      <c r="M49" s="37">
        <f>(M48*M47)/1000</f>
        <v>63.174999999999997</v>
      </c>
      <c r="N49" s="37">
        <f>(N48*N47)/1000</f>
        <v>62.795000000000002</v>
      </c>
      <c r="O49" s="37">
        <f>(O48*O47)/1000</f>
        <v>62.89</v>
      </c>
      <c r="P49" s="111">
        <f>((P46*1000)/P48)/7</f>
        <v>94.792967232223788</v>
      </c>
      <c r="Q49" s="65"/>
      <c r="R49" s="65"/>
    </row>
    <row r="50" spans="1:30" ht="33.75" customHeight="1" x14ac:dyDescent="0.25">
      <c r="A50" s="94" t="s">
        <v>22</v>
      </c>
      <c r="B50" s="83">
        <f t="shared" ref="B50:G50" si="27">((B48*B47)*7)/1000</f>
        <v>142.63900000000001</v>
      </c>
      <c r="C50" s="41">
        <f t="shared" si="27"/>
        <v>251.86</v>
      </c>
      <c r="D50" s="41">
        <f t="shared" si="27"/>
        <v>219.67400000000001</v>
      </c>
      <c r="E50" s="41">
        <f t="shared" si="27"/>
        <v>153.15299999999999</v>
      </c>
      <c r="F50" s="41">
        <f t="shared" si="27"/>
        <v>110.88</v>
      </c>
      <c r="G50" s="41">
        <f t="shared" si="27"/>
        <v>0</v>
      </c>
      <c r="H50" s="85"/>
      <c r="J50" s="94" t="s">
        <v>22</v>
      </c>
      <c r="K50" s="83">
        <f>((K48*K47)*7)/1000</f>
        <v>440.23</v>
      </c>
      <c r="L50" s="41">
        <f>((L48*L47)*7)/1000</f>
        <v>438.23500000000001</v>
      </c>
      <c r="M50" s="41">
        <f>((M48*M47)*7)/1000</f>
        <v>442.22500000000002</v>
      </c>
      <c r="N50" s="41">
        <f>((N48*N47)*7)/1000</f>
        <v>439.565</v>
      </c>
      <c r="O50" s="41">
        <f>((O48*O47)*7)/1000</f>
        <v>440.23</v>
      </c>
      <c r="P50" s="112"/>
    </row>
    <row r="51" spans="1:30" ht="33.75" customHeight="1" thickBot="1" x14ac:dyDescent="0.3">
      <c r="A51" s="95" t="s">
        <v>23</v>
      </c>
      <c r="B51" s="84">
        <f t="shared" ref="B51:G51" si="28">+(B46/B48)/7*1000</f>
        <v>35.5</v>
      </c>
      <c r="C51" s="46">
        <f t="shared" si="28"/>
        <v>35.000000000000007</v>
      </c>
      <c r="D51" s="46">
        <f t="shared" si="28"/>
        <v>34.000000000000007</v>
      </c>
      <c r="E51" s="46">
        <f t="shared" si="28"/>
        <v>32.999999999999993</v>
      </c>
      <c r="F51" s="46">
        <f t="shared" si="28"/>
        <v>32.999999999999993</v>
      </c>
      <c r="G51" s="46" t="e">
        <f t="shared" si="28"/>
        <v>#DIV/0!</v>
      </c>
      <c r="H51" s="103"/>
      <c r="I51" s="49"/>
      <c r="J51" s="95" t="s">
        <v>23</v>
      </c>
      <c r="K51" s="84">
        <f>+(K46/K48)/7*1000</f>
        <v>94.785714285714278</v>
      </c>
      <c r="L51" s="46">
        <f>+(L46/L48)/7*1000</f>
        <v>94.785714285714278</v>
      </c>
      <c r="M51" s="46">
        <f>+(M46/M48)/7*1000</f>
        <v>94.785714285714278</v>
      </c>
      <c r="N51" s="46">
        <f>+(N46/N48)/7*1000</f>
        <v>94.785714285714292</v>
      </c>
      <c r="O51" s="46">
        <f>+(O46/O48)/7*1000</f>
        <v>94.821968062149338</v>
      </c>
      <c r="P51" s="47"/>
      <c r="Q51" s="50"/>
      <c r="R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273"/>
      <c r="K54" s="273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271" t="s">
        <v>8</v>
      </c>
      <c r="C55" s="272"/>
      <c r="D55" s="272"/>
      <c r="E55" s="272"/>
      <c r="F55" s="266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48.36</v>
      </c>
      <c r="C58" s="78">
        <v>47.97</v>
      </c>
      <c r="D58" s="78">
        <v>48.281999999999996</v>
      </c>
      <c r="E58" s="78">
        <v>48.515999999999998</v>
      </c>
      <c r="F58" s="78">
        <v>48.048000000000002</v>
      </c>
      <c r="G58" s="99">
        <f t="shared" ref="G58:G65" si="29">SUM(B58:F58)</f>
        <v>241.17599999999999</v>
      </c>
      <c r="H58" s="73"/>
      <c r="I58" s="2">
        <v>78</v>
      </c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55.8</v>
      </c>
      <c r="C59" s="78">
        <v>55.35</v>
      </c>
      <c r="D59" s="78">
        <v>55.71</v>
      </c>
      <c r="E59" s="78">
        <v>55.98</v>
      </c>
      <c r="F59" s="78">
        <v>55.44</v>
      </c>
      <c r="G59" s="99">
        <f t="shared" si="29"/>
        <v>278.27999999999997</v>
      </c>
      <c r="H59" s="73"/>
      <c r="I59" s="2">
        <v>90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f t="shared" ref="B60" si="30">$B$67*I60/1000</f>
        <v>56.948</v>
      </c>
      <c r="C60" s="78">
        <f t="shared" ref="C60" si="31">$C$67*I60/1000</f>
        <v>56.488</v>
      </c>
      <c r="D60" s="78">
        <f t="shared" ref="D60" si="32">$D$67*I60/1000</f>
        <v>56.948</v>
      </c>
      <c r="E60" s="78">
        <f t="shared" ref="E60" si="33">$E$67*I60/1000</f>
        <v>57.223999999999997</v>
      </c>
      <c r="F60" s="78">
        <f t="shared" ref="F60" si="34">$F$67*I60/1000</f>
        <v>56.488</v>
      </c>
      <c r="G60" s="99">
        <f t="shared" si="29"/>
        <v>284.096</v>
      </c>
      <c r="H60" s="73"/>
      <c r="I60" s="2">
        <v>92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$B$67*I61/1000</f>
        <v>58.805</v>
      </c>
      <c r="C61" s="78">
        <f>$C$67*I61/1000</f>
        <v>58.33</v>
      </c>
      <c r="D61" s="78">
        <f>$D$67*I61/1000</f>
        <v>58.805</v>
      </c>
      <c r="E61" s="78">
        <f>$E$67*I61/1000</f>
        <v>59.09</v>
      </c>
      <c r="F61" s="78">
        <f>$F$67*I61/1000</f>
        <v>58.33</v>
      </c>
      <c r="G61" s="99">
        <f t="shared" si="29"/>
        <v>293.36</v>
      </c>
      <c r="H61" s="73"/>
      <c r="I61" s="2">
        <v>95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61.280999999999999</v>
      </c>
      <c r="C62" s="78">
        <f t="shared" ref="C62:F62" si="35">C67*$I$62/1000</f>
        <v>60.786000000000001</v>
      </c>
      <c r="D62" s="78">
        <f t="shared" si="35"/>
        <v>61.280999999999999</v>
      </c>
      <c r="E62" s="78">
        <f t="shared" si="35"/>
        <v>61.578000000000003</v>
      </c>
      <c r="F62" s="78">
        <f t="shared" si="35"/>
        <v>60.786000000000001</v>
      </c>
      <c r="G62" s="99">
        <f t="shared" si="29"/>
        <v>305.71199999999999</v>
      </c>
      <c r="H62" s="73"/>
      <c r="I62" s="2">
        <v>99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64.066500000000005</v>
      </c>
      <c r="C63" s="78">
        <f t="shared" ref="C63:F63" si="36">C67*$I$63/1000</f>
        <v>63.548999999999999</v>
      </c>
      <c r="D63" s="78">
        <f t="shared" si="36"/>
        <v>64.066500000000005</v>
      </c>
      <c r="E63" s="78">
        <f t="shared" si="36"/>
        <v>64.376999999999995</v>
      </c>
      <c r="F63" s="78">
        <f t="shared" si="36"/>
        <v>63.548999999999999</v>
      </c>
      <c r="G63" s="99">
        <f t="shared" si="29"/>
        <v>319.608</v>
      </c>
      <c r="H63" s="73"/>
      <c r="I63" s="2">
        <v>103.5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65.614000000000004</v>
      </c>
      <c r="C64" s="78">
        <f t="shared" ref="C64:F64" si="37">C67*$I$64/1000</f>
        <v>65.084000000000003</v>
      </c>
      <c r="D64" s="78">
        <f t="shared" si="37"/>
        <v>65.614000000000004</v>
      </c>
      <c r="E64" s="78">
        <f t="shared" si="37"/>
        <v>65.932000000000002</v>
      </c>
      <c r="F64" s="78">
        <f t="shared" si="37"/>
        <v>65.084000000000003</v>
      </c>
      <c r="G64" s="99">
        <f t="shared" si="29"/>
        <v>327.32800000000003</v>
      </c>
      <c r="H64" s="73"/>
      <c r="I64" s="2">
        <v>106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410.87450000000001</v>
      </c>
      <c r="C65" s="26">
        <f>SUM(C58:C64)</f>
        <v>407.55699999999996</v>
      </c>
      <c r="D65" s="26">
        <f>SUM(D58:D64)</f>
        <v>410.70650000000001</v>
      </c>
      <c r="E65" s="26">
        <f>SUM(E58:E64)</f>
        <v>412.69700000000006</v>
      </c>
      <c r="F65" s="26">
        <f>SUM(F58:F64)</f>
        <v>407.72499999999997</v>
      </c>
      <c r="G65" s="99">
        <f t="shared" si="29"/>
        <v>2049.56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95</v>
      </c>
      <c r="C66" s="29">
        <v>95</v>
      </c>
      <c r="D66" s="29">
        <v>95</v>
      </c>
      <c r="E66" s="29">
        <v>95</v>
      </c>
      <c r="F66" s="29">
        <v>95</v>
      </c>
      <c r="G66" s="100">
        <f>+((G65/G67)/7)*1000</f>
        <v>94.816802368615825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619</v>
      </c>
      <c r="C67" s="64">
        <v>614</v>
      </c>
      <c r="D67" s="64">
        <v>619</v>
      </c>
      <c r="E67" s="64">
        <v>622</v>
      </c>
      <c r="F67" s="64">
        <v>614</v>
      </c>
      <c r="G67" s="110">
        <f>SUM(B67:F67)</f>
        <v>3088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58.805</v>
      </c>
      <c r="C68" s="37">
        <f>(C67*C66)/1000</f>
        <v>58.33</v>
      </c>
      <c r="D68" s="37">
        <f>(D67*D66)/1000</f>
        <v>58.805</v>
      </c>
      <c r="E68" s="37">
        <f>(E67*E66)/1000</f>
        <v>59.09</v>
      </c>
      <c r="F68" s="37">
        <f>(F67*F66)/1000</f>
        <v>58.33</v>
      </c>
      <c r="G68" s="114">
        <f>((G65*1000)/G67)/7</f>
        <v>94.816802368615839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411.63499999999999</v>
      </c>
      <c r="C69" s="41">
        <f>((C67*C66)*7)/1000</f>
        <v>408.31</v>
      </c>
      <c r="D69" s="41">
        <f>((D67*D66)*7)/1000</f>
        <v>411.63499999999999</v>
      </c>
      <c r="E69" s="41">
        <f>((E67*E66)*7)/1000</f>
        <v>413.63</v>
      </c>
      <c r="F69" s="41">
        <f>((F67*F66)*7)/1000</f>
        <v>408.31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94.824486498961463</v>
      </c>
      <c r="C70" s="46">
        <f>+(C65/C67)/7*1000</f>
        <v>94.824802233597012</v>
      </c>
      <c r="D70" s="46">
        <f>+(D65/D67)/7*1000</f>
        <v>94.785714285714278</v>
      </c>
      <c r="E70" s="46">
        <f>+(E65/E67)/7*1000</f>
        <v>94.785714285714292</v>
      </c>
      <c r="F70" s="46">
        <f>+(F65/F67)/7*1000</f>
        <v>94.863890181479761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I15"/>
    <mergeCell ref="J15:Q15"/>
    <mergeCell ref="B36:G36"/>
    <mergeCell ref="K36:O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0FB9-ACC2-4B8C-A328-0B86A3AD39C8}">
  <dimension ref="A1:AD239"/>
  <sheetViews>
    <sheetView topLeftCell="A11" zoomScale="30" zoomScaleNormal="30" workbookViewId="0">
      <selection activeCell="L24" sqref="L24:S24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1.28515625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277" t="s">
        <v>0</v>
      </c>
      <c r="B3" s="277"/>
      <c r="C3" s="277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"/>
      <c r="Z3" s="2"/>
      <c r="AA3" s="2"/>
      <c r="AB3" s="2"/>
      <c r="AC3" s="2"/>
      <c r="AD3" s="24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43" t="s">
        <v>1</v>
      </c>
      <c r="B9" s="243"/>
      <c r="C9" s="243"/>
      <c r="D9" s="1"/>
      <c r="E9" s="264" t="s">
        <v>2</v>
      </c>
      <c r="F9" s="264"/>
      <c r="G9" s="264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64"/>
      <c r="S9" s="264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43"/>
      <c r="B10" s="243"/>
      <c r="C10" s="24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43" t="s">
        <v>4</v>
      </c>
      <c r="B11" s="243"/>
      <c r="C11" s="243"/>
      <c r="D11" s="1"/>
      <c r="E11" s="244">
        <v>3</v>
      </c>
      <c r="F11" s="1"/>
      <c r="G11" s="1"/>
      <c r="H11" s="1"/>
      <c r="I11" s="1"/>
      <c r="J11" s="1"/>
      <c r="K11" s="265" t="s">
        <v>59</v>
      </c>
      <c r="L11" s="265"/>
      <c r="M11" s="245"/>
      <c r="N11" s="24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43"/>
      <c r="B12" s="243"/>
      <c r="C12" s="243"/>
      <c r="D12" s="1"/>
      <c r="E12" s="5"/>
      <c r="F12" s="1"/>
      <c r="G12" s="1"/>
      <c r="H12" s="1"/>
      <c r="I12" s="1"/>
      <c r="J12" s="1"/>
      <c r="K12" s="245"/>
      <c r="L12" s="245"/>
      <c r="M12" s="245"/>
      <c r="N12" s="24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1"/>
      <c r="X13" s="1"/>
      <c r="Y13" s="1"/>
    </row>
    <row r="14" spans="1:30" s="3" customFormat="1" ht="27" thickBot="1" x14ac:dyDescent="0.3">
      <c r="A14" s="24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274" t="s">
        <v>8</v>
      </c>
      <c r="C15" s="275"/>
      <c r="D15" s="275"/>
      <c r="E15" s="275"/>
      <c r="F15" s="275"/>
      <c r="G15" s="275"/>
      <c r="H15" s="275"/>
      <c r="I15" s="275"/>
      <c r="J15" s="275"/>
      <c r="K15" s="276"/>
      <c r="L15" s="268" t="s">
        <v>55</v>
      </c>
      <c r="M15" s="269"/>
      <c r="N15" s="269"/>
      <c r="O15" s="269"/>
      <c r="P15" s="269"/>
      <c r="Q15" s="269"/>
      <c r="R15" s="269"/>
      <c r="S15" s="270"/>
      <c r="T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27"/>
      <c r="I16" s="127"/>
      <c r="J16" s="137"/>
      <c r="K16" s="128"/>
      <c r="L16" s="126"/>
      <c r="M16" s="127"/>
      <c r="N16" s="127"/>
      <c r="O16" s="127"/>
      <c r="P16" s="127"/>
      <c r="Q16" s="127"/>
      <c r="R16" s="127"/>
      <c r="S16" s="128"/>
      <c r="T16" s="16" t="s">
        <v>10</v>
      </c>
      <c r="V16" s="18"/>
      <c r="W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9">
        <v>9</v>
      </c>
      <c r="K17" s="20">
        <v>10</v>
      </c>
      <c r="L17" s="14">
        <v>1</v>
      </c>
      <c r="M17" s="19">
        <v>2</v>
      </c>
      <c r="N17" s="19">
        <v>3</v>
      </c>
      <c r="O17" s="19">
        <v>4</v>
      </c>
      <c r="P17" s="19">
        <v>5</v>
      </c>
      <c r="Q17" s="19">
        <v>6</v>
      </c>
      <c r="R17" s="19">
        <v>7</v>
      </c>
      <c r="S17" s="20">
        <v>8</v>
      </c>
      <c r="T17" s="16"/>
      <c r="V17" s="2"/>
      <c r="W17" s="18"/>
    </row>
    <row r="18" spans="1:30" ht="39.950000000000003" customHeight="1" x14ac:dyDescent="0.25">
      <c r="A18" s="89" t="s">
        <v>12</v>
      </c>
      <c r="B18" s="21">
        <v>29.908760000000001</v>
      </c>
      <c r="C18" s="22">
        <v>41.574800000000003</v>
      </c>
      <c r="D18" s="22">
        <v>39.650999999999996</v>
      </c>
      <c r="E18" s="22">
        <v>35.021660000000004</v>
      </c>
      <c r="F18" s="22">
        <v>22.948820000000001</v>
      </c>
      <c r="G18" s="22">
        <v>27.982079999999996</v>
      </c>
      <c r="H18" s="22">
        <v>18.64996</v>
      </c>
      <c r="I18" s="22">
        <v>13.257759999999999</v>
      </c>
      <c r="J18" s="22"/>
      <c r="K18" s="23"/>
      <c r="L18" s="21">
        <v>34.394660000000002</v>
      </c>
      <c r="M18" s="22">
        <v>35.555839999999996</v>
      </c>
      <c r="N18" s="22">
        <v>39.136000000000003</v>
      </c>
      <c r="O18" s="22">
        <v>31.10949999999999</v>
      </c>
      <c r="P18" s="22">
        <v>33.036559999999994</v>
      </c>
      <c r="Q18" s="22">
        <v>21.713920000000002</v>
      </c>
      <c r="R18" s="22">
        <v>19.141559999999998</v>
      </c>
      <c r="S18" s="23">
        <v>15.132480000000001</v>
      </c>
      <c r="T18" s="24">
        <f t="shared" ref="T18:T25" si="0">SUM(B18:S18)</f>
        <v>458.21536000000003</v>
      </c>
      <c r="V18" s="2"/>
      <c r="W18" s="18"/>
    </row>
    <row r="19" spans="1:30" ht="39.950000000000003" customHeight="1" x14ac:dyDescent="0.25">
      <c r="A19" s="90" t="s">
        <v>13</v>
      </c>
      <c r="B19" s="21">
        <v>29.908760000000001</v>
      </c>
      <c r="C19" s="22">
        <v>41.574800000000003</v>
      </c>
      <c r="D19" s="22">
        <v>39.650999999999996</v>
      </c>
      <c r="E19" s="22">
        <v>35.021660000000004</v>
      </c>
      <c r="F19" s="22">
        <v>22.948820000000001</v>
      </c>
      <c r="G19" s="22">
        <v>27.982079999999996</v>
      </c>
      <c r="H19" s="22">
        <v>18.64996</v>
      </c>
      <c r="I19" s="22">
        <v>13.257759999999999</v>
      </c>
      <c r="J19" s="22"/>
      <c r="K19" s="23"/>
      <c r="L19" s="21">
        <v>34.394660000000002</v>
      </c>
      <c r="M19" s="22">
        <v>35.555839999999996</v>
      </c>
      <c r="N19" s="22">
        <v>39.136000000000003</v>
      </c>
      <c r="O19" s="22">
        <v>31.10949999999999</v>
      </c>
      <c r="P19" s="22">
        <v>33.036559999999994</v>
      </c>
      <c r="Q19" s="22">
        <v>21.713920000000002</v>
      </c>
      <c r="R19" s="22">
        <v>19.141559999999998</v>
      </c>
      <c r="S19" s="23">
        <v>15.132480000000001</v>
      </c>
      <c r="T19" s="24">
        <f t="shared" si="0"/>
        <v>458.21536000000003</v>
      </c>
      <c r="V19" s="2"/>
      <c r="W19" s="18"/>
    </row>
    <row r="20" spans="1:30" ht="39.75" customHeight="1" x14ac:dyDescent="0.25">
      <c r="A20" s="89" t="s">
        <v>14</v>
      </c>
      <c r="B20" s="75">
        <v>30.728096000000001</v>
      </c>
      <c r="C20" s="22">
        <v>42.884079999999997</v>
      </c>
      <c r="D20" s="22">
        <v>40.839599999999997</v>
      </c>
      <c r="E20" s="22">
        <v>36.424936000000002</v>
      </c>
      <c r="F20" s="22">
        <v>23.920672</v>
      </c>
      <c r="G20" s="22">
        <v>28.759667999999998</v>
      </c>
      <c r="H20" s="22">
        <v>19.631416000000002</v>
      </c>
      <c r="I20" s="22">
        <v>13.966495999999998</v>
      </c>
      <c r="J20" s="22"/>
      <c r="K20" s="23"/>
      <c r="L20" s="21">
        <v>35.569735999999999</v>
      </c>
      <c r="M20" s="22">
        <v>37.317264000000002</v>
      </c>
      <c r="N20" s="22">
        <v>40.7789</v>
      </c>
      <c r="O20" s="22">
        <v>32.403800000000004</v>
      </c>
      <c r="P20" s="22">
        <v>33.982875999999997</v>
      </c>
      <c r="Q20" s="22">
        <v>22.076632</v>
      </c>
      <c r="R20" s="22">
        <v>19.784075999999999</v>
      </c>
      <c r="S20" s="23">
        <v>15.613407999999998</v>
      </c>
      <c r="T20" s="24">
        <f t="shared" si="0"/>
        <v>474.68165600000003</v>
      </c>
      <c r="V20" s="2"/>
      <c r="W20" s="18"/>
    </row>
    <row r="21" spans="1:30" ht="39.950000000000003" customHeight="1" x14ac:dyDescent="0.25">
      <c r="A21" s="90" t="s">
        <v>15</v>
      </c>
      <c r="B21" s="21">
        <v>30.728096000000001</v>
      </c>
      <c r="C21" s="22">
        <v>42.884079999999997</v>
      </c>
      <c r="D21" s="22">
        <v>40.839599999999997</v>
      </c>
      <c r="E21" s="22">
        <v>36.424936000000002</v>
      </c>
      <c r="F21" s="22">
        <v>23.920672</v>
      </c>
      <c r="G21" s="22">
        <v>28.759667999999998</v>
      </c>
      <c r="H21" s="22">
        <v>19.631416000000002</v>
      </c>
      <c r="I21" s="22">
        <v>13.966495999999998</v>
      </c>
      <c r="J21" s="22"/>
      <c r="K21" s="23"/>
      <c r="L21" s="21">
        <v>35.569735999999999</v>
      </c>
      <c r="M21" s="22">
        <v>37.317264000000002</v>
      </c>
      <c r="N21" s="22">
        <v>40.7789</v>
      </c>
      <c r="O21" s="22">
        <v>32.403800000000004</v>
      </c>
      <c r="P21" s="22">
        <v>33.982875999999997</v>
      </c>
      <c r="Q21" s="22">
        <v>22.076632</v>
      </c>
      <c r="R21" s="22">
        <v>19.784075999999999</v>
      </c>
      <c r="S21" s="23">
        <v>15.613407999999998</v>
      </c>
      <c r="T21" s="24">
        <f t="shared" si="0"/>
        <v>474.68165600000003</v>
      </c>
      <c r="V21" s="2"/>
      <c r="W21" s="18"/>
    </row>
    <row r="22" spans="1:30" ht="39.950000000000003" customHeight="1" x14ac:dyDescent="0.25">
      <c r="A22" s="89" t="s">
        <v>16</v>
      </c>
      <c r="B22" s="21">
        <v>30.728096000000001</v>
      </c>
      <c r="C22" s="22">
        <v>42.884079999999997</v>
      </c>
      <c r="D22" s="22">
        <v>40.839599999999997</v>
      </c>
      <c r="E22" s="22">
        <v>36.424936000000002</v>
      </c>
      <c r="F22" s="22">
        <v>23.920672</v>
      </c>
      <c r="G22" s="22">
        <v>28.759667999999998</v>
      </c>
      <c r="H22" s="22">
        <v>19.631416000000002</v>
      </c>
      <c r="I22" s="22">
        <v>13.966495999999998</v>
      </c>
      <c r="J22" s="22"/>
      <c r="K22" s="23"/>
      <c r="L22" s="21">
        <v>35.569735999999999</v>
      </c>
      <c r="M22" s="22">
        <v>37.317264000000002</v>
      </c>
      <c r="N22" s="22">
        <v>40.7789</v>
      </c>
      <c r="O22" s="22">
        <v>32.403800000000004</v>
      </c>
      <c r="P22" s="22">
        <v>33.982875999999997</v>
      </c>
      <c r="Q22" s="22">
        <v>22.076632</v>
      </c>
      <c r="R22" s="22">
        <v>19.784075999999999</v>
      </c>
      <c r="S22" s="23">
        <v>15.613407999999998</v>
      </c>
      <c r="T22" s="24">
        <f t="shared" si="0"/>
        <v>474.68165600000003</v>
      </c>
      <c r="V22" s="2"/>
      <c r="W22" s="18"/>
    </row>
    <row r="23" spans="1:30" ht="39.950000000000003" customHeight="1" x14ac:dyDescent="0.25">
      <c r="A23" s="90" t="s">
        <v>17</v>
      </c>
      <c r="B23" s="21">
        <v>30.728096000000001</v>
      </c>
      <c r="C23" s="22">
        <v>42.884079999999997</v>
      </c>
      <c r="D23" s="22">
        <v>40.839599999999997</v>
      </c>
      <c r="E23" s="22">
        <v>36.424936000000002</v>
      </c>
      <c r="F23" s="22">
        <v>23.920672</v>
      </c>
      <c r="G23" s="22">
        <v>28.759667999999998</v>
      </c>
      <c r="H23" s="22">
        <v>19.631416000000002</v>
      </c>
      <c r="I23" s="22">
        <v>13.966495999999998</v>
      </c>
      <c r="J23" s="22"/>
      <c r="K23" s="23"/>
      <c r="L23" s="21">
        <v>35.569735999999999</v>
      </c>
      <c r="M23" s="22">
        <v>37.317264000000002</v>
      </c>
      <c r="N23" s="22">
        <v>40.7789</v>
      </c>
      <c r="O23" s="22">
        <v>32.403800000000004</v>
      </c>
      <c r="P23" s="22">
        <v>33.982875999999997</v>
      </c>
      <c r="Q23" s="22">
        <v>22.076632</v>
      </c>
      <c r="R23" s="22">
        <v>19.784075999999999</v>
      </c>
      <c r="S23" s="23">
        <v>15.613407999999998</v>
      </c>
      <c r="T23" s="24">
        <f t="shared" si="0"/>
        <v>474.68165600000003</v>
      </c>
      <c r="V23" s="2"/>
      <c r="W23" s="18"/>
    </row>
    <row r="24" spans="1:30" ht="39.950000000000003" customHeight="1" x14ac:dyDescent="0.25">
      <c r="A24" s="89" t="s">
        <v>18</v>
      </c>
      <c r="B24" s="21">
        <v>21.9</v>
      </c>
      <c r="C24" s="22">
        <v>33.299999999999997</v>
      </c>
      <c r="D24" s="22">
        <v>25.2</v>
      </c>
      <c r="E24" s="22">
        <v>25.2</v>
      </c>
      <c r="F24" s="22">
        <v>17.5</v>
      </c>
      <c r="G24" s="22">
        <v>17.600000000000001</v>
      </c>
      <c r="H24" s="22">
        <v>32.700000000000003</v>
      </c>
      <c r="I24" s="22">
        <v>25.4</v>
      </c>
      <c r="J24" s="22">
        <v>17.899999999999999</v>
      </c>
      <c r="K24" s="23">
        <v>20.5</v>
      </c>
      <c r="L24" s="21">
        <v>35.569735999999999</v>
      </c>
      <c r="M24" s="22">
        <v>37.317264000000002</v>
      </c>
      <c r="N24" s="22">
        <v>40.7789</v>
      </c>
      <c r="O24" s="22">
        <v>32.403800000000004</v>
      </c>
      <c r="P24" s="22">
        <v>33.982875999999997</v>
      </c>
      <c r="Q24" s="22">
        <v>22.076632</v>
      </c>
      <c r="R24" s="22">
        <v>19.784075999999999</v>
      </c>
      <c r="S24" s="23">
        <v>15.613407999999998</v>
      </c>
      <c r="T24" s="24">
        <f t="shared" si="0"/>
        <v>474.72669200000001</v>
      </c>
      <c r="V24" s="2"/>
    </row>
    <row r="25" spans="1:30" ht="41.45" customHeight="1" x14ac:dyDescent="0.25">
      <c r="A25" s="90" t="s">
        <v>10</v>
      </c>
      <c r="B25" s="25">
        <f t="shared" ref="B25:C25" si="1">SUM(B18:B24)</f>
        <v>204.62990399999998</v>
      </c>
      <c r="C25" s="26">
        <f t="shared" si="1"/>
        <v>287.98591999999996</v>
      </c>
      <c r="D25" s="26">
        <f>SUM(D18:D24)</f>
        <v>267.86039999999997</v>
      </c>
      <c r="E25" s="26">
        <f t="shared" ref="E25:J25" si="2">SUM(E18:E24)</f>
        <v>240.94306399999999</v>
      </c>
      <c r="F25" s="26">
        <f t="shared" si="2"/>
        <v>159.08032800000001</v>
      </c>
      <c r="G25" s="26">
        <f t="shared" si="2"/>
        <v>188.60283200000001</v>
      </c>
      <c r="H25" s="26">
        <f t="shared" si="2"/>
        <v>148.52558400000001</v>
      </c>
      <c r="I25" s="26">
        <f t="shared" si="2"/>
        <v>107.78150399999998</v>
      </c>
      <c r="J25" s="26">
        <f t="shared" si="2"/>
        <v>17.899999999999999</v>
      </c>
      <c r="K25" s="27">
        <f t="shared" ref="K25" si="3">SUM(K18:K24)</f>
        <v>20.5</v>
      </c>
      <c r="L25" s="25">
        <f>SUM(L18:L24)</f>
        <v>246.63800000000003</v>
      </c>
      <c r="M25" s="26">
        <f t="shared" ref="M25:O25" si="4">SUM(M18:M24)</f>
        <v>257.69799999999998</v>
      </c>
      <c r="N25" s="26">
        <f t="shared" si="4"/>
        <v>282.16649999999998</v>
      </c>
      <c r="O25" s="26">
        <f t="shared" si="4"/>
        <v>224.238</v>
      </c>
      <c r="P25" s="26">
        <f>SUM(P18:P24)</f>
        <v>235.98750000000001</v>
      </c>
      <c r="Q25" s="26">
        <f t="shared" ref="Q25" si="5">SUM(Q18:Q24)</f>
        <v>153.81100000000001</v>
      </c>
      <c r="R25" s="26">
        <f>SUM(R18:R24)</f>
        <v>137.20349999999999</v>
      </c>
      <c r="S25" s="27">
        <f t="shared" ref="S25" si="6">SUM(S18:S24)</f>
        <v>108.33199999999998</v>
      </c>
      <c r="T25" s="24">
        <f t="shared" si="0"/>
        <v>3289.8840359999999</v>
      </c>
    </row>
    <row r="26" spans="1:30" s="2" customFormat="1" ht="36.75" customHeight="1" x14ac:dyDescent="0.25">
      <c r="A26" s="91" t="s">
        <v>19</v>
      </c>
      <c r="B26" s="28"/>
      <c r="C26" s="29"/>
      <c r="D26" s="29"/>
      <c r="E26" s="29"/>
      <c r="F26" s="29"/>
      <c r="G26" s="29"/>
      <c r="H26" s="29"/>
      <c r="I26" s="29"/>
      <c r="J26" s="29"/>
      <c r="K26" s="30"/>
      <c r="L26" s="28">
        <v>39.5</v>
      </c>
      <c r="M26" s="29">
        <v>39.5</v>
      </c>
      <c r="N26" s="29">
        <v>38.5</v>
      </c>
      <c r="O26" s="29">
        <v>38</v>
      </c>
      <c r="P26" s="29">
        <v>37.5</v>
      </c>
      <c r="Q26" s="29">
        <v>36.5</v>
      </c>
      <c r="R26" s="29">
        <v>36.5</v>
      </c>
      <c r="S26" s="30">
        <v>36.5</v>
      </c>
      <c r="T26" s="31">
        <f>+((T25/T27)/7)*1000</f>
        <v>38.083091622582103</v>
      </c>
    </row>
    <row r="27" spans="1:30" s="2" customFormat="1" ht="33" customHeight="1" x14ac:dyDescent="0.25">
      <c r="A27" s="92" t="s">
        <v>20</v>
      </c>
      <c r="B27" s="32">
        <v>552</v>
      </c>
      <c r="C27" s="33">
        <v>867</v>
      </c>
      <c r="D27" s="33">
        <v>656</v>
      </c>
      <c r="E27" s="33">
        <v>656</v>
      </c>
      <c r="F27" s="33">
        <v>458</v>
      </c>
      <c r="G27" s="33">
        <v>459</v>
      </c>
      <c r="H27" s="33">
        <v>851</v>
      </c>
      <c r="I27" s="33">
        <v>662</v>
      </c>
      <c r="J27" s="33">
        <v>468</v>
      </c>
      <c r="K27" s="34">
        <v>536</v>
      </c>
      <c r="L27" s="32">
        <v>892</v>
      </c>
      <c r="M27" s="33">
        <v>932</v>
      </c>
      <c r="N27" s="33">
        <v>1047</v>
      </c>
      <c r="O27" s="33">
        <v>843</v>
      </c>
      <c r="P27" s="33">
        <v>899</v>
      </c>
      <c r="Q27" s="33">
        <v>602</v>
      </c>
      <c r="R27" s="33">
        <v>537</v>
      </c>
      <c r="S27" s="34">
        <v>424</v>
      </c>
      <c r="T27" s="35">
        <f>SUM(B27:S27)</f>
        <v>12341</v>
      </c>
      <c r="U27" s="2">
        <f>((T25*1000)/T27)/7</f>
        <v>38.083091622582103</v>
      </c>
    </row>
    <row r="28" spans="1:30" s="2" customFormat="1" ht="33" customHeight="1" x14ac:dyDescent="0.25">
      <c r="A28" s="93" t="s">
        <v>21</v>
      </c>
      <c r="B28" s="36">
        <f>((B27*B26)*7/1000-B18-B19)/5</f>
        <v>-11.963504</v>
      </c>
      <c r="C28" s="37">
        <f t="shared" ref="C28:S28" si="7">((C27*C26)*7/1000-C18-C19)/5</f>
        <v>-16.629920000000002</v>
      </c>
      <c r="D28" s="37">
        <f t="shared" si="7"/>
        <v>-15.860399999999998</v>
      </c>
      <c r="E28" s="37">
        <f t="shared" si="7"/>
        <v>-14.008664000000001</v>
      </c>
      <c r="F28" s="37">
        <f t="shared" si="7"/>
        <v>-9.1795280000000012</v>
      </c>
      <c r="G28" s="37">
        <f t="shared" si="7"/>
        <v>-11.192831999999999</v>
      </c>
      <c r="H28" s="37">
        <f t="shared" ref="H28:J28" si="8">((H27*H26)*7/1000-H18-H19)/5</f>
        <v>-7.4599840000000004</v>
      </c>
      <c r="I28" s="37">
        <f t="shared" si="8"/>
        <v>-5.3031039999999994</v>
      </c>
      <c r="J28" s="37">
        <f t="shared" si="8"/>
        <v>0</v>
      </c>
      <c r="K28" s="38">
        <f t="shared" si="7"/>
        <v>0</v>
      </c>
      <c r="L28" s="36">
        <f t="shared" si="7"/>
        <v>35.569735999999999</v>
      </c>
      <c r="M28" s="37">
        <f t="shared" si="7"/>
        <v>37.317264000000002</v>
      </c>
      <c r="N28" s="37">
        <f t="shared" si="7"/>
        <v>40.7789</v>
      </c>
      <c r="O28" s="37">
        <f t="shared" si="7"/>
        <v>32.403800000000004</v>
      </c>
      <c r="P28" s="37">
        <f t="shared" si="7"/>
        <v>33.982875999999997</v>
      </c>
      <c r="Q28" s="37">
        <f t="shared" si="7"/>
        <v>22.076632</v>
      </c>
      <c r="R28" s="37">
        <f t="shared" si="7"/>
        <v>19.784075999999999</v>
      </c>
      <c r="S28" s="38">
        <f t="shared" si="7"/>
        <v>15.613407999999998</v>
      </c>
      <c r="T28" s="39"/>
    </row>
    <row r="29" spans="1:30" ht="33.75" customHeight="1" x14ac:dyDescent="0.25">
      <c r="A29" s="94" t="s">
        <v>22</v>
      </c>
      <c r="B29" s="40">
        <f t="shared" ref="B29:C29" si="9">((B27*B26)*7)/1000</f>
        <v>0</v>
      </c>
      <c r="C29" s="41">
        <f t="shared" si="9"/>
        <v>0</v>
      </c>
      <c r="D29" s="41">
        <f>((D27*D26)*7)/1000</f>
        <v>0</v>
      </c>
      <c r="E29" s="41">
        <f>((E27*E26)*7)/1000</f>
        <v>0</v>
      </c>
      <c r="F29" s="41">
        <f t="shared" ref="F29:G29" si="10">((F27*F26)*7)/1000</f>
        <v>0</v>
      </c>
      <c r="G29" s="41">
        <f t="shared" si="10"/>
        <v>0</v>
      </c>
      <c r="H29" s="41">
        <f t="shared" ref="H29:J29" si="11">((H27*H26)*7)/1000</f>
        <v>0</v>
      </c>
      <c r="I29" s="41">
        <f t="shared" si="11"/>
        <v>0</v>
      </c>
      <c r="J29" s="41">
        <f t="shared" si="11"/>
        <v>0</v>
      </c>
      <c r="K29" s="85">
        <f>((K27*K26)*7)/1000</f>
        <v>0</v>
      </c>
      <c r="L29" s="40">
        <f>((L27*L26)*7)/1000</f>
        <v>246.63800000000001</v>
      </c>
      <c r="M29" s="41">
        <f>((M27*M26)*7)/1000</f>
        <v>257.69799999999998</v>
      </c>
      <c r="N29" s="41">
        <f t="shared" ref="N29:S29" si="12">((N27*N26)*7)/1000</f>
        <v>282.16649999999998</v>
      </c>
      <c r="O29" s="41">
        <f t="shared" si="12"/>
        <v>224.238</v>
      </c>
      <c r="P29" s="42">
        <f t="shared" si="12"/>
        <v>235.98750000000001</v>
      </c>
      <c r="Q29" s="42">
        <f t="shared" si="12"/>
        <v>153.81100000000001</v>
      </c>
      <c r="R29" s="42">
        <f t="shared" si="12"/>
        <v>137.20349999999999</v>
      </c>
      <c r="S29" s="43">
        <f t="shared" si="12"/>
        <v>108.33199999999999</v>
      </c>
      <c r="T29" s="44"/>
    </row>
    <row r="30" spans="1:30" ht="33.75" customHeight="1" thickBot="1" x14ac:dyDescent="0.3">
      <c r="A30" s="95" t="s">
        <v>23</v>
      </c>
      <c r="B30" s="45">
        <f t="shared" ref="B30:C30" si="13">+(B25/B27)/7*1000</f>
        <v>52.95804968944099</v>
      </c>
      <c r="C30" s="46">
        <f t="shared" si="13"/>
        <v>47.451955841159986</v>
      </c>
      <c r="D30" s="46">
        <f>+(D25/D27)/7*1000</f>
        <v>58.331968641114969</v>
      </c>
      <c r="E30" s="46">
        <f t="shared" ref="E30:G30" si="14">+(E25/E27)/7*1000</f>
        <v>52.470179442508709</v>
      </c>
      <c r="F30" s="46">
        <f t="shared" si="14"/>
        <v>49.619565814098564</v>
      </c>
      <c r="G30" s="46">
        <f t="shared" si="14"/>
        <v>58.699916588857768</v>
      </c>
      <c r="H30" s="46">
        <f t="shared" ref="H30:J30" si="15">+(H25/H27)/7*1000</f>
        <v>24.932950142689275</v>
      </c>
      <c r="I30" s="46">
        <f t="shared" si="15"/>
        <v>23.258848511005606</v>
      </c>
      <c r="J30" s="46">
        <f t="shared" si="15"/>
        <v>5.4639804639804632</v>
      </c>
      <c r="K30" s="47">
        <f t="shared" ref="K30" si="16">+(K25/K27)/7*1000</f>
        <v>5.4637526652452024</v>
      </c>
      <c r="L30" s="45">
        <f>+(L25/L27)/7*1000</f>
        <v>39.5</v>
      </c>
      <c r="M30" s="46">
        <f t="shared" ref="M30:S30" si="17">+(M25/M27)/7*1000</f>
        <v>39.499999999999993</v>
      </c>
      <c r="N30" s="46">
        <f t="shared" si="17"/>
        <v>38.499999999999993</v>
      </c>
      <c r="O30" s="46">
        <f t="shared" si="17"/>
        <v>38</v>
      </c>
      <c r="P30" s="46">
        <f t="shared" si="17"/>
        <v>37.5</v>
      </c>
      <c r="Q30" s="46">
        <f t="shared" si="17"/>
        <v>36.5</v>
      </c>
      <c r="R30" s="46">
        <f t="shared" si="17"/>
        <v>36.5</v>
      </c>
      <c r="S30" s="47">
        <f t="shared" si="17"/>
        <v>36.499999999999993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271" t="s">
        <v>25</v>
      </c>
      <c r="C36" s="272"/>
      <c r="D36" s="272"/>
      <c r="E36" s="272"/>
      <c r="F36" s="272"/>
      <c r="G36" s="272"/>
      <c r="H36" s="266"/>
      <c r="I36" s="97"/>
      <c r="J36" s="52" t="s">
        <v>26</v>
      </c>
      <c r="K36" s="105"/>
      <c r="L36" s="272" t="s">
        <v>25</v>
      </c>
      <c r="M36" s="272"/>
      <c r="N36" s="272"/>
      <c r="O36" s="272"/>
      <c r="P36" s="266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21.373239999999999</v>
      </c>
      <c r="C39" s="78">
        <v>37.945320000000002</v>
      </c>
      <c r="D39" s="78">
        <v>33.279400000000003</v>
      </c>
      <c r="E39" s="78">
        <v>23.135560000000002</v>
      </c>
      <c r="F39" s="78">
        <v>16.752959999999995</v>
      </c>
      <c r="G39" s="78"/>
      <c r="H39" s="78"/>
      <c r="I39" s="99">
        <f t="shared" ref="I39:I46" si="18">SUM(B39:H39)</f>
        <v>132.48648</v>
      </c>
      <c r="J39" s="2"/>
      <c r="K39" s="89" t="s">
        <v>12</v>
      </c>
      <c r="L39" s="78">
        <v>350.8</v>
      </c>
      <c r="M39" s="78">
        <f>$M$48*R39/1000</f>
        <v>0</v>
      </c>
      <c r="N39" s="78">
        <f>$N$48*R39/1000</f>
        <v>0</v>
      </c>
      <c r="O39" s="78">
        <f>$O$48*R39/1000</f>
        <v>0</v>
      </c>
      <c r="P39" s="78">
        <f>$P$48*R39/1000</f>
        <v>0</v>
      </c>
      <c r="Q39" s="99">
        <f t="shared" ref="Q39:Q46" si="19">SUM(L39:P39)</f>
        <v>350.8</v>
      </c>
      <c r="R39" s="2"/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21.373239999999999</v>
      </c>
      <c r="C40" s="78">
        <v>37.945320000000002</v>
      </c>
      <c r="D40" s="78">
        <v>33.279400000000003</v>
      </c>
      <c r="E40" s="78">
        <v>23.135560000000002</v>
      </c>
      <c r="F40" s="78">
        <v>16.752959999999995</v>
      </c>
      <c r="G40" s="78"/>
      <c r="H40" s="78"/>
      <c r="I40" s="99">
        <f t="shared" si="18"/>
        <v>132.48648</v>
      </c>
      <c r="J40" s="2"/>
      <c r="K40" s="90" t="s">
        <v>13</v>
      </c>
      <c r="L40" s="78">
        <f>$L$48*R40/1000</f>
        <v>362.78</v>
      </c>
      <c r="M40" s="78">
        <f>$M$48*R40/1000</f>
        <v>0</v>
      </c>
      <c r="N40" s="78">
        <f>$N$48*R40/1000</f>
        <v>0</v>
      </c>
      <c r="O40" s="78">
        <f>$O$48*R40/1000</f>
        <v>0</v>
      </c>
      <c r="P40" s="78">
        <f>$P$48*R40/1000</f>
        <v>0</v>
      </c>
      <c r="Q40" s="99">
        <f t="shared" si="19"/>
        <v>362.78</v>
      </c>
      <c r="R40" s="2">
        <v>110</v>
      </c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>
        <v>23.027003999999998</v>
      </c>
      <c r="C41" s="22">
        <v>40.950671999999997</v>
      </c>
      <c r="D41" s="22">
        <v>36.437939999999998</v>
      </c>
      <c r="E41" s="22">
        <v>25.089176000000002</v>
      </c>
      <c r="F41" s="22">
        <v>18.498815999999998</v>
      </c>
      <c r="G41" s="22"/>
      <c r="H41" s="22"/>
      <c r="I41" s="99">
        <f t="shared" si="18"/>
        <v>144.00360800000001</v>
      </c>
      <c r="J41" s="2"/>
      <c r="K41" s="89" t="s">
        <v>14</v>
      </c>
      <c r="L41" s="78">
        <f>$L$48*R41/1000</f>
        <v>382.56799999999998</v>
      </c>
      <c r="M41" s="78">
        <f>$M$48*R41/1000</f>
        <v>0</v>
      </c>
      <c r="N41" s="78">
        <f>$N$48*R41/1000</f>
        <v>0</v>
      </c>
      <c r="O41" s="78">
        <f>$O$48*R41/1000</f>
        <v>0</v>
      </c>
      <c r="P41" s="78">
        <f>$P$48*R41/1000</f>
        <v>0</v>
      </c>
      <c r="Q41" s="99">
        <f t="shared" si="19"/>
        <v>382.56799999999998</v>
      </c>
      <c r="R41" s="2">
        <v>116</v>
      </c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23.027003999999998</v>
      </c>
      <c r="C42" s="22">
        <v>40.950671999999997</v>
      </c>
      <c r="D42" s="22">
        <v>36.437939999999998</v>
      </c>
      <c r="E42" s="22">
        <v>25.089176000000002</v>
      </c>
      <c r="F42" s="22">
        <v>18.498815999999998</v>
      </c>
      <c r="G42" s="22"/>
      <c r="H42" s="22"/>
      <c r="I42" s="99">
        <f t="shared" si="18"/>
        <v>144.00360800000001</v>
      </c>
      <c r="J42" s="2"/>
      <c r="K42" s="90" t="s">
        <v>15</v>
      </c>
      <c r="L42" s="78">
        <f>L48*$R$42/1000</f>
        <v>402.35599999999999</v>
      </c>
      <c r="M42" s="78">
        <f>$M$48*R42/1000</f>
        <v>0</v>
      </c>
      <c r="N42" s="78">
        <f>$N$48*R42/1000</f>
        <v>0</v>
      </c>
      <c r="O42" s="78">
        <f>$O$48*R42/1000</f>
        <v>0</v>
      </c>
      <c r="P42" s="78">
        <f>$P$48*R42/1000</f>
        <v>0</v>
      </c>
      <c r="Q42" s="99">
        <f t="shared" si="19"/>
        <v>402.35599999999999</v>
      </c>
      <c r="R42" s="2">
        <v>122</v>
      </c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23.027003999999998</v>
      </c>
      <c r="C43" s="22">
        <v>40.950671999999997</v>
      </c>
      <c r="D43" s="22">
        <v>36.437939999999998</v>
      </c>
      <c r="E43" s="22">
        <v>25.089176000000002</v>
      </c>
      <c r="F43" s="22">
        <v>18.498815999999998</v>
      </c>
      <c r="G43" s="22"/>
      <c r="H43" s="22"/>
      <c r="I43" s="99">
        <f t="shared" si="18"/>
        <v>144.00360800000001</v>
      </c>
      <c r="J43" s="2"/>
      <c r="K43" s="89" t="s">
        <v>16</v>
      </c>
      <c r="L43" s="78">
        <f>L48*$R$43/1000</f>
        <v>415.548</v>
      </c>
      <c r="M43" s="78">
        <f>M48*$R$43/1000</f>
        <v>0</v>
      </c>
      <c r="N43" s="78">
        <f>N48*$R$43/1000</f>
        <v>0</v>
      </c>
      <c r="O43" s="78">
        <f>O48*$R$43/1000</f>
        <v>0</v>
      </c>
      <c r="P43" s="78">
        <f>P48*$R$43/1000</f>
        <v>0</v>
      </c>
      <c r="Q43" s="99">
        <f t="shared" si="19"/>
        <v>415.548</v>
      </c>
      <c r="R43" s="2">
        <v>126</v>
      </c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>
        <v>11.7</v>
      </c>
      <c r="C44" s="78">
        <v>15.5</v>
      </c>
      <c r="D44" s="78">
        <v>19.3</v>
      </c>
      <c r="E44" s="78">
        <v>19.3</v>
      </c>
      <c r="F44" s="78">
        <v>31.1</v>
      </c>
      <c r="G44" s="78">
        <v>30.9</v>
      </c>
      <c r="H44" s="78">
        <v>16.2</v>
      </c>
      <c r="I44" s="99">
        <f t="shared" si="18"/>
        <v>144</v>
      </c>
      <c r="J44" s="2"/>
      <c r="K44" s="90" t="s">
        <v>17</v>
      </c>
      <c r="L44" s="78">
        <f>L48*$R$44/1000</f>
        <v>422.14400000000001</v>
      </c>
      <c r="M44" s="78">
        <f>M48*$R$44/1000</f>
        <v>0</v>
      </c>
      <c r="N44" s="78">
        <f>N48*$R$44/1000</f>
        <v>0</v>
      </c>
      <c r="O44" s="78">
        <f>O48*$R$44/1000</f>
        <v>0</v>
      </c>
      <c r="P44" s="78">
        <f>P48*$R$44/1000</f>
        <v>0</v>
      </c>
      <c r="Q44" s="99">
        <f t="shared" si="19"/>
        <v>422.14400000000001</v>
      </c>
      <c r="R44" s="2">
        <v>128</v>
      </c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11.7</v>
      </c>
      <c r="C45" s="78">
        <v>15.5</v>
      </c>
      <c r="D45" s="78">
        <v>19.3</v>
      </c>
      <c r="E45" s="78">
        <v>19.3</v>
      </c>
      <c r="F45" s="78">
        <v>31.1</v>
      </c>
      <c r="G45" s="78">
        <v>30.9</v>
      </c>
      <c r="H45" s="78">
        <v>16.2</v>
      </c>
      <c r="I45" s="99">
        <f t="shared" si="18"/>
        <v>144</v>
      </c>
      <c r="J45" s="2"/>
      <c r="K45" s="89" t="s">
        <v>18</v>
      </c>
      <c r="L45" s="78">
        <f>L48*$R$45/1000</f>
        <v>428.74</v>
      </c>
      <c r="M45" s="78">
        <f>M48*$R$45/1000</f>
        <v>0</v>
      </c>
      <c r="N45" s="78">
        <f>N48*$R$45/1000</f>
        <v>0</v>
      </c>
      <c r="O45" s="78">
        <f>O48*$R$45/1000</f>
        <v>0</v>
      </c>
      <c r="P45" s="78">
        <f>P48*$R$45/1000</f>
        <v>0</v>
      </c>
      <c r="Q45" s="99">
        <f t="shared" si="19"/>
        <v>428.74</v>
      </c>
      <c r="R45" s="2">
        <v>130</v>
      </c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20">SUM(B39:B45)</f>
        <v>135.22749200000001</v>
      </c>
      <c r="C46" s="26">
        <f t="shared" si="20"/>
        <v>229.74265600000001</v>
      </c>
      <c r="D46" s="26">
        <f t="shared" si="20"/>
        <v>214.47262000000003</v>
      </c>
      <c r="E46" s="26">
        <f t="shared" si="20"/>
        <v>160.13864800000005</v>
      </c>
      <c r="F46" s="26">
        <f t="shared" si="20"/>
        <v>151.20236799999998</v>
      </c>
      <c r="G46" s="26">
        <f t="shared" si="20"/>
        <v>61.8</v>
      </c>
      <c r="H46" s="26">
        <f t="shared" si="20"/>
        <v>32.4</v>
      </c>
      <c r="I46" s="99">
        <f t="shared" si="18"/>
        <v>984.9837839999999</v>
      </c>
      <c r="K46" s="76" t="s">
        <v>10</v>
      </c>
      <c r="L46" s="79">
        <f>SUM(L39:L45)</f>
        <v>2764.9359999999997</v>
      </c>
      <c r="M46" s="26">
        <f>SUM(M39:M45)</f>
        <v>0</v>
      </c>
      <c r="N46" s="26">
        <f>SUM(N39:N45)</f>
        <v>0</v>
      </c>
      <c r="O46" s="26">
        <f>SUM(O39:O45)</f>
        <v>0</v>
      </c>
      <c r="P46" s="26">
        <f>SUM(P39:P45)</f>
        <v>0</v>
      </c>
      <c r="Q46" s="99">
        <f t="shared" si="19"/>
        <v>2764.9359999999997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/>
      <c r="C47" s="29"/>
      <c r="D47" s="29"/>
      <c r="E47" s="29"/>
      <c r="F47" s="29"/>
      <c r="G47" s="29"/>
      <c r="H47" s="29"/>
      <c r="I47" s="100">
        <f>+((I46/I48)/7)*1000</f>
        <v>38.393443149483524</v>
      </c>
      <c r="K47" s="108" t="s">
        <v>19</v>
      </c>
      <c r="L47" s="80"/>
      <c r="M47" s="29"/>
      <c r="N47" s="29"/>
      <c r="O47" s="29"/>
      <c r="P47" s="29"/>
      <c r="Q47" s="100">
        <f>+((Q46/Q48)/7)*1000</f>
        <v>119.76678506454128</v>
      </c>
      <c r="R47" s="62"/>
      <c r="S47" s="62"/>
    </row>
    <row r="48" spans="1:30" ht="33.75" customHeight="1" x14ac:dyDescent="0.25">
      <c r="A48" s="92" t="s">
        <v>20</v>
      </c>
      <c r="B48" s="81">
        <v>299</v>
      </c>
      <c r="C48" s="33">
        <v>395</v>
      </c>
      <c r="D48" s="33">
        <v>491</v>
      </c>
      <c r="E48" s="33">
        <v>491</v>
      </c>
      <c r="F48" s="33">
        <v>791</v>
      </c>
      <c r="G48" s="33">
        <v>785</v>
      </c>
      <c r="H48" s="33">
        <v>413</v>
      </c>
      <c r="I48" s="101">
        <f>SUM(B48:H48)</f>
        <v>3665</v>
      </c>
      <c r="J48" s="63"/>
      <c r="K48" s="92" t="s">
        <v>20</v>
      </c>
      <c r="L48" s="104">
        <v>3298</v>
      </c>
      <c r="M48" s="64"/>
      <c r="N48" s="64"/>
      <c r="O48" s="64"/>
      <c r="P48" s="64"/>
      <c r="Q48" s="110">
        <f>SUM(L48:P48)</f>
        <v>3298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21">((B48*B47)*7/1000-B39-B40)/5</f>
        <v>-8.549296</v>
      </c>
      <c r="C49" s="37">
        <f t="shared" si="21"/>
        <v>-15.178128000000001</v>
      </c>
      <c r="D49" s="37">
        <f t="shared" si="21"/>
        <v>-13.311760000000001</v>
      </c>
      <c r="E49" s="37">
        <f t="shared" si="21"/>
        <v>-9.2542240000000007</v>
      </c>
      <c r="F49" s="37">
        <f t="shared" si="21"/>
        <v>-6.7011839999999978</v>
      </c>
      <c r="G49" s="37">
        <f t="shared" ref="G49" si="22">((G48*G47)*7/1000-G39-G40)/5</f>
        <v>0</v>
      </c>
      <c r="H49" s="37">
        <f t="shared" si="21"/>
        <v>0</v>
      </c>
      <c r="I49" s="102">
        <f>((I46*1000)/I48)/7</f>
        <v>38.393443149483524</v>
      </c>
      <c r="K49" s="93" t="s">
        <v>21</v>
      </c>
      <c r="L49" s="82">
        <f>(L48*L47)/1000</f>
        <v>0</v>
      </c>
      <c r="M49" s="37">
        <f>(M48*M47)/1000</f>
        <v>0</v>
      </c>
      <c r="N49" s="37">
        <f>(N48*N47)/1000</f>
        <v>0</v>
      </c>
      <c r="O49" s="37">
        <f>(O48*O47)/1000</f>
        <v>0</v>
      </c>
      <c r="P49" s="37">
        <f>(P48*P47)/1000</f>
        <v>0</v>
      </c>
      <c r="Q49" s="111">
        <f>((Q46*1000)/Q48)/7</f>
        <v>119.76678506454127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23">((B48*B47)*7)/1000</f>
        <v>0</v>
      </c>
      <c r="C50" s="41">
        <f t="shared" si="23"/>
        <v>0</v>
      </c>
      <c r="D50" s="41">
        <f t="shared" si="23"/>
        <v>0</v>
      </c>
      <c r="E50" s="41">
        <f t="shared" si="23"/>
        <v>0</v>
      </c>
      <c r="F50" s="41">
        <f t="shared" si="23"/>
        <v>0</v>
      </c>
      <c r="G50" s="41">
        <f t="shared" ref="G50" si="24">((G48*G47)*7)/1000</f>
        <v>0</v>
      </c>
      <c r="H50" s="41">
        <f t="shared" si="23"/>
        <v>0</v>
      </c>
      <c r="I50" s="85"/>
      <c r="K50" s="94" t="s">
        <v>22</v>
      </c>
      <c r="L50" s="83">
        <f>((L48*L47)*7)/1000</f>
        <v>0</v>
      </c>
      <c r="M50" s="41">
        <f>((M48*M47)*7)/1000</f>
        <v>0</v>
      </c>
      <c r="N50" s="41">
        <f>((N48*N47)*7)/1000</f>
        <v>0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25">+(B46/B48)/7*1000</f>
        <v>64.609408504538948</v>
      </c>
      <c r="C51" s="46">
        <f t="shared" si="25"/>
        <v>83.089568173598551</v>
      </c>
      <c r="D51" s="46">
        <f t="shared" si="25"/>
        <v>62.401111434390472</v>
      </c>
      <c r="E51" s="46">
        <f t="shared" si="25"/>
        <v>46.592565609543215</v>
      </c>
      <c r="F51" s="46">
        <f t="shared" si="25"/>
        <v>27.307633736680511</v>
      </c>
      <c r="G51" s="46">
        <f t="shared" ref="G51" si="26">+(G46/G48)/7*1000</f>
        <v>11.246587807097361</v>
      </c>
      <c r="H51" s="46">
        <f t="shared" si="25"/>
        <v>11.207194742303699</v>
      </c>
      <c r="I51" s="103"/>
      <c r="J51" s="49"/>
      <c r="K51" s="95" t="s">
        <v>23</v>
      </c>
      <c r="L51" s="84">
        <f>+(L46/L48)/7*1000</f>
        <v>119.76678506454128</v>
      </c>
      <c r="M51" s="46" t="e">
        <f>+(M46/M48)/7*1000</f>
        <v>#DIV/0!</v>
      </c>
      <c r="N51" s="46" t="e">
        <f>+(N46/N48)/7*1000</f>
        <v>#DIV/0!</v>
      </c>
      <c r="O51" s="46" t="e">
        <f>+(O46/O48)/7*1000</f>
        <v>#DIV/0!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273"/>
      <c r="K54" s="273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271" t="s">
        <v>8</v>
      </c>
      <c r="C55" s="272"/>
      <c r="D55" s="272"/>
      <c r="E55" s="272"/>
      <c r="F55" s="266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327</v>
      </c>
      <c r="C58" s="78">
        <f t="shared" ref="C58:C59" si="27">$C$67*I58/1000</f>
        <v>0</v>
      </c>
      <c r="D58" s="78">
        <f t="shared" ref="D58:D59" si="28">$D$67*I58/1000</f>
        <v>0</v>
      </c>
      <c r="E58" s="78">
        <f t="shared" ref="E58:E59" si="29">$E$67*I58/1000</f>
        <v>0</v>
      </c>
      <c r="F58" s="78">
        <f t="shared" ref="F58:F59" si="30">$F$67*I58/1000</f>
        <v>0</v>
      </c>
      <c r="G58" s="99">
        <f t="shared" ref="G58:G65" si="31">SUM(B58:F58)</f>
        <v>327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f t="shared" ref="B59:B60" si="32">$B$67*I59/1000</f>
        <v>336.93</v>
      </c>
      <c r="C59" s="78">
        <f t="shared" si="27"/>
        <v>0</v>
      </c>
      <c r="D59" s="78">
        <f t="shared" si="28"/>
        <v>0</v>
      </c>
      <c r="E59" s="78">
        <f t="shared" si="29"/>
        <v>0</v>
      </c>
      <c r="F59" s="78">
        <f t="shared" si="30"/>
        <v>0</v>
      </c>
      <c r="G59" s="99">
        <f t="shared" si="31"/>
        <v>336.93</v>
      </c>
      <c r="H59" s="73"/>
      <c r="I59" s="2">
        <v>110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f t="shared" si="32"/>
        <v>355.30799999999999</v>
      </c>
      <c r="C60" s="78">
        <f t="shared" ref="C60" si="33">$C$67*I60/1000</f>
        <v>0</v>
      </c>
      <c r="D60" s="78">
        <f t="shared" ref="D60" si="34">$D$67*I60/1000</f>
        <v>0</v>
      </c>
      <c r="E60" s="78">
        <f t="shared" ref="E60" si="35">$E$67*I60/1000</f>
        <v>0</v>
      </c>
      <c r="F60" s="78">
        <f t="shared" ref="F60" si="36">$F$67*I60/1000</f>
        <v>0</v>
      </c>
      <c r="G60" s="99">
        <f t="shared" si="31"/>
        <v>355.30799999999999</v>
      </c>
      <c r="H60" s="73"/>
      <c r="I60" s="2">
        <v>116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$B$67*I61/1000</f>
        <v>373.68599999999998</v>
      </c>
      <c r="C61" s="78">
        <f>$C$67*I61/1000</f>
        <v>0</v>
      </c>
      <c r="D61" s="78">
        <f>$D$67*I61/1000</f>
        <v>0</v>
      </c>
      <c r="E61" s="78">
        <f>$E$67*I61/1000</f>
        <v>0</v>
      </c>
      <c r="F61" s="78">
        <f>$F$67*I61/1000</f>
        <v>0</v>
      </c>
      <c r="G61" s="99">
        <f t="shared" si="31"/>
        <v>373.68599999999998</v>
      </c>
      <c r="H61" s="73"/>
      <c r="I61" s="2">
        <v>122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385.93799999999999</v>
      </c>
      <c r="C62" s="78">
        <f t="shared" ref="C62:F62" si="37">C67*$I$62/1000</f>
        <v>0</v>
      </c>
      <c r="D62" s="78">
        <f t="shared" si="37"/>
        <v>0</v>
      </c>
      <c r="E62" s="78">
        <f t="shared" si="37"/>
        <v>0</v>
      </c>
      <c r="F62" s="78">
        <f t="shared" si="37"/>
        <v>0</v>
      </c>
      <c r="G62" s="99">
        <f t="shared" si="31"/>
        <v>385.93799999999999</v>
      </c>
      <c r="H62" s="73"/>
      <c r="I62" s="2">
        <v>126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392.06400000000002</v>
      </c>
      <c r="C63" s="78">
        <f t="shared" ref="C63:F63" si="38">C67*$I$63/1000</f>
        <v>0</v>
      </c>
      <c r="D63" s="78">
        <f t="shared" si="38"/>
        <v>0</v>
      </c>
      <c r="E63" s="78">
        <f t="shared" si="38"/>
        <v>0</v>
      </c>
      <c r="F63" s="78">
        <f t="shared" si="38"/>
        <v>0</v>
      </c>
      <c r="G63" s="99">
        <f t="shared" si="31"/>
        <v>392.06400000000002</v>
      </c>
      <c r="H63" s="73"/>
      <c r="I63" s="2">
        <v>128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398.19</v>
      </c>
      <c r="C64" s="78">
        <f t="shared" ref="C64:F64" si="39">C67*$I$64/1000</f>
        <v>0</v>
      </c>
      <c r="D64" s="78">
        <f t="shared" si="39"/>
        <v>0</v>
      </c>
      <c r="E64" s="78">
        <f t="shared" si="39"/>
        <v>0</v>
      </c>
      <c r="F64" s="78">
        <f t="shared" si="39"/>
        <v>0</v>
      </c>
      <c r="G64" s="99">
        <f t="shared" si="31"/>
        <v>398.19</v>
      </c>
      <c r="H64" s="73"/>
      <c r="I64" s="2">
        <v>130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2569.116</v>
      </c>
      <c r="C65" s="26">
        <f>SUM(C58:C64)</f>
        <v>0</v>
      </c>
      <c r="D65" s="26">
        <f>SUM(D58:D64)</f>
        <v>0</v>
      </c>
      <c r="E65" s="26">
        <f>SUM(E58:E64)</f>
        <v>0</v>
      </c>
      <c r="F65" s="26">
        <f>SUM(F58:F64)</f>
        <v>0</v>
      </c>
      <c r="G65" s="99">
        <f t="shared" si="31"/>
        <v>2569.116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/>
      <c r="C66" s="29"/>
      <c r="D66" s="29"/>
      <c r="E66" s="29"/>
      <c r="F66" s="29"/>
      <c r="G66" s="100">
        <f>+((G65/G67)/7)*1000</f>
        <v>119.8225829019169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3063</v>
      </c>
      <c r="C67" s="64"/>
      <c r="D67" s="64"/>
      <c r="E67" s="64"/>
      <c r="F67" s="64"/>
      <c r="G67" s="110">
        <f>SUM(B67:F67)</f>
        <v>3063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0</v>
      </c>
      <c r="C68" s="37">
        <f>(C67*C66)/1000</f>
        <v>0</v>
      </c>
      <c r="D68" s="37">
        <f>(D67*D66)/1000</f>
        <v>0</v>
      </c>
      <c r="E68" s="37">
        <f>(E67*E66)/1000</f>
        <v>0</v>
      </c>
      <c r="F68" s="37">
        <f>(F67*F66)/1000</f>
        <v>0</v>
      </c>
      <c r="G68" s="114">
        <f>((G65*1000)/G67)/7</f>
        <v>119.82258290191689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0</v>
      </c>
      <c r="C69" s="41">
        <f>((C67*C66)*7)/1000</f>
        <v>0</v>
      </c>
      <c r="D69" s="41">
        <f>((D67*D66)*7)/1000</f>
        <v>0</v>
      </c>
      <c r="E69" s="41">
        <f>((E67*E66)*7)/1000</f>
        <v>0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119.8225829019169</v>
      </c>
      <c r="C70" s="46" t="e">
        <f>+(C65/C67)/7*1000</f>
        <v>#DIV/0!</v>
      </c>
      <c r="D70" s="46" t="e">
        <f>+(D65/D67)/7*1000</f>
        <v>#DIV/0!</v>
      </c>
      <c r="E70" s="46" t="e">
        <f>+(E65/E67)/7*1000</f>
        <v>#DIV/0!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L15:S15"/>
    <mergeCell ref="L36:P36"/>
    <mergeCell ref="B36:H36"/>
    <mergeCell ref="B15:K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244B-77AC-491E-8C9D-BE826DF58174}">
  <dimension ref="A1:AD239"/>
  <sheetViews>
    <sheetView topLeftCell="A42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277" t="s">
        <v>0</v>
      </c>
      <c r="B3" s="277"/>
      <c r="C3" s="27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"/>
      <c r="Z3" s="2"/>
      <c r="AA3" s="2"/>
      <c r="AB3" s="2"/>
      <c r="AC3" s="2"/>
      <c r="AD3" s="25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57" t="s">
        <v>1</v>
      </c>
      <c r="B9" s="257"/>
      <c r="C9" s="257"/>
      <c r="D9" s="1"/>
      <c r="E9" s="264" t="s">
        <v>2</v>
      </c>
      <c r="F9" s="264"/>
      <c r="G9" s="264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64"/>
      <c r="S9" s="264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57"/>
      <c r="B10" s="257"/>
      <c r="C10" s="25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57" t="s">
        <v>4</v>
      </c>
      <c r="B11" s="257"/>
      <c r="C11" s="257"/>
      <c r="D11" s="1"/>
      <c r="E11" s="255">
        <v>3</v>
      </c>
      <c r="F11" s="1"/>
      <c r="G11" s="1"/>
      <c r="H11" s="1"/>
      <c r="I11" s="1"/>
      <c r="J11" s="1"/>
      <c r="K11" s="265" t="s">
        <v>60</v>
      </c>
      <c r="L11" s="265"/>
      <c r="M11" s="256"/>
      <c r="N11" s="25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57"/>
      <c r="B12" s="257"/>
      <c r="C12" s="257"/>
      <c r="D12" s="1"/>
      <c r="E12" s="5"/>
      <c r="F12" s="1"/>
      <c r="G12" s="1"/>
      <c r="H12" s="1"/>
      <c r="I12" s="1"/>
      <c r="J12" s="1"/>
      <c r="K12" s="256"/>
      <c r="L12" s="256"/>
      <c r="M12" s="256"/>
      <c r="N12" s="25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57"/>
      <c r="B13" s="257"/>
      <c r="C13" s="257"/>
      <c r="D13" s="257"/>
      <c r="E13" s="257"/>
      <c r="F13" s="257"/>
      <c r="G13" s="257"/>
      <c r="H13" s="257"/>
      <c r="I13" s="257"/>
      <c r="J13" s="257"/>
      <c r="K13" s="257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1"/>
      <c r="X13" s="1"/>
      <c r="Y13" s="1"/>
    </row>
    <row r="14" spans="1:30" s="3" customFormat="1" ht="27" thickBot="1" x14ac:dyDescent="0.3">
      <c r="A14" s="25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274" t="s">
        <v>8</v>
      </c>
      <c r="C15" s="275"/>
      <c r="D15" s="275"/>
      <c r="E15" s="275"/>
      <c r="F15" s="275"/>
      <c r="G15" s="275"/>
      <c r="H15" s="275"/>
      <c r="I15" s="275"/>
      <c r="J15" s="275"/>
      <c r="K15" s="276"/>
      <c r="L15" s="268" t="s">
        <v>55</v>
      </c>
      <c r="M15" s="269"/>
      <c r="N15" s="269"/>
      <c r="O15" s="269"/>
      <c r="P15" s="269"/>
      <c r="Q15" s="269"/>
      <c r="R15" s="269"/>
      <c r="S15" s="269"/>
      <c r="T15" s="269"/>
      <c r="U15" s="270"/>
      <c r="V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27"/>
      <c r="I16" s="127"/>
      <c r="J16" s="137"/>
      <c r="K16" s="128"/>
      <c r="L16" s="126"/>
      <c r="M16" s="127"/>
      <c r="N16" s="127"/>
      <c r="O16" s="127"/>
      <c r="P16" s="127"/>
      <c r="Q16" s="127"/>
      <c r="R16" s="127"/>
      <c r="S16" s="127"/>
      <c r="T16" s="127"/>
      <c r="U16" s="128"/>
      <c r="V16" s="16" t="s">
        <v>10</v>
      </c>
      <c r="X16" s="18"/>
      <c r="Y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9">
        <v>9</v>
      </c>
      <c r="K17" s="20">
        <v>10</v>
      </c>
      <c r="L17" s="14">
        <v>1</v>
      </c>
      <c r="M17" s="19">
        <v>2</v>
      </c>
      <c r="N17" s="19">
        <v>3</v>
      </c>
      <c r="O17" s="19">
        <v>4</v>
      </c>
      <c r="P17" s="19">
        <v>5</v>
      </c>
      <c r="Q17" s="19">
        <v>6</v>
      </c>
      <c r="R17" s="19">
        <v>7</v>
      </c>
      <c r="S17" s="19">
        <v>8</v>
      </c>
      <c r="T17" s="19">
        <v>9</v>
      </c>
      <c r="U17" s="20">
        <v>10</v>
      </c>
      <c r="V17" s="16"/>
      <c r="X17" s="2"/>
      <c r="Y17" s="18"/>
    </row>
    <row r="18" spans="1:30" ht="39.950000000000003" customHeight="1" x14ac:dyDescent="0.25">
      <c r="A18" s="89" t="s">
        <v>12</v>
      </c>
      <c r="B18" s="21">
        <v>21.9</v>
      </c>
      <c r="C18" s="22">
        <v>33.299999999999997</v>
      </c>
      <c r="D18" s="22">
        <v>25.2</v>
      </c>
      <c r="E18" s="22">
        <v>25.2</v>
      </c>
      <c r="F18" s="22">
        <v>17.5</v>
      </c>
      <c r="G18" s="22">
        <v>17.600000000000001</v>
      </c>
      <c r="H18" s="22">
        <v>32.700000000000003</v>
      </c>
      <c r="I18" s="22">
        <v>25.4</v>
      </c>
      <c r="J18" s="22">
        <v>17.899999999999999</v>
      </c>
      <c r="K18" s="23">
        <v>20.5</v>
      </c>
      <c r="L18" s="21">
        <v>14.2</v>
      </c>
      <c r="M18" s="22">
        <v>22.2</v>
      </c>
      <c r="N18" s="22">
        <v>21.1</v>
      </c>
      <c r="O18" s="22">
        <v>21.1</v>
      </c>
      <c r="P18" s="22">
        <v>27.3</v>
      </c>
      <c r="Q18" s="22">
        <v>27.3</v>
      </c>
      <c r="R18" s="22">
        <v>33.9</v>
      </c>
      <c r="S18" s="22">
        <v>28.6</v>
      </c>
      <c r="T18" s="22">
        <v>24.8</v>
      </c>
      <c r="U18" s="23">
        <v>17</v>
      </c>
      <c r="V18" s="24">
        <f t="shared" ref="V18:V25" si="0">SUM(B18:U18)</f>
        <v>474.70000000000005</v>
      </c>
      <c r="X18" s="2"/>
      <c r="Y18" s="18"/>
    </row>
    <row r="19" spans="1:30" ht="39.950000000000003" customHeight="1" x14ac:dyDescent="0.25">
      <c r="A19" s="90" t="s">
        <v>13</v>
      </c>
      <c r="B19" s="21">
        <v>21.9</v>
      </c>
      <c r="C19" s="22">
        <v>33.299999999999997</v>
      </c>
      <c r="D19" s="22">
        <v>25.2</v>
      </c>
      <c r="E19" s="22">
        <v>25.2</v>
      </c>
      <c r="F19" s="22">
        <v>17.5</v>
      </c>
      <c r="G19" s="22">
        <v>17.600000000000001</v>
      </c>
      <c r="H19" s="22">
        <v>32.700000000000003</v>
      </c>
      <c r="I19" s="22">
        <v>25.4</v>
      </c>
      <c r="J19" s="22">
        <v>17.899999999999999</v>
      </c>
      <c r="K19" s="23">
        <v>20.5</v>
      </c>
      <c r="L19" s="21">
        <v>14.2</v>
      </c>
      <c r="M19" s="22">
        <v>22.2</v>
      </c>
      <c r="N19" s="22">
        <v>21.1</v>
      </c>
      <c r="O19" s="22">
        <v>21.1</v>
      </c>
      <c r="P19" s="22">
        <v>27.3</v>
      </c>
      <c r="Q19" s="22">
        <v>27.3</v>
      </c>
      <c r="R19" s="22">
        <v>33.9</v>
      </c>
      <c r="S19" s="22">
        <v>28.6</v>
      </c>
      <c r="T19" s="22">
        <v>24.8</v>
      </c>
      <c r="U19" s="23">
        <v>17</v>
      </c>
      <c r="V19" s="24">
        <f t="shared" si="0"/>
        <v>474.70000000000005</v>
      </c>
      <c r="X19" s="2"/>
      <c r="Y19" s="18"/>
    </row>
    <row r="20" spans="1:30" ht="39.75" customHeight="1" x14ac:dyDescent="0.25">
      <c r="A20" s="89" t="s">
        <v>14</v>
      </c>
      <c r="B20" s="75"/>
      <c r="C20" s="22"/>
      <c r="D20" s="22"/>
      <c r="E20" s="22"/>
      <c r="F20" s="22"/>
      <c r="G20" s="22"/>
      <c r="H20" s="22"/>
      <c r="I20" s="22"/>
      <c r="J20" s="22"/>
      <c r="K20" s="23"/>
      <c r="L20" s="21"/>
      <c r="M20" s="22"/>
      <c r="N20" s="22"/>
      <c r="O20" s="22"/>
      <c r="P20" s="22"/>
      <c r="Q20" s="22"/>
      <c r="R20" s="22"/>
      <c r="S20" s="22"/>
      <c r="T20" s="22"/>
      <c r="U20" s="23"/>
      <c r="V20" s="24">
        <f t="shared" si="0"/>
        <v>0</v>
      </c>
      <c r="X20" s="2"/>
      <c r="Y20" s="18"/>
    </row>
    <row r="21" spans="1:30" ht="39.950000000000003" customHeight="1" x14ac:dyDescent="0.25">
      <c r="A21" s="90" t="s">
        <v>15</v>
      </c>
      <c r="B21" s="21">
        <v>31.553999999999995</v>
      </c>
      <c r="C21" s="22">
        <v>48.59174999999999</v>
      </c>
      <c r="D21" s="22">
        <v>36.190000000000005</v>
      </c>
      <c r="E21" s="22">
        <v>36.190000000000005</v>
      </c>
      <c r="F21" s="22">
        <v>24.512250000000002</v>
      </c>
      <c r="G21" s="22">
        <v>24.534875</v>
      </c>
      <c r="H21" s="22">
        <v>44.709249999999997</v>
      </c>
      <c r="I21" s="22">
        <v>33.64</v>
      </c>
      <c r="J21" s="22">
        <v>23.809999999999995</v>
      </c>
      <c r="K21" s="23">
        <v>27.270000000000003</v>
      </c>
      <c r="L21" s="21">
        <v>21.158999999999999</v>
      </c>
      <c r="M21" s="22">
        <v>32.093500000000006</v>
      </c>
      <c r="N21" s="22">
        <v>30.058750000000003</v>
      </c>
      <c r="O21" s="22">
        <v>30.058750000000003</v>
      </c>
      <c r="P21" s="22">
        <v>38.314499999999995</v>
      </c>
      <c r="Q21" s="22">
        <v>38.314499999999995</v>
      </c>
      <c r="R21" s="22">
        <v>46.118249999999996</v>
      </c>
      <c r="S21" s="22">
        <v>38.218375000000002</v>
      </c>
      <c r="T21" s="22">
        <v>33.101749999999996</v>
      </c>
      <c r="U21" s="23">
        <v>22.16</v>
      </c>
      <c r="V21" s="24">
        <f t="shared" si="0"/>
        <v>660.59950000000003</v>
      </c>
      <c r="X21" s="2"/>
      <c r="Y21" s="18"/>
    </row>
    <row r="22" spans="1:30" ht="39.950000000000003" customHeight="1" x14ac:dyDescent="0.25">
      <c r="A22" s="89" t="s">
        <v>16</v>
      </c>
      <c r="B22" s="21">
        <v>31.553999999999995</v>
      </c>
      <c r="C22" s="22">
        <v>48.59174999999999</v>
      </c>
      <c r="D22" s="22">
        <v>36.190000000000005</v>
      </c>
      <c r="E22" s="22">
        <v>36.190000000000005</v>
      </c>
      <c r="F22" s="22">
        <v>24.512250000000002</v>
      </c>
      <c r="G22" s="22">
        <v>24.534875</v>
      </c>
      <c r="H22" s="22">
        <v>44.709249999999997</v>
      </c>
      <c r="I22" s="22">
        <v>33.64</v>
      </c>
      <c r="J22" s="22">
        <v>23.809999999999995</v>
      </c>
      <c r="K22" s="23">
        <v>27.270000000000003</v>
      </c>
      <c r="L22" s="21">
        <v>21.158999999999999</v>
      </c>
      <c r="M22" s="22">
        <v>32.093500000000006</v>
      </c>
      <c r="N22" s="22">
        <v>30.058750000000003</v>
      </c>
      <c r="O22" s="22">
        <v>30.058750000000003</v>
      </c>
      <c r="P22" s="22">
        <v>38.314499999999995</v>
      </c>
      <c r="Q22" s="22">
        <v>38.314499999999995</v>
      </c>
      <c r="R22" s="22">
        <v>46.118249999999996</v>
      </c>
      <c r="S22" s="22">
        <v>38.218375000000002</v>
      </c>
      <c r="T22" s="22">
        <v>33.101749999999996</v>
      </c>
      <c r="U22" s="23">
        <v>22.16</v>
      </c>
      <c r="V22" s="24">
        <f t="shared" si="0"/>
        <v>660.59950000000003</v>
      </c>
      <c r="X22" s="2"/>
      <c r="Y22" s="18"/>
    </row>
    <row r="23" spans="1:30" ht="39.950000000000003" customHeight="1" x14ac:dyDescent="0.25">
      <c r="A23" s="90" t="s">
        <v>17</v>
      </c>
      <c r="B23" s="21">
        <v>31.553999999999995</v>
      </c>
      <c r="C23" s="22">
        <v>48.59174999999999</v>
      </c>
      <c r="D23" s="22">
        <v>36.190000000000005</v>
      </c>
      <c r="E23" s="22">
        <v>36.190000000000005</v>
      </c>
      <c r="F23" s="22">
        <v>24.512250000000002</v>
      </c>
      <c r="G23" s="22">
        <v>24.534875</v>
      </c>
      <c r="H23" s="22">
        <v>44.709249999999997</v>
      </c>
      <c r="I23" s="22">
        <v>33.64</v>
      </c>
      <c r="J23" s="22">
        <v>23.809999999999995</v>
      </c>
      <c r="K23" s="23">
        <v>27.270000000000003</v>
      </c>
      <c r="L23" s="21">
        <v>21.158999999999999</v>
      </c>
      <c r="M23" s="22">
        <v>32.093500000000006</v>
      </c>
      <c r="N23" s="22">
        <v>30.058750000000003</v>
      </c>
      <c r="O23" s="22">
        <v>30.058750000000003</v>
      </c>
      <c r="P23" s="22">
        <v>38.314499999999995</v>
      </c>
      <c r="Q23" s="22">
        <v>38.314499999999995</v>
      </c>
      <c r="R23" s="22">
        <v>46.118249999999996</v>
      </c>
      <c r="S23" s="22">
        <v>38.218375000000002</v>
      </c>
      <c r="T23" s="22">
        <v>33.101749999999996</v>
      </c>
      <c r="U23" s="23">
        <v>22.16</v>
      </c>
      <c r="V23" s="24">
        <f t="shared" si="0"/>
        <v>660.59950000000003</v>
      </c>
      <c r="X23" s="2"/>
      <c r="Y23" s="18"/>
    </row>
    <row r="24" spans="1:30" ht="39.950000000000003" customHeight="1" x14ac:dyDescent="0.25">
      <c r="A24" s="89" t="s">
        <v>18</v>
      </c>
      <c r="B24" s="21">
        <v>31.553999999999995</v>
      </c>
      <c r="C24" s="22">
        <v>48.59174999999999</v>
      </c>
      <c r="D24" s="22">
        <v>36.190000000000005</v>
      </c>
      <c r="E24" s="22">
        <v>36.190000000000005</v>
      </c>
      <c r="F24" s="22">
        <v>24.512250000000002</v>
      </c>
      <c r="G24" s="22">
        <v>24.534875</v>
      </c>
      <c r="H24" s="22">
        <v>44.709249999999997</v>
      </c>
      <c r="I24" s="22">
        <v>33.64</v>
      </c>
      <c r="J24" s="22">
        <v>23.809999999999995</v>
      </c>
      <c r="K24" s="23">
        <v>27.270000000000003</v>
      </c>
      <c r="L24" s="21">
        <v>21.158999999999999</v>
      </c>
      <c r="M24" s="22">
        <v>32.093500000000006</v>
      </c>
      <c r="N24" s="22">
        <v>30.058750000000003</v>
      </c>
      <c r="O24" s="22">
        <v>30.058750000000003</v>
      </c>
      <c r="P24" s="22">
        <v>38.314499999999995</v>
      </c>
      <c r="Q24" s="22">
        <v>38.314499999999995</v>
      </c>
      <c r="R24" s="22">
        <v>46.118249999999996</v>
      </c>
      <c r="S24" s="22">
        <v>38.218375000000002</v>
      </c>
      <c r="T24" s="22">
        <v>33.101749999999996</v>
      </c>
      <c r="U24" s="23">
        <v>22.16</v>
      </c>
      <c r="V24" s="24">
        <f t="shared" si="0"/>
        <v>660.59950000000003</v>
      </c>
      <c r="X24" s="2"/>
    </row>
    <row r="25" spans="1:30" ht="41.45" customHeight="1" x14ac:dyDescent="0.25">
      <c r="A25" s="90" t="s">
        <v>10</v>
      </c>
      <c r="B25" s="25">
        <f t="shared" ref="B25:C25" si="1">SUM(B18:B24)</f>
        <v>170.01599999999999</v>
      </c>
      <c r="C25" s="26">
        <f t="shared" si="1"/>
        <v>260.96699999999998</v>
      </c>
      <c r="D25" s="26">
        <f>SUM(D18:D24)</f>
        <v>195.16</v>
      </c>
      <c r="E25" s="26">
        <f t="shared" ref="E25:K25" si="2">SUM(E18:E24)</f>
        <v>195.16</v>
      </c>
      <c r="F25" s="26">
        <f t="shared" si="2"/>
        <v>133.04900000000001</v>
      </c>
      <c r="G25" s="26">
        <f t="shared" si="2"/>
        <v>133.33949999999999</v>
      </c>
      <c r="H25" s="26">
        <f t="shared" si="2"/>
        <v>244.23699999999999</v>
      </c>
      <c r="I25" s="26">
        <f t="shared" si="2"/>
        <v>185.36</v>
      </c>
      <c r="J25" s="26">
        <f t="shared" si="2"/>
        <v>131.04</v>
      </c>
      <c r="K25" s="27">
        <f t="shared" si="2"/>
        <v>150.08000000000004</v>
      </c>
      <c r="L25" s="25">
        <f>SUM(L18:L24)</f>
        <v>113.03599999999997</v>
      </c>
      <c r="M25" s="26">
        <f t="shared" ref="M25:O25" si="3">SUM(M18:M24)</f>
        <v>172.77400000000003</v>
      </c>
      <c r="N25" s="26">
        <f t="shared" si="3"/>
        <v>162.43500000000003</v>
      </c>
      <c r="O25" s="26">
        <f t="shared" si="3"/>
        <v>162.43500000000003</v>
      </c>
      <c r="P25" s="26">
        <f>SUM(P18:P24)</f>
        <v>207.858</v>
      </c>
      <c r="Q25" s="26">
        <f t="shared" ref="Q25:S25" si="4">SUM(Q18:Q24)</f>
        <v>207.858</v>
      </c>
      <c r="R25" s="26">
        <f t="shared" si="4"/>
        <v>252.27299999999997</v>
      </c>
      <c r="S25" s="26">
        <f t="shared" si="4"/>
        <v>210.07350000000002</v>
      </c>
      <c r="T25" s="26">
        <f>SUM(T18:T24)</f>
        <v>182.00700000000001</v>
      </c>
      <c r="U25" s="27">
        <f t="shared" ref="U25" si="5">SUM(U18:U24)</f>
        <v>122.63999999999999</v>
      </c>
      <c r="V25" s="24">
        <f t="shared" si="0"/>
        <v>3591.7980000000002</v>
      </c>
    </row>
    <row r="26" spans="1:30" s="2" customFormat="1" ht="36.75" customHeight="1" x14ac:dyDescent="0.25">
      <c r="A26" s="91" t="s">
        <v>19</v>
      </c>
      <c r="B26" s="28">
        <v>44</v>
      </c>
      <c r="C26" s="29">
        <v>43</v>
      </c>
      <c r="D26" s="29">
        <v>42.5</v>
      </c>
      <c r="E26" s="29">
        <v>42.5</v>
      </c>
      <c r="F26" s="29">
        <v>41.5</v>
      </c>
      <c r="G26" s="29">
        <v>41.5</v>
      </c>
      <c r="H26" s="29">
        <v>41</v>
      </c>
      <c r="I26" s="29">
        <v>40</v>
      </c>
      <c r="J26" s="29">
        <v>40</v>
      </c>
      <c r="K26" s="30">
        <v>40</v>
      </c>
      <c r="L26" s="28">
        <v>44</v>
      </c>
      <c r="M26" s="29">
        <v>43</v>
      </c>
      <c r="N26" s="29">
        <v>42.5</v>
      </c>
      <c r="O26" s="29">
        <v>42.5</v>
      </c>
      <c r="P26" s="29">
        <v>42</v>
      </c>
      <c r="Q26" s="29">
        <v>42</v>
      </c>
      <c r="R26" s="29">
        <v>41</v>
      </c>
      <c r="S26" s="29">
        <v>40.5</v>
      </c>
      <c r="T26" s="29">
        <v>40.5</v>
      </c>
      <c r="U26" s="30">
        <v>40</v>
      </c>
      <c r="V26" s="31">
        <f>+((V25/V27)/7)*1000</f>
        <v>41.675925925925931</v>
      </c>
    </row>
    <row r="27" spans="1:30" s="2" customFormat="1" ht="33" customHeight="1" x14ac:dyDescent="0.25">
      <c r="A27" s="92" t="s">
        <v>20</v>
      </c>
      <c r="B27" s="32">
        <v>552</v>
      </c>
      <c r="C27" s="33">
        <v>867</v>
      </c>
      <c r="D27" s="33">
        <v>656</v>
      </c>
      <c r="E27" s="33">
        <v>656</v>
      </c>
      <c r="F27" s="33">
        <v>458</v>
      </c>
      <c r="G27" s="33">
        <v>459</v>
      </c>
      <c r="H27" s="33">
        <v>851</v>
      </c>
      <c r="I27" s="33">
        <v>662</v>
      </c>
      <c r="J27" s="33">
        <v>468</v>
      </c>
      <c r="K27" s="34">
        <v>536</v>
      </c>
      <c r="L27" s="32">
        <v>367</v>
      </c>
      <c r="M27" s="33">
        <v>574</v>
      </c>
      <c r="N27" s="33">
        <v>546</v>
      </c>
      <c r="O27" s="33">
        <v>546</v>
      </c>
      <c r="P27" s="33">
        <v>707</v>
      </c>
      <c r="Q27" s="33">
        <v>707</v>
      </c>
      <c r="R27" s="33">
        <v>879</v>
      </c>
      <c r="S27" s="33">
        <v>741</v>
      </c>
      <c r="T27" s="33">
        <v>642</v>
      </c>
      <c r="U27" s="34">
        <v>438</v>
      </c>
      <c r="V27" s="35">
        <f>SUM(B27:U27)</f>
        <v>12312</v>
      </c>
      <c r="W27" s="2">
        <f>((V25*1000)/V27)/7</f>
        <v>41.675925925925924</v>
      </c>
    </row>
    <row r="28" spans="1:30" s="2" customFormat="1" ht="33" customHeight="1" x14ac:dyDescent="0.25">
      <c r="A28" s="93" t="s">
        <v>21</v>
      </c>
      <c r="B28" s="36">
        <f>((B27*B26)*7/1000-B18-B19)/4</f>
        <v>31.553999999999995</v>
      </c>
      <c r="C28" s="37">
        <f t="shared" ref="C28:U28" si="6">((C27*C26)*7/1000-C18-C19)/4</f>
        <v>48.59174999999999</v>
      </c>
      <c r="D28" s="37">
        <f t="shared" si="6"/>
        <v>36.190000000000005</v>
      </c>
      <c r="E28" s="37">
        <f t="shared" si="6"/>
        <v>36.190000000000005</v>
      </c>
      <c r="F28" s="37">
        <f t="shared" si="6"/>
        <v>24.512250000000002</v>
      </c>
      <c r="G28" s="37">
        <f t="shared" si="6"/>
        <v>24.534875</v>
      </c>
      <c r="H28" s="37">
        <f t="shared" si="6"/>
        <v>44.709249999999997</v>
      </c>
      <c r="I28" s="37">
        <f t="shared" si="6"/>
        <v>33.64</v>
      </c>
      <c r="J28" s="37">
        <f t="shared" si="6"/>
        <v>23.809999999999995</v>
      </c>
      <c r="K28" s="38">
        <f t="shared" si="6"/>
        <v>27.270000000000003</v>
      </c>
      <c r="L28" s="36">
        <f t="shared" si="6"/>
        <v>21.158999999999999</v>
      </c>
      <c r="M28" s="37">
        <f t="shared" si="6"/>
        <v>32.093500000000006</v>
      </c>
      <c r="N28" s="37">
        <f t="shared" si="6"/>
        <v>30.058750000000003</v>
      </c>
      <c r="O28" s="37">
        <f t="shared" si="6"/>
        <v>30.058750000000003</v>
      </c>
      <c r="P28" s="37">
        <f t="shared" si="6"/>
        <v>38.314499999999995</v>
      </c>
      <c r="Q28" s="37">
        <f t="shared" si="6"/>
        <v>38.314499999999995</v>
      </c>
      <c r="R28" s="37">
        <f t="shared" si="6"/>
        <v>46.118249999999996</v>
      </c>
      <c r="S28" s="37">
        <f t="shared" si="6"/>
        <v>38.218375000000002</v>
      </c>
      <c r="T28" s="37">
        <f t="shared" si="6"/>
        <v>33.101749999999996</v>
      </c>
      <c r="U28" s="38">
        <f t="shared" si="6"/>
        <v>22.16</v>
      </c>
      <c r="V28" s="39"/>
    </row>
    <row r="29" spans="1:30" ht="33.75" customHeight="1" x14ac:dyDescent="0.25">
      <c r="A29" s="94" t="s">
        <v>22</v>
      </c>
      <c r="B29" s="40">
        <f t="shared" ref="B29:C29" si="7">((B27*B26)*7)/1000</f>
        <v>170.01599999999999</v>
      </c>
      <c r="C29" s="41">
        <f t="shared" si="7"/>
        <v>260.96699999999998</v>
      </c>
      <c r="D29" s="41">
        <f>((D27*D26)*7)/1000</f>
        <v>195.16</v>
      </c>
      <c r="E29" s="41">
        <f>((E27*E26)*7)/1000</f>
        <v>195.16</v>
      </c>
      <c r="F29" s="41">
        <f t="shared" ref="F29:J29" si="8">((F27*F26)*7)/1000</f>
        <v>133.04900000000001</v>
      </c>
      <c r="G29" s="41">
        <f t="shared" si="8"/>
        <v>133.33949999999999</v>
      </c>
      <c r="H29" s="41">
        <f t="shared" si="8"/>
        <v>244.23699999999999</v>
      </c>
      <c r="I29" s="41">
        <f t="shared" si="8"/>
        <v>185.36</v>
      </c>
      <c r="J29" s="41">
        <f t="shared" si="8"/>
        <v>131.04</v>
      </c>
      <c r="K29" s="85">
        <f>((K27*K26)*7)/1000</f>
        <v>150.08000000000001</v>
      </c>
      <c r="L29" s="40">
        <f>((L27*L26)*7)/1000</f>
        <v>113.036</v>
      </c>
      <c r="M29" s="41">
        <f>((M27*M26)*7)/1000</f>
        <v>172.774</v>
      </c>
      <c r="N29" s="41">
        <f t="shared" ref="N29:U29" si="9">((N27*N26)*7)/1000</f>
        <v>162.435</v>
      </c>
      <c r="O29" s="41">
        <f t="shared" si="9"/>
        <v>162.435</v>
      </c>
      <c r="P29" s="42">
        <f t="shared" si="9"/>
        <v>207.858</v>
      </c>
      <c r="Q29" s="42">
        <f t="shared" si="9"/>
        <v>207.858</v>
      </c>
      <c r="R29" s="42">
        <f t="shared" ref="R29:S29" si="10">((R27*R26)*7)/1000</f>
        <v>252.273</v>
      </c>
      <c r="S29" s="42">
        <f t="shared" si="10"/>
        <v>210.0735</v>
      </c>
      <c r="T29" s="42">
        <f t="shared" si="9"/>
        <v>182.00700000000001</v>
      </c>
      <c r="U29" s="43">
        <f t="shared" si="9"/>
        <v>122.64</v>
      </c>
      <c r="V29" s="44"/>
    </row>
    <row r="30" spans="1:30" ht="33.75" customHeight="1" thickBot="1" x14ac:dyDescent="0.3">
      <c r="A30" s="95" t="s">
        <v>23</v>
      </c>
      <c r="B30" s="45">
        <f t="shared" ref="B30:C30" si="11">+(B25/B27)/7*1000</f>
        <v>44</v>
      </c>
      <c r="C30" s="46">
        <f t="shared" si="11"/>
        <v>43</v>
      </c>
      <c r="D30" s="46">
        <f>+(D25/D27)/7*1000</f>
        <v>42.499999999999993</v>
      </c>
      <c r="E30" s="46">
        <f t="shared" ref="E30:K30" si="12">+(E25/E27)/7*1000</f>
        <v>42.499999999999993</v>
      </c>
      <c r="F30" s="46">
        <f t="shared" si="12"/>
        <v>41.5</v>
      </c>
      <c r="G30" s="46">
        <f t="shared" si="12"/>
        <v>41.499999999999993</v>
      </c>
      <c r="H30" s="46">
        <f t="shared" si="12"/>
        <v>40.999999999999993</v>
      </c>
      <c r="I30" s="46">
        <f t="shared" si="12"/>
        <v>40</v>
      </c>
      <c r="J30" s="46">
        <f t="shared" si="12"/>
        <v>39.999999999999993</v>
      </c>
      <c r="K30" s="47">
        <f t="shared" si="12"/>
        <v>40.000000000000014</v>
      </c>
      <c r="L30" s="45">
        <f>+(L25/L27)/7*1000</f>
        <v>43.999999999999993</v>
      </c>
      <c r="M30" s="46">
        <f t="shared" ref="M30:U30" si="13">+(M25/M27)/7*1000</f>
        <v>43</v>
      </c>
      <c r="N30" s="46">
        <f t="shared" si="13"/>
        <v>42.5</v>
      </c>
      <c r="O30" s="46">
        <f t="shared" si="13"/>
        <v>42.5</v>
      </c>
      <c r="P30" s="46">
        <f t="shared" si="13"/>
        <v>41.999999999999993</v>
      </c>
      <c r="Q30" s="46">
        <f t="shared" si="13"/>
        <v>41.999999999999993</v>
      </c>
      <c r="R30" s="46">
        <f t="shared" ref="R30:S30" si="14">+(R25/R27)/7*1000</f>
        <v>40.999999999999993</v>
      </c>
      <c r="S30" s="46">
        <f t="shared" si="14"/>
        <v>40.5</v>
      </c>
      <c r="T30" s="46">
        <f t="shared" si="13"/>
        <v>40.5</v>
      </c>
      <c r="U30" s="47">
        <f t="shared" si="13"/>
        <v>39.999999999999993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271" t="s">
        <v>25</v>
      </c>
      <c r="C36" s="272"/>
      <c r="D36" s="272"/>
      <c r="E36" s="272"/>
      <c r="F36" s="272"/>
      <c r="G36" s="272"/>
      <c r="H36" s="266"/>
      <c r="I36" s="97"/>
      <c r="J36" s="52" t="s">
        <v>26</v>
      </c>
      <c r="K36" s="105"/>
      <c r="L36" s="272" t="s">
        <v>25</v>
      </c>
      <c r="M36" s="272"/>
      <c r="N36" s="272"/>
      <c r="O36" s="272"/>
      <c r="P36" s="266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11.7</v>
      </c>
      <c r="C39" s="78">
        <v>15.5</v>
      </c>
      <c r="D39" s="78">
        <v>19.3</v>
      </c>
      <c r="E39" s="78">
        <v>19.3</v>
      </c>
      <c r="F39" s="78">
        <v>31.1</v>
      </c>
      <c r="G39" s="78">
        <v>30.9</v>
      </c>
      <c r="H39" s="78">
        <v>16.2</v>
      </c>
      <c r="I39" s="99">
        <f t="shared" ref="I39:I46" si="15">SUM(B39:H39)</f>
        <v>144</v>
      </c>
      <c r="J39" s="2"/>
      <c r="K39" s="89" t="s">
        <v>12</v>
      </c>
      <c r="L39" s="78">
        <v>328.4</v>
      </c>
      <c r="M39" s="78"/>
      <c r="N39" s="78"/>
      <c r="O39" s="78"/>
      <c r="P39" s="78">
        <f>$P$48*R39/1000</f>
        <v>0</v>
      </c>
      <c r="Q39" s="99">
        <f t="shared" ref="Q39:Q46" si="16">SUM(L39:P39)</f>
        <v>328.4</v>
      </c>
      <c r="R39" s="2">
        <v>100</v>
      </c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11.7</v>
      </c>
      <c r="C40" s="78">
        <v>15.5</v>
      </c>
      <c r="D40" s="78">
        <v>19.3</v>
      </c>
      <c r="E40" s="78">
        <v>19.3</v>
      </c>
      <c r="F40" s="78">
        <v>31.1</v>
      </c>
      <c r="G40" s="78">
        <v>30.9</v>
      </c>
      <c r="H40" s="78">
        <v>16.2</v>
      </c>
      <c r="I40" s="99">
        <f t="shared" si="15"/>
        <v>144</v>
      </c>
      <c r="J40" s="2"/>
      <c r="K40" s="90" t="s">
        <v>13</v>
      </c>
      <c r="L40" s="78">
        <f>$L$48*R40/1000</f>
        <v>22</v>
      </c>
      <c r="M40" s="78">
        <f>$M$48*R40/1000</f>
        <v>14.3</v>
      </c>
      <c r="N40" s="78">
        <f>$N$48*R40/1000</f>
        <v>16.8</v>
      </c>
      <c r="O40" s="78">
        <v>274.3</v>
      </c>
      <c r="P40" s="78">
        <f>$P$48*R40/1000</f>
        <v>0</v>
      </c>
      <c r="Q40" s="99">
        <f t="shared" si="16"/>
        <v>327.39999999999998</v>
      </c>
      <c r="R40" s="2">
        <v>100</v>
      </c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99">
        <f t="shared" si="15"/>
        <v>0</v>
      </c>
      <c r="J41" s="2"/>
      <c r="K41" s="89" t="s">
        <v>14</v>
      </c>
      <c r="L41" s="78">
        <f>$L$48*R41/1000</f>
        <v>22</v>
      </c>
      <c r="M41" s="78">
        <f>$M$48*R41/1000</f>
        <v>14.3</v>
      </c>
      <c r="N41" s="78">
        <f>$N$48*R41/1000</f>
        <v>16.8</v>
      </c>
      <c r="O41" s="78">
        <f>$O$48*R41/1000</f>
        <v>274.89999999999998</v>
      </c>
      <c r="P41" s="78">
        <f>$P$48*R41/1000</f>
        <v>0</v>
      </c>
      <c r="Q41" s="99">
        <f t="shared" si="16"/>
        <v>328</v>
      </c>
      <c r="R41" s="2">
        <v>100</v>
      </c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17.798624999999998</v>
      </c>
      <c r="C42" s="22">
        <v>23.010625000000001</v>
      </c>
      <c r="D42" s="22">
        <v>27.727374999999999</v>
      </c>
      <c r="E42" s="22">
        <v>27.727374999999999</v>
      </c>
      <c r="F42" s="22">
        <v>42.588500000000003</v>
      </c>
      <c r="G42" s="22">
        <v>41.560624999999995</v>
      </c>
      <c r="H42" s="22">
        <v>21.171374999999998</v>
      </c>
      <c r="I42" s="99">
        <f t="shared" si="15"/>
        <v>201.58449999999999</v>
      </c>
      <c r="J42" s="2"/>
      <c r="K42" s="90" t="s">
        <v>15</v>
      </c>
      <c r="L42" s="78">
        <f>L48*$R$42/1000</f>
        <v>22</v>
      </c>
      <c r="M42" s="78">
        <f>$M$48*R42/1000</f>
        <v>14.3</v>
      </c>
      <c r="N42" s="78">
        <f>$N$48*R42/1000</f>
        <v>16.8</v>
      </c>
      <c r="O42" s="78">
        <f>$O$48*R42/1000</f>
        <v>274.89999999999998</v>
      </c>
      <c r="P42" s="78">
        <f>$P$48*R42/1000</f>
        <v>0</v>
      </c>
      <c r="Q42" s="99">
        <f t="shared" si="16"/>
        <v>328</v>
      </c>
      <c r="R42" s="2">
        <v>100</v>
      </c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17.798624999999998</v>
      </c>
      <c r="C43" s="22">
        <v>23.010625000000001</v>
      </c>
      <c r="D43" s="22">
        <v>27.727374999999999</v>
      </c>
      <c r="E43" s="22">
        <v>27.727374999999999</v>
      </c>
      <c r="F43" s="22">
        <v>42.588500000000003</v>
      </c>
      <c r="G43" s="22">
        <v>41.560624999999995</v>
      </c>
      <c r="H43" s="22">
        <v>21.171374999999998</v>
      </c>
      <c r="I43" s="99">
        <f t="shared" si="15"/>
        <v>201.58449999999999</v>
      </c>
      <c r="J43" s="2"/>
      <c r="K43" s="89" t="s">
        <v>16</v>
      </c>
      <c r="L43" s="78">
        <f>L48*$R$43/1000</f>
        <v>12.54</v>
      </c>
      <c r="M43" s="78">
        <f>M48*$R$43/1000</f>
        <v>8.1509999999999998</v>
      </c>
      <c r="N43" s="78">
        <f>N48*$R$43/1000</f>
        <v>9.5760000000000005</v>
      </c>
      <c r="O43" s="78">
        <f>O48*$R$43/1000</f>
        <v>156.69300000000001</v>
      </c>
      <c r="P43" s="78">
        <f>P48*$R$43/1000</f>
        <v>0</v>
      </c>
      <c r="Q43" s="99">
        <f t="shared" si="16"/>
        <v>186.96</v>
      </c>
      <c r="R43" s="2">
        <v>57</v>
      </c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>
        <v>17.798624999999998</v>
      </c>
      <c r="C44" s="78">
        <v>23.010625000000001</v>
      </c>
      <c r="D44" s="78">
        <v>27.727374999999999</v>
      </c>
      <c r="E44" s="78">
        <v>27.727374999999999</v>
      </c>
      <c r="F44" s="78">
        <v>42.588500000000003</v>
      </c>
      <c r="G44" s="78">
        <v>41.560624999999995</v>
      </c>
      <c r="H44" s="78">
        <v>21.171374999999998</v>
      </c>
      <c r="I44" s="99">
        <f t="shared" si="15"/>
        <v>201.58449999999999</v>
      </c>
      <c r="J44" s="2"/>
      <c r="K44" s="90" t="s">
        <v>17</v>
      </c>
      <c r="L44" s="78">
        <f>L48*$R$44/1000</f>
        <v>12.32</v>
      </c>
      <c r="M44" s="78">
        <f>M48*$R$44/1000</f>
        <v>8.0079999999999991</v>
      </c>
      <c r="N44" s="78">
        <f>N48*$R$44/1000</f>
        <v>9.4079999999999995</v>
      </c>
      <c r="O44" s="78">
        <f>O48*$R$44/1000</f>
        <v>153.94399999999999</v>
      </c>
      <c r="P44" s="78">
        <f>P48*$R$44/1000</f>
        <v>0</v>
      </c>
      <c r="Q44" s="99">
        <f t="shared" si="16"/>
        <v>183.67999999999998</v>
      </c>
      <c r="R44" s="2">
        <v>56</v>
      </c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17.798624999999998</v>
      </c>
      <c r="C45" s="78">
        <v>23.010625000000001</v>
      </c>
      <c r="D45" s="78">
        <v>27.727374999999999</v>
      </c>
      <c r="E45" s="78">
        <v>27.727374999999999</v>
      </c>
      <c r="F45" s="78">
        <v>42.588500000000003</v>
      </c>
      <c r="G45" s="78">
        <v>41.560624999999995</v>
      </c>
      <c r="H45" s="78">
        <v>21.171374999999998</v>
      </c>
      <c r="I45" s="99">
        <f t="shared" si="15"/>
        <v>201.58449999999999</v>
      </c>
      <c r="J45" s="2"/>
      <c r="K45" s="89" t="s">
        <v>18</v>
      </c>
      <c r="L45" s="78">
        <f>L48*$R$45/1000</f>
        <v>12.32</v>
      </c>
      <c r="M45" s="78">
        <f>M48*$R$45/1000</f>
        <v>8.0079999999999991</v>
      </c>
      <c r="N45" s="78">
        <f>N48*$R$45/1000</f>
        <v>9.4079999999999995</v>
      </c>
      <c r="O45" s="78">
        <f>O48*$R$45/1000</f>
        <v>153.94399999999999</v>
      </c>
      <c r="P45" s="78">
        <f>P48*$R$45/1000</f>
        <v>0</v>
      </c>
      <c r="Q45" s="99">
        <f t="shared" si="16"/>
        <v>183.67999999999998</v>
      </c>
      <c r="R45" s="2">
        <v>56</v>
      </c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17">SUM(B39:B45)</f>
        <v>94.594499999999996</v>
      </c>
      <c r="C46" s="26">
        <f t="shared" si="17"/>
        <v>123.04250000000002</v>
      </c>
      <c r="D46" s="26">
        <f t="shared" si="17"/>
        <v>149.5095</v>
      </c>
      <c r="E46" s="26">
        <f t="shared" si="17"/>
        <v>149.5095</v>
      </c>
      <c r="F46" s="26">
        <f t="shared" si="17"/>
        <v>232.55400000000003</v>
      </c>
      <c r="G46" s="26">
        <f t="shared" si="17"/>
        <v>228.04249999999996</v>
      </c>
      <c r="H46" s="26">
        <f t="shared" si="17"/>
        <v>117.0855</v>
      </c>
      <c r="I46" s="99">
        <f t="shared" si="15"/>
        <v>1094.338</v>
      </c>
      <c r="K46" s="76" t="s">
        <v>10</v>
      </c>
      <c r="L46" s="79">
        <f>SUM(L39:L45)</f>
        <v>431.58</v>
      </c>
      <c r="M46" s="26">
        <f>SUM(M39:M45)</f>
        <v>67.066999999999993</v>
      </c>
      <c r="N46" s="26">
        <f>SUM(N39:N45)</f>
        <v>78.792000000000002</v>
      </c>
      <c r="O46" s="26">
        <f>SUM(O39:O45)</f>
        <v>1288.681</v>
      </c>
      <c r="P46" s="26">
        <f>SUM(P39:P45)</f>
        <v>0</v>
      </c>
      <c r="Q46" s="99">
        <f t="shared" si="16"/>
        <v>1866.12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>
        <v>45.5</v>
      </c>
      <c r="C47" s="29">
        <v>44.5</v>
      </c>
      <c r="D47" s="29">
        <v>43.5</v>
      </c>
      <c r="E47" s="29">
        <v>43.5</v>
      </c>
      <c r="F47" s="29">
        <v>42</v>
      </c>
      <c r="G47" s="29">
        <v>41.5</v>
      </c>
      <c r="H47" s="29">
        <v>40.5</v>
      </c>
      <c r="I47" s="100">
        <f>+((I46/I48)/7)*1000</f>
        <v>42.679224679224681</v>
      </c>
      <c r="K47" s="108" t="s">
        <v>19</v>
      </c>
      <c r="L47" s="80"/>
      <c r="M47" s="29"/>
      <c r="N47" s="29"/>
      <c r="O47" s="29"/>
      <c r="P47" s="29"/>
      <c r="Q47" s="100">
        <f>+((Q46/Q48)/7)*1000</f>
        <v>81.277003484320559</v>
      </c>
      <c r="R47" s="62"/>
      <c r="S47" s="62"/>
    </row>
    <row r="48" spans="1:30" ht="33.75" customHeight="1" x14ac:dyDescent="0.25">
      <c r="A48" s="92" t="s">
        <v>20</v>
      </c>
      <c r="B48" s="81">
        <v>297</v>
      </c>
      <c r="C48" s="33">
        <v>395</v>
      </c>
      <c r="D48" s="33">
        <v>491</v>
      </c>
      <c r="E48" s="33">
        <v>491</v>
      </c>
      <c r="F48" s="33">
        <v>791</v>
      </c>
      <c r="G48" s="33">
        <v>785</v>
      </c>
      <c r="H48" s="33">
        <v>413</v>
      </c>
      <c r="I48" s="101">
        <f>SUM(B48:H48)</f>
        <v>3663</v>
      </c>
      <c r="J48" s="63"/>
      <c r="K48" s="92" t="s">
        <v>20</v>
      </c>
      <c r="L48" s="104">
        <v>220</v>
      </c>
      <c r="M48" s="64">
        <v>143</v>
      </c>
      <c r="N48" s="64">
        <v>168</v>
      </c>
      <c r="O48" s="64">
        <v>2749</v>
      </c>
      <c r="P48" s="64"/>
      <c r="Q48" s="110">
        <f>SUM(L48:P48)</f>
        <v>3280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18">((B48*B47)*7/1000-B39-B40)/4</f>
        <v>17.798624999999998</v>
      </c>
      <c r="C49" s="37">
        <f t="shared" si="18"/>
        <v>23.010625000000001</v>
      </c>
      <c r="D49" s="37">
        <f t="shared" si="18"/>
        <v>27.727374999999999</v>
      </c>
      <c r="E49" s="37">
        <f t="shared" si="18"/>
        <v>27.727374999999999</v>
      </c>
      <c r="F49" s="37">
        <f t="shared" si="18"/>
        <v>42.588500000000003</v>
      </c>
      <c r="G49" s="37">
        <f t="shared" si="18"/>
        <v>41.560624999999995</v>
      </c>
      <c r="H49" s="37">
        <f t="shared" si="18"/>
        <v>21.171374999999998</v>
      </c>
      <c r="I49" s="102">
        <f>((I46*1000)/I48)/7</f>
        <v>42.679224679224674</v>
      </c>
      <c r="K49" s="93" t="s">
        <v>21</v>
      </c>
      <c r="L49" s="82">
        <f>(L48*L47)/1000</f>
        <v>0</v>
      </c>
      <c r="M49" s="37">
        <f>(M48*M47)/1000</f>
        <v>0</v>
      </c>
      <c r="N49" s="37">
        <f>(N48*N47)/1000</f>
        <v>0</v>
      </c>
      <c r="O49" s="37">
        <f>(O48*O47)/1000</f>
        <v>0</v>
      </c>
      <c r="P49" s="37">
        <f>(P48*P47)/1000</f>
        <v>0</v>
      </c>
      <c r="Q49" s="111">
        <f>((Q46*1000)/Q48)/7</f>
        <v>81.277003484320559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19">((B48*B47)*7)/1000</f>
        <v>94.594499999999996</v>
      </c>
      <c r="C50" s="41">
        <f t="shared" si="19"/>
        <v>123.0425</v>
      </c>
      <c r="D50" s="41">
        <f t="shared" si="19"/>
        <v>149.5095</v>
      </c>
      <c r="E50" s="41">
        <f t="shared" si="19"/>
        <v>149.5095</v>
      </c>
      <c r="F50" s="41">
        <f t="shared" si="19"/>
        <v>232.554</v>
      </c>
      <c r="G50" s="41">
        <f t="shared" si="19"/>
        <v>228.04249999999999</v>
      </c>
      <c r="H50" s="41">
        <f t="shared" si="19"/>
        <v>117.0855</v>
      </c>
      <c r="I50" s="85"/>
      <c r="K50" s="94" t="s">
        <v>22</v>
      </c>
      <c r="L50" s="83">
        <f>((L48*L47)*7)/1000</f>
        <v>0</v>
      </c>
      <c r="M50" s="41">
        <f>((M48*M47)*7)/1000</f>
        <v>0</v>
      </c>
      <c r="N50" s="41">
        <f>((N48*N47)*7)/1000</f>
        <v>0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20">+(B46/B48)/7*1000</f>
        <v>45.5</v>
      </c>
      <c r="C51" s="46">
        <f t="shared" si="20"/>
        <v>44.500000000000007</v>
      </c>
      <c r="D51" s="46">
        <f t="shared" si="20"/>
        <v>43.5</v>
      </c>
      <c r="E51" s="46">
        <f t="shared" si="20"/>
        <v>43.5</v>
      </c>
      <c r="F51" s="46">
        <f t="shared" si="20"/>
        <v>42</v>
      </c>
      <c r="G51" s="46">
        <f t="shared" si="20"/>
        <v>41.499999999999986</v>
      </c>
      <c r="H51" s="46">
        <f t="shared" si="20"/>
        <v>40.499999999999993</v>
      </c>
      <c r="I51" s="103"/>
      <c r="J51" s="49"/>
      <c r="K51" s="95" t="s">
        <v>23</v>
      </c>
      <c r="L51" s="84">
        <f>+(L46/L48)/7*1000</f>
        <v>280.24675324675326</v>
      </c>
      <c r="M51" s="46">
        <f>+(M46/M48)/7*1000</f>
        <v>66.999999999999986</v>
      </c>
      <c r="N51" s="46">
        <f>+(N46/N48)/7*1000</f>
        <v>67</v>
      </c>
      <c r="O51" s="46">
        <f>+(O46/O48)/7*1000</f>
        <v>66.968819830587748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273"/>
      <c r="K54" s="273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271" t="s">
        <v>8</v>
      </c>
      <c r="C55" s="272"/>
      <c r="D55" s="272"/>
      <c r="E55" s="272"/>
      <c r="F55" s="266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306.3</v>
      </c>
      <c r="C58" s="78"/>
      <c r="D58" s="78"/>
      <c r="E58" s="78"/>
      <c r="F58" s="78"/>
      <c r="G58" s="99">
        <f t="shared" ref="G58:G65" si="21">SUM(B58:F58)</f>
        <v>306.3</v>
      </c>
      <c r="H58" s="73"/>
      <c r="I58" s="2">
        <v>100</v>
      </c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305.5</v>
      </c>
      <c r="C59" s="78"/>
      <c r="D59" s="78"/>
      <c r="E59" s="78"/>
      <c r="F59" s="78"/>
      <c r="G59" s="99">
        <f t="shared" si="21"/>
        <v>305.5</v>
      </c>
      <c r="H59" s="73"/>
      <c r="I59" s="2">
        <v>100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305.5</v>
      </c>
      <c r="C60" s="78"/>
      <c r="D60" s="78"/>
      <c r="E60" s="78"/>
      <c r="F60" s="78"/>
      <c r="G60" s="99">
        <f t="shared" si="21"/>
        <v>305.5</v>
      </c>
      <c r="H60" s="73"/>
      <c r="I60" s="2">
        <v>100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$B$67*I61/1000</f>
        <v>39.996000000000002</v>
      </c>
      <c r="C61" s="78">
        <f>$C$67*I61/1000</f>
        <v>52.271999999999998</v>
      </c>
      <c r="D61" s="78">
        <f>$D$67*I61/1000</f>
        <v>46.134</v>
      </c>
      <c r="E61" s="78">
        <f>$E$67*I61/1000</f>
        <v>44.747999999999998</v>
      </c>
      <c r="F61" s="78">
        <f>$F$67*I61/1000</f>
        <v>117.90900000000001</v>
      </c>
      <c r="G61" s="99">
        <f t="shared" si="21"/>
        <v>301.05899999999997</v>
      </c>
      <c r="H61" s="73"/>
      <c r="I61" s="2">
        <v>99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25.452000000000002</v>
      </c>
      <c r="C62" s="78">
        <f t="shared" ref="C62:F62" si="22">C67*$I$62/1000</f>
        <v>33.264000000000003</v>
      </c>
      <c r="D62" s="78">
        <f t="shared" si="22"/>
        <v>29.358000000000001</v>
      </c>
      <c r="E62" s="78">
        <f t="shared" si="22"/>
        <v>28.475999999999999</v>
      </c>
      <c r="F62" s="78">
        <f t="shared" si="22"/>
        <v>75.033000000000001</v>
      </c>
      <c r="G62" s="99">
        <f t="shared" si="21"/>
        <v>191.58300000000003</v>
      </c>
      <c r="H62" s="73"/>
      <c r="I62" s="2">
        <v>63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25.452000000000002</v>
      </c>
      <c r="C63" s="78">
        <f t="shared" ref="C63:F63" si="23">C67*$I$63/1000</f>
        <v>33.264000000000003</v>
      </c>
      <c r="D63" s="78">
        <f t="shared" si="23"/>
        <v>29.358000000000001</v>
      </c>
      <c r="E63" s="78">
        <f t="shared" si="23"/>
        <v>28.475999999999999</v>
      </c>
      <c r="F63" s="78">
        <f t="shared" si="23"/>
        <v>75.033000000000001</v>
      </c>
      <c r="G63" s="99">
        <f t="shared" si="21"/>
        <v>191.58300000000003</v>
      </c>
      <c r="H63" s="73"/>
      <c r="I63" s="2">
        <v>63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25.452000000000002</v>
      </c>
      <c r="C64" s="78">
        <f t="shared" ref="C64:F64" si="24">C67*$I$64/1000</f>
        <v>33.264000000000003</v>
      </c>
      <c r="D64" s="78">
        <f t="shared" si="24"/>
        <v>29.358000000000001</v>
      </c>
      <c r="E64" s="78">
        <f t="shared" si="24"/>
        <v>28.475999999999999</v>
      </c>
      <c r="F64" s="78">
        <f t="shared" si="24"/>
        <v>75.033000000000001</v>
      </c>
      <c r="G64" s="99">
        <f t="shared" si="21"/>
        <v>191.58300000000003</v>
      </c>
      <c r="H64" s="73"/>
      <c r="I64" s="2">
        <v>63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1033.652</v>
      </c>
      <c r="C65" s="26">
        <f>SUM(C58:C64)</f>
        <v>152.06400000000002</v>
      </c>
      <c r="D65" s="26">
        <f>SUM(D58:D64)</f>
        <v>134.208</v>
      </c>
      <c r="E65" s="26">
        <f>SUM(E58:E64)</f>
        <v>130.17599999999999</v>
      </c>
      <c r="F65" s="26">
        <f>SUM(F58:F64)</f>
        <v>343.00800000000004</v>
      </c>
      <c r="G65" s="99">
        <f t="shared" si="21"/>
        <v>1793.1080000000002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/>
      <c r="C66" s="29"/>
      <c r="D66" s="29"/>
      <c r="E66" s="29"/>
      <c r="F66" s="29"/>
      <c r="G66" s="100">
        <f>+((G65/G67)/7)*1000</f>
        <v>83.794009065844207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404</v>
      </c>
      <c r="C67" s="64">
        <v>528</v>
      </c>
      <c r="D67" s="64">
        <v>466</v>
      </c>
      <c r="E67" s="64">
        <v>452</v>
      </c>
      <c r="F67" s="64">
        <v>1191</v>
      </c>
      <c r="G67" s="110">
        <v>3057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0</v>
      </c>
      <c r="C68" s="37">
        <f>(C67*C66)/1000</f>
        <v>0</v>
      </c>
      <c r="D68" s="37">
        <f>(D67*D66)/1000</f>
        <v>0</v>
      </c>
      <c r="E68" s="37">
        <f>(E67*E66)/1000</f>
        <v>0</v>
      </c>
      <c r="F68" s="37">
        <f>(F67*F66)/1000</f>
        <v>0</v>
      </c>
      <c r="G68" s="114">
        <f>((G65*1000)/G67)/7</f>
        <v>83.794009065844207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0</v>
      </c>
      <c r="C69" s="41">
        <f>((C67*C66)*7)/1000</f>
        <v>0</v>
      </c>
      <c r="D69" s="41">
        <f>((D67*D66)*7)/1000</f>
        <v>0</v>
      </c>
      <c r="E69" s="41">
        <f>((E67*E66)*7)/1000</f>
        <v>0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365.5063649222065</v>
      </c>
      <c r="C70" s="46">
        <f>+(C65/C67)/7*1000</f>
        <v>41.142857142857146</v>
      </c>
      <c r="D70" s="46">
        <f>+(D65/D67)/7*1000</f>
        <v>41.142857142857139</v>
      </c>
      <c r="E70" s="46">
        <f>+(E65/E67)/7*1000</f>
        <v>41.142857142857139</v>
      </c>
      <c r="F70" s="46">
        <f>+(F65/F67)/7*1000</f>
        <v>41.142857142857146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L15:U15"/>
    <mergeCell ref="R9:S9"/>
    <mergeCell ref="K11:L11"/>
    <mergeCell ref="B15:K15"/>
    <mergeCell ref="B36:H36"/>
    <mergeCell ref="L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76D5-10F7-448A-9869-A2289D44FA82}">
  <dimension ref="A1:AU51"/>
  <sheetViews>
    <sheetView showGridLines="0" tabSelected="1" view="pageBreakPreview" zoomScale="70" zoomScaleNormal="70" zoomScaleSheetLayoutView="70" workbookViewId="0">
      <selection activeCell="K22" sqref="K22:U32"/>
    </sheetView>
  </sheetViews>
  <sheetFormatPr baseColWidth="10" defaultRowHeight="17.25" x14ac:dyDescent="0.25"/>
  <cols>
    <col min="1" max="1" width="37" style="140" bestFit="1" customWidth="1"/>
    <col min="2" max="6" width="10.28515625" style="140" customWidth="1"/>
    <col min="7" max="8" width="12" style="140" customWidth="1"/>
    <col min="9" max="9" width="15.140625" style="140" bestFit="1" customWidth="1"/>
    <col min="10" max="19" width="10.140625" style="140" customWidth="1"/>
    <col min="20" max="20" width="10.7109375" style="140" bestFit="1" customWidth="1"/>
    <col min="21" max="21" width="10.85546875" style="140" customWidth="1"/>
    <col min="22" max="22" width="9.140625" style="140" bestFit="1" customWidth="1"/>
    <col min="23" max="16384" width="11.42578125" style="140"/>
  </cols>
  <sheetData>
    <row r="1" spans="1:24" ht="24.75" customHeight="1" x14ac:dyDescent="0.25">
      <c r="A1" s="278"/>
      <c r="B1" s="281" t="s">
        <v>29</v>
      </c>
      <c r="C1" s="282"/>
      <c r="D1" s="282"/>
      <c r="E1" s="282"/>
      <c r="F1" s="282"/>
      <c r="G1" s="282"/>
      <c r="H1" s="282"/>
      <c r="I1" s="282"/>
      <c r="J1" s="282"/>
      <c r="K1" s="282"/>
      <c r="L1" s="283"/>
      <c r="M1" s="284" t="s">
        <v>30</v>
      </c>
      <c r="N1" s="284"/>
      <c r="O1" s="284"/>
      <c r="P1" s="284"/>
      <c r="Q1" s="138"/>
      <c r="R1" s="138"/>
      <c r="S1" s="138"/>
      <c r="T1" s="138"/>
      <c r="U1" s="138"/>
      <c r="V1" s="139"/>
    </row>
    <row r="2" spans="1:24" ht="24.75" customHeight="1" x14ac:dyDescent="0.25">
      <c r="A2" s="279"/>
      <c r="B2" s="285" t="s">
        <v>31</v>
      </c>
      <c r="C2" s="286"/>
      <c r="D2" s="286"/>
      <c r="E2" s="286"/>
      <c r="F2" s="286"/>
      <c r="G2" s="286"/>
      <c r="H2" s="286"/>
      <c r="I2" s="286"/>
      <c r="J2" s="286"/>
      <c r="K2" s="286"/>
      <c r="L2" s="287"/>
      <c r="M2" s="291" t="s">
        <v>32</v>
      </c>
      <c r="N2" s="291"/>
      <c r="O2" s="291"/>
      <c r="P2" s="291"/>
      <c r="Q2" s="141"/>
      <c r="R2" s="141"/>
      <c r="S2" s="141"/>
      <c r="T2" s="141"/>
      <c r="U2" s="141"/>
      <c r="V2" s="142"/>
    </row>
    <row r="3" spans="1:24" ht="24.75" customHeight="1" x14ac:dyDescent="0.25">
      <c r="A3" s="280"/>
      <c r="B3" s="288"/>
      <c r="C3" s="289"/>
      <c r="D3" s="289"/>
      <c r="E3" s="289"/>
      <c r="F3" s="289"/>
      <c r="G3" s="289"/>
      <c r="H3" s="289"/>
      <c r="I3" s="289"/>
      <c r="J3" s="289"/>
      <c r="K3" s="289"/>
      <c r="L3" s="290"/>
      <c r="M3" s="291" t="s">
        <v>33</v>
      </c>
      <c r="N3" s="291"/>
      <c r="O3" s="291"/>
      <c r="P3" s="291"/>
      <c r="Q3" s="143"/>
      <c r="R3" s="143"/>
      <c r="S3" s="143"/>
      <c r="T3" s="143"/>
      <c r="U3" s="143"/>
      <c r="V3" s="142"/>
    </row>
    <row r="4" spans="1:24" ht="24.75" customHeight="1" x14ac:dyDescent="0.25">
      <c r="A4" s="144"/>
      <c r="B4" s="144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1"/>
      <c r="R4" s="141"/>
      <c r="S4" s="141"/>
      <c r="T4" s="141"/>
      <c r="U4" s="141"/>
      <c r="V4" s="142"/>
    </row>
    <row r="5" spans="1:24" s="151" customFormat="1" ht="24.75" customHeight="1" x14ac:dyDescent="0.25">
      <c r="A5" s="146" t="s">
        <v>34</v>
      </c>
      <c r="B5" s="288">
        <v>3</v>
      </c>
      <c r="C5" s="289"/>
      <c r="D5" s="147"/>
      <c r="E5" s="147"/>
      <c r="F5" s="147" t="s">
        <v>35</v>
      </c>
      <c r="G5" s="304" t="s">
        <v>54</v>
      </c>
      <c r="H5" s="304"/>
      <c r="I5" s="148"/>
      <c r="J5" s="147" t="s">
        <v>36</v>
      </c>
      <c r="K5" s="289">
        <v>5</v>
      </c>
      <c r="L5" s="289"/>
      <c r="M5" s="149"/>
      <c r="N5" s="149"/>
      <c r="O5" s="149"/>
      <c r="P5" s="149"/>
      <c r="Q5" s="149"/>
      <c r="R5" s="149"/>
      <c r="S5" s="149"/>
      <c r="T5" s="149"/>
      <c r="U5" s="149"/>
      <c r="V5" s="150"/>
      <c r="X5" s="140"/>
    </row>
    <row r="6" spans="1:24" s="151" customFormat="1" ht="24.75" customHeight="1" x14ac:dyDescent="0.25">
      <c r="A6" s="146"/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9"/>
      <c r="R6" s="149"/>
      <c r="S6" s="149"/>
      <c r="T6" s="149"/>
      <c r="U6" s="149"/>
      <c r="V6" s="150"/>
    </row>
    <row r="7" spans="1:24" s="151" customFormat="1" ht="24.75" customHeight="1" x14ac:dyDescent="0.25">
      <c r="A7" s="146" t="s">
        <v>37</v>
      </c>
      <c r="B7" s="305" t="s">
        <v>2</v>
      </c>
      <c r="C7" s="306"/>
      <c r="D7" s="152"/>
      <c r="E7" s="152"/>
      <c r="F7" s="147" t="s">
        <v>38</v>
      </c>
      <c r="G7" s="304" t="s">
        <v>61</v>
      </c>
      <c r="H7" s="304"/>
      <c r="I7" s="153"/>
      <c r="J7" s="147" t="s">
        <v>39</v>
      </c>
      <c r="K7" s="149"/>
      <c r="L7" s="289" t="s">
        <v>53</v>
      </c>
      <c r="M7" s="289"/>
      <c r="N7" s="289"/>
      <c r="O7" s="154"/>
      <c r="P7" s="154"/>
      <c r="Q7" s="149"/>
      <c r="R7" s="149"/>
      <c r="S7" s="149"/>
      <c r="T7" s="149"/>
      <c r="U7" s="149"/>
      <c r="V7" s="150"/>
    </row>
    <row r="8" spans="1:24" s="151" customFormat="1" ht="24.75" customHeight="1" thickBot="1" x14ac:dyDescent="0.3">
      <c r="A8" s="146"/>
      <c r="B8" s="146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9"/>
      <c r="R8" s="149"/>
      <c r="S8" s="149"/>
      <c r="T8" s="149"/>
      <c r="U8" s="149"/>
      <c r="V8" s="142"/>
    </row>
    <row r="9" spans="1:24" s="151" customFormat="1" ht="24.75" customHeight="1" thickBot="1" x14ac:dyDescent="0.3">
      <c r="A9" s="155" t="s">
        <v>40</v>
      </c>
      <c r="B9" s="292" t="s">
        <v>8</v>
      </c>
      <c r="C9" s="293"/>
      <c r="D9" s="293"/>
      <c r="E9" s="293"/>
      <c r="F9" s="293"/>
      <c r="G9" s="293"/>
      <c r="H9" s="293"/>
      <c r="I9" s="293"/>
      <c r="J9" s="293"/>
      <c r="K9" s="303"/>
      <c r="L9" s="292" t="s">
        <v>55</v>
      </c>
      <c r="M9" s="293"/>
      <c r="N9" s="293"/>
      <c r="O9" s="293"/>
      <c r="P9" s="293"/>
      <c r="Q9" s="293"/>
      <c r="R9" s="293"/>
      <c r="S9" s="293"/>
      <c r="T9" s="293"/>
      <c r="U9" s="293"/>
      <c r="V9" s="156"/>
      <c r="W9" s="157"/>
      <c r="X9" s="261"/>
    </row>
    <row r="10" spans="1:24" ht="24.75" customHeight="1" x14ac:dyDescent="0.25">
      <c r="A10" s="158" t="s">
        <v>41</v>
      </c>
      <c r="B10" s="159">
        <v>1</v>
      </c>
      <c r="C10" s="160">
        <v>2</v>
      </c>
      <c r="D10" s="160">
        <v>3</v>
      </c>
      <c r="E10" s="160">
        <v>4</v>
      </c>
      <c r="F10" s="160">
        <v>5</v>
      </c>
      <c r="G10" s="160">
        <v>6</v>
      </c>
      <c r="H10" s="160">
        <v>7</v>
      </c>
      <c r="I10" s="160">
        <v>8</v>
      </c>
      <c r="J10" s="160">
        <v>9</v>
      </c>
      <c r="K10" s="235">
        <v>10</v>
      </c>
      <c r="L10" s="159">
        <v>1</v>
      </c>
      <c r="M10" s="161">
        <v>2</v>
      </c>
      <c r="N10" s="161">
        <v>3</v>
      </c>
      <c r="O10" s="161">
        <v>4</v>
      </c>
      <c r="P10" s="161">
        <v>5</v>
      </c>
      <c r="Q10" s="161">
        <v>6</v>
      </c>
      <c r="R10" s="161"/>
      <c r="S10" s="161"/>
      <c r="T10" s="161">
        <v>7</v>
      </c>
      <c r="U10" s="258">
        <v>8</v>
      </c>
      <c r="V10" s="162" t="s">
        <v>10</v>
      </c>
      <c r="W10" s="141"/>
      <c r="X10" s="142"/>
    </row>
    <row r="11" spans="1:24" ht="24.75" customHeight="1" x14ac:dyDescent="0.25">
      <c r="A11" s="163" t="s">
        <v>42</v>
      </c>
      <c r="B11" s="192">
        <v>1</v>
      </c>
      <c r="C11" s="193">
        <v>2</v>
      </c>
      <c r="D11" s="194">
        <v>3</v>
      </c>
      <c r="E11" s="194">
        <v>3</v>
      </c>
      <c r="F11" s="195">
        <v>4</v>
      </c>
      <c r="G11" s="195">
        <v>4</v>
      </c>
      <c r="H11" s="196">
        <v>5</v>
      </c>
      <c r="I11" s="193">
        <v>6</v>
      </c>
      <c r="J11" s="238">
        <v>7</v>
      </c>
      <c r="K11" s="239">
        <v>8</v>
      </c>
      <c r="L11" s="192">
        <v>1</v>
      </c>
      <c r="M11" s="193">
        <v>2</v>
      </c>
      <c r="N11" s="194">
        <v>3</v>
      </c>
      <c r="O11" s="194">
        <v>3</v>
      </c>
      <c r="P11" s="195">
        <v>4</v>
      </c>
      <c r="Q11" s="195">
        <v>4</v>
      </c>
      <c r="R11" s="196">
        <v>5</v>
      </c>
      <c r="S11" s="193">
        <v>6</v>
      </c>
      <c r="T11" s="238">
        <v>7</v>
      </c>
      <c r="U11" s="239">
        <v>8</v>
      </c>
      <c r="V11" s="164"/>
      <c r="W11" s="141"/>
      <c r="X11" s="142"/>
    </row>
    <row r="12" spans="1:24" ht="24.75" customHeight="1" x14ac:dyDescent="0.25">
      <c r="A12" s="163" t="s">
        <v>43</v>
      </c>
      <c r="B12" s="165">
        <v>21.9</v>
      </c>
      <c r="C12" s="166">
        <v>33.299999999999997</v>
      </c>
      <c r="D12" s="166">
        <v>25.2</v>
      </c>
      <c r="E12" s="166">
        <v>25.2</v>
      </c>
      <c r="F12" s="166">
        <v>17.5</v>
      </c>
      <c r="G12" s="166">
        <v>17.600000000000001</v>
      </c>
      <c r="H12" s="166">
        <v>32.700000000000003</v>
      </c>
      <c r="I12" s="166">
        <v>25.4</v>
      </c>
      <c r="J12" s="166">
        <v>17.899999999999999</v>
      </c>
      <c r="K12" s="236">
        <v>20.5</v>
      </c>
      <c r="L12" s="165">
        <v>14.2</v>
      </c>
      <c r="M12" s="168">
        <v>22.2</v>
      </c>
      <c r="N12" s="168">
        <v>21.1</v>
      </c>
      <c r="O12" s="168">
        <v>21.1</v>
      </c>
      <c r="P12" s="168">
        <v>27.3</v>
      </c>
      <c r="Q12" s="168">
        <v>27.3</v>
      </c>
      <c r="R12" s="168">
        <v>33.9</v>
      </c>
      <c r="S12" s="168">
        <v>28.6</v>
      </c>
      <c r="T12" s="168">
        <v>24.8</v>
      </c>
      <c r="U12" s="259">
        <v>17</v>
      </c>
      <c r="V12" s="169">
        <f t="shared" ref="V12:V18" si="0">SUM(B12:U12)</f>
        <v>474.70000000000005</v>
      </c>
      <c r="W12" s="141"/>
      <c r="X12" s="142"/>
    </row>
    <row r="13" spans="1:24" ht="24.75" customHeight="1" x14ac:dyDescent="0.25">
      <c r="A13" s="163" t="s">
        <v>44</v>
      </c>
      <c r="B13" s="165">
        <v>21.9</v>
      </c>
      <c r="C13" s="166">
        <v>33.299999999999997</v>
      </c>
      <c r="D13" s="166">
        <v>25.2</v>
      </c>
      <c r="E13" s="166">
        <v>25.2</v>
      </c>
      <c r="F13" s="166">
        <v>17.5</v>
      </c>
      <c r="G13" s="166">
        <v>17.600000000000001</v>
      </c>
      <c r="H13" s="166">
        <v>32.700000000000003</v>
      </c>
      <c r="I13" s="166">
        <v>25.4</v>
      </c>
      <c r="J13" s="166">
        <v>17.899999999999999</v>
      </c>
      <c r="K13" s="236">
        <v>20.5</v>
      </c>
      <c r="L13" s="165">
        <v>14.2</v>
      </c>
      <c r="M13" s="168">
        <v>22.2</v>
      </c>
      <c r="N13" s="168">
        <v>21.1</v>
      </c>
      <c r="O13" s="168">
        <v>21.1</v>
      </c>
      <c r="P13" s="168">
        <v>27.3</v>
      </c>
      <c r="Q13" s="168">
        <v>27.3</v>
      </c>
      <c r="R13" s="168">
        <v>33.9</v>
      </c>
      <c r="S13" s="168">
        <v>28.6</v>
      </c>
      <c r="T13" s="168">
        <v>24.8</v>
      </c>
      <c r="U13" s="259">
        <v>17</v>
      </c>
      <c r="V13" s="169">
        <f t="shared" si="0"/>
        <v>474.70000000000005</v>
      </c>
      <c r="W13" s="141"/>
      <c r="X13" s="142"/>
    </row>
    <row r="14" spans="1:24" ht="24.75" customHeight="1" x14ac:dyDescent="0.25">
      <c r="A14" s="163" t="s">
        <v>45</v>
      </c>
      <c r="B14" s="165"/>
      <c r="C14" s="166"/>
      <c r="D14" s="166"/>
      <c r="E14" s="166"/>
      <c r="F14" s="166"/>
      <c r="G14" s="166"/>
      <c r="H14" s="166"/>
      <c r="I14" s="166"/>
      <c r="J14" s="166"/>
      <c r="K14" s="236"/>
      <c r="L14" s="165"/>
      <c r="M14" s="168"/>
      <c r="N14" s="168"/>
      <c r="O14" s="168"/>
      <c r="P14" s="168"/>
      <c r="Q14" s="168"/>
      <c r="R14" s="168"/>
      <c r="S14" s="168"/>
      <c r="T14" s="168"/>
      <c r="U14" s="259"/>
      <c r="V14" s="169">
        <f t="shared" si="0"/>
        <v>0</v>
      </c>
      <c r="W14" s="141"/>
      <c r="X14" s="142"/>
    </row>
    <row r="15" spans="1:24" ht="24.75" customHeight="1" x14ac:dyDescent="0.25">
      <c r="A15" s="163" t="s">
        <v>46</v>
      </c>
      <c r="B15" s="165">
        <v>31.553999999999995</v>
      </c>
      <c r="C15" s="166">
        <v>48.59174999999999</v>
      </c>
      <c r="D15" s="166">
        <v>36.190000000000005</v>
      </c>
      <c r="E15" s="166">
        <v>36.190000000000005</v>
      </c>
      <c r="F15" s="166">
        <v>24.512250000000002</v>
      </c>
      <c r="G15" s="166">
        <v>24.534875</v>
      </c>
      <c r="H15" s="166">
        <v>44.709249999999997</v>
      </c>
      <c r="I15" s="166">
        <v>33.64</v>
      </c>
      <c r="J15" s="166">
        <v>23.809999999999995</v>
      </c>
      <c r="K15" s="236">
        <v>27.270000000000003</v>
      </c>
      <c r="L15" s="165">
        <v>21.158999999999999</v>
      </c>
      <c r="M15" s="168">
        <v>32.093500000000006</v>
      </c>
      <c r="N15" s="168">
        <v>30.058750000000003</v>
      </c>
      <c r="O15" s="168">
        <v>30.058750000000003</v>
      </c>
      <c r="P15" s="168">
        <v>38.314499999999995</v>
      </c>
      <c r="Q15" s="168">
        <v>38.314499999999995</v>
      </c>
      <c r="R15" s="168">
        <v>46.118249999999996</v>
      </c>
      <c r="S15" s="168">
        <v>38.218375000000002</v>
      </c>
      <c r="T15" s="168">
        <v>33.101749999999996</v>
      </c>
      <c r="U15" s="259">
        <v>22.16</v>
      </c>
      <c r="V15" s="169">
        <f t="shared" si="0"/>
        <v>660.59950000000003</v>
      </c>
      <c r="W15" s="141"/>
      <c r="X15" s="142"/>
    </row>
    <row r="16" spans="1:24" ht="24.75" customHeight="1" x14ac:dyDescent="0.25">
      <c r="A16" s="163" t="s">
        <v>47</v>
      </c>
      <c r="B16" s="165">
        <v>31.553999999999995</v>
      </c>
      <c r="C16" s="166">
        <v>48.59174999999999</v>
      </c>
      <c r="D16" s="166">
        <v>36.190000000000005</v>
      </c>
      <c r="E16" s="166">
        <v>36.190000000000005</v>
      </c>
      <c r="F16" s="166">
        <v>24.512250000000002</v>
      </c>
      <c r="G16" s="166">
        <v>24.534875</v>
      </c>
      <c r="H16" s="166">
        <v>44.709249999999997</v>
      </c>
      <c r="I16" s="166">
        <v>33.64</v>
      </c>
      <c r="J16" s="166">
        <v>23.809999999999995</v>
      </c>
      <c r="K16" s="236">
        <v>27.270000000000003</v>
      </c>
      <c r="L16" s="165">
        <v>21.158999999999999</v>
      </c>
      <c r="M16" s="168">
        <v>32.093500000000006</v>
      </c>
      <c r="N16" s="168">
        <v>30.058750000000003</v>
      </c>
      <c r="O16" s="168">
        <v>30.058750000000003</v>
      </c>
      <c r="P16" s="168">
        <v>38.314499999999995</v>
      </c>
      <c r="Q16" s="168">
        <v>38.314499999999995</v>
      </c>
      <c r="R16" s="168">
        <v>46.118249999999996</v>
      </c>
      <c r="S16" s="168">
        <v>38.218375000000002</v>
      </c>
      <c r="T16" s="168">
        <v>33.101749999999996</v>
      </c>
      <c r="U16" s="259">
        <v>22.16</v>
      </c>
      <c r="V16" s="169">
        <f t="shared" si="0"/>
        <v>660.59950000000003</v>
      </c>
      <c r="W16" s="141"/>
      <c r="X16" s="142"/>
    </row>
    <row r="17" spans="1:47" ht="24.75" customHeight="1" x14ac:dyDescent="0.25">
      <c r="A17" s="163" t="s">
        <v>48</v>
      </c>
      <c r="B17" s="165">
        <v>31.553999999999995</v>
      </c>
      <c r="C17" s="166">
        <v>48.59174999999999</v>
      </c>
      <c r="D17" s="166">
        <v>36.190000000000005</v>
      </c>
      <c r="E17" s="166">
        <v>36.190000000000005</v>
      </c>
      <c r="F17" s="166">
        <v>24.512250000000002</v>
      </c>
      <c r="G17" s="166">
        <v>24.534875</v>
      </c>
      <c r="H17" s="166">
        <v>44.709249999999997</v>
      </c>
      <c r="I17" s="166">
        <v>33.64</v>
      </c>
      <c r="J17" s="166">
        <v>23.809999999999995</v>
      </c>
      <c r="K17" s="236">
        <v>27.270000000000003</v>
      </c>
      <c r="L17" s="165">
        <v>21.158999999999999</v>
      </c>
      <c r="M17" s="168">
        <v>32.093500000000006</v>
      </c>
      <c r="N17" s="168">
        <v>30.058750000000003</v>
      </c>
      <c r="O17" s="168">
        <v>30.058750000000003</v>
      </c>
      <c r="P17" s="168">
        <v>38.314499999999995</v>
      </c>
      <c r="Q17" s="168">
        <v>38.314499999999995</v>
      </c>
      <c r="R17" s="168">
        <v>46.118249999999996</v>
      </c>
      <c r="S17" s="168">
        <v>38.218375000000002</v>
      </c>
      <c r="T17" s="168">
        <v>33.101749999999996</v>
      </c>
      <c r="U17" s="259">
        <v>22.16</v>
      </c>
      <c r="V17" s="169">
        <f t="shared" si="0"/>
        <v>660.59950000000003</v>
      </c>
      <c r="W17" s="141"/>
      <c r="X17" s="142"/>
    </row>
    <row r="18" spans="1:47" ht="24.75" customHeight="1" thickBot="1" x14ac:dyDescent="0.3">
      <c r="A18" s="170" t="s">
        <v>49</v>
      </c>
      <c r="B18" s="171">
        <v>31.553999999999995</v>
      </c>
      <c r="C18" s="172">
        <v>48.59174999999999</v>
      </c>
      <c r="D18" s="172">
        <v>36.190000000000005</v>
      </c>
      <c r="E18" s="172">
        <v>36.190000000000005</v>
      </c>
      <c r="F18" s="172">
        <v>24.512250000000002</v>
      </c>
      <c r="G18" s="172">
        <v>24.534875</v>
      </c>
      <c r="H18" s="172">
        <v>44.709249999999997</v>
      </c>
      <c r="I18" s="172">
        <v>33.64</v>
      </c>
      <c r="J18" s="172">
        <v>23.809999999999995</v>
      </c>
      <c r="K18" s="237">
        <v>27.270000000000003</v>
      </c>
      <c r="L18" s="250">
        <v>21.158999999999999</v>
      </c>
      <c r="M18" s="174">
        <v>32.093500000000006</v>
      </c>
      <c r="N18" s="174">
        <v>30.058750000000003</v>
      </c>
      <c r="O18" s="174">
        <v>30.058750000000003</v>
      </c>
      <c r="P18" s="174">
        <v>38.314499999999995</v>
      </c>
      <c r="Q18" s="174">
        <v>38.314499999999995</v>
      </c>
      <c r="R18" s="174">
        <v>46.118249999999996</v>
      </c>
      <c r="S18" s="174">
        <v>38.218375000000002</v>
      </c>
      <c r="T18" s="174">
        <v>33.101749999999996</v>
      </c>
      <c r="U18" s="260">
        <v>22.16</v>
      </c>
      <c r="V18" s="175">
        <f t="shared" si="0"/>
        <v>660.59950000000003</v>
      </c>
      <c r="W18" s="141"/>
      <c r="X18" s="142"/>
    </row>
    <row r="19" spans="1:47" ht="24.75" customHeight="1" thickBot="1" x14ac:dyDescent="0.3">
      <c r="A19" s="176" t="s">
        <v>10</v>
      </c>
      <c r="B19" s="177">
        <f>SUM(B12:B18)</f>
        <v>170.01599999999999</v>
      </c>
      <c r="C19" s="178">
        <f t="shared" ref="C19:U19" si="1">SUM(C12:C18)</f>
        <v>260.96699999999998</v>
      </c>
      <c r="D19" s="178">
        <f t="shared" si="1"/>
        <v>195.16</v>
      </c>
      <c r="E19" s="178">
        <f t="shared" si="1"/>
        <v>195.16</v>
      </c>
      <c r="F19" s="178">
        <f t="shared" si="1"/>
        <v>133.04900000000001</v>
      </c>
      <c r="G19" s="178">
        <f t="shared" si="1"/>
        <v>133.33949999999999</v>
      </c>
      <c r="H19" s="178">
        <f t="shared" si="1"/>
        <v>244.23699999999999</v>
      </c>
      <c r="I19" s="178">
        <f t="shared" si="1"/>
        <v>185.36</v>
      </c>
      <c r="J19" s="178">
        <f t="shared" si="1"/>
        <v>131.04</v>
      </c>
      <c r="K19" s="180">
        <f t="shared" si="1"/>
        <v>150.08000000000004</v>
      </c>
      <c r="L19" s="262">
        <f t="shared" si="1"/>
        <v>113.03599999999997</v>
      </c>
      <c r="M19" s="179">
        <f t="shared" si="1"/>
        <v>172.77400000000003</v>
      </c>
      <c r="N19" s="179">
        <f t="shared" si="1"/>
        <v>162.43500000000003</v>
      </c>
      <c r="O19" s="179">
        <f t="shared" si="1"/>
        <v>162.43500000000003</v>
      </c>
      <c r="P19" s="179">
        <f t="shared" si="1"/>
        <v>207.858</v>
      </c>
      <c r="Q19" s="179">
        <f t="shared" si="1"/>
        <v>207.858</v>
      </c>
      <c r="R19" s="179">
        <f t="shared" si="1"/>
        <v>252.27299999999997</v>
      </c>
      <c r="S19" s="179">
        <f t="shared" si="1"/>
        <v>210.07350000000002</v>
      </c>
      <c r="T19" s="179">
        <f t="shared" si="1"/>
        <v>182.00700000000001</v>
      </c>
      <c r="U19" s="263">
        <f t="shared" si="1"/>
        <v>122.63999999999999</v>
      </c>
      <c r="V19" s="180">
        <f>SUM(V12:V18)</f>
        <v>3591.7980000000007</v>
      </c>
      <c r="W19" s="141"/>
      <c r="X19" s="142"/>
    </row>
    <row r="20" spans="1:47" ht="24.75" customHeight="1" x14ac:dyDescent="0.25">
      <c r="A20" s="181"/>
      <c r="B20" s="182">
        <v>552</v>
      </c>
      <c r="C20" s="183">
        <v>867</v>
      </c>
      <c r="D20" s="183">
        <v>656</v>
      </c>
      <c r="E20" s="183">
        <v>656</v>
      </c>
      <c r="F20" s="183">
        <v>458</v>
      </c>
      <c r="G20" s="183">
        <v>459</v>
      </c>
      <c r="H20" s="183">
        <v>851</v>
      </c>
      <c r="I20" s="183">
        <v>662</v>
      </c>
      <c r="J20" s="183">
        <v>468</v>
      </c>
      <c r="K20" s="183">
        <v>536</v>
      </c>
      <c r="L20" s="183">
        <v>367</v>
      </c>
      <c r="M20" s="183">
        <v>574</v>
      </c>
      <c r="N20" s="183">
        <v>546</v>
      </c>
      <c r="O20" s="183">
        <v>546</v>
      </c>
      <c r="P20" s="183">
        <v>707</v>
      </c>
      <c r="Q20" s="183">
        <v>707</v>
      </c>
      <c r="R20" s="183">
        <v>879</v>
      </c>
      <c r="S20" s="184">
        <v>741</v>
      </c>
      <c r="T20" s="141">
        <v>642</v>
      </c>
      <c r="U20" s="141">
        <v>438</v>
      </c>
      <c r="V20" s="142"/>
    </row>
    <row r="21" spans="1:47" ht="24.75" customHeight="1" thickBot="1" x14ac:dyDescent="0.3">
      <c r="A21" s="185"/>
      <c r="B21" s="185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41"/>
      <c r="Q21" s="141"/>
      <c r="R21" s="141"/>
      <c r="S21" s="141"/>
      <c r="T21" s="141"/>
      <c r="U21" s="141"/>
      <c r="V21" s="142"/>
    </row>
    <row r="22" spans="1:47" ht="24.75" customHeight="1" thickBot="1" x14ac:dyDescent="0.3">
      <c r="A22" s="155" t="s">
        <v>50</v>
      </c>
      <c r="B22" s="292" t="s">
        <v>25</v>
      </c>
      <c r="C22" s="293"/>
      <c r="D22" s="293"/>
      <c r="E22" s="293"/>
      <c r="F22" s="293"/>
      <c r="G22" s="293"/>
      <c r="H22" s="293"/>
      <c r="I22" s="246"/>
      <c r="J22" s="157"/>
      <c r="K22" s="294"/>
      <c r="L22" s="295"/>
      <c r="M22" s="295"/>
      <c r="N22" s="295"/>
      <c r="O22" s="295"/>
      <c r="P22" s="295"/>
      <c r="Q22" s="295"/>
      <c r="R22" s="295"/>
      <c r="S22" s="295"/>
      <c r="T22" s="295"/>
      <c r="U22" s="296"/>
      <c r="V22" s="254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</row>
    <row r="23" spans="1:47" ht="24.75" customHeight="1" x14ac:dyDescent="0.25">
      <c r="A23" s="158" t="s">
        <v>41</v>
      </c>
      <c r="B23" s="159">
        <v>1</v>
      </c>
      <c r="C23" s="188">
        <v>2</v>
      </c>
      <c r="D23" s="188">
        <v>3</v>
      </c>
      <c r="E23" s="188">
        <v>4</v>
      </c>
      <c r="F23" s="188">
        <v>5</v>
      </c>
      <c r="G23" s="247">
        <v>6</v>
      </c>
      <c r="H23" s="189">
        <v>7</v>
      </c>
      <c r="I23" s="190" t="s">
        <v>10</v>
      </c>
      <c r="J23" s="191"/>
      <c r="K23" s="297"/>
      <c r="L23" s="298"/>
      <c r="M23" s="298"/>
      <c r="N23" s="298"/>
      <c r="O23" s="298"/>
      <c r="P23" s="298"/>
      <c r="Q23" s="298"/>
      <c r="R23" s="298"/>
      <c r="S23" s="298"/>
      <c r="T23" s="298"/>
      <c r="U23" s="299"/>
      <c r="V23" s="142"/>
    </row>
    <row r="24" spans="1:47" ht="24.75" customHeight="1" x14ac:dyDescent="0.25">
      <c r="A24" s="163" t="s">
        <v>42</v>
      </c>
      <c r="B24" s="192">
        <v>1</v>
      </c>
      <c r="C24" s="193">
        <v>2</v>
      </c>
      <c r="D24" s="194">
        <v>3</v>
      </c>
      <c r="E24" s="194">
        <v>3</v>
      </c>
      <c r="F24" s="195">
        <v>4</v>
      </c>
      <c r="G24" s="196">
        <v>5</v>
      </c>
      <c r="H24" s="249">
        <v>6</v>
      </c>
      <c r="I24" s="164"/>
      <c r="J24" s="147"/>
      <c r="K24" s="297"/>
      <c r="L24" s="298"/>
      <c r="M24" s="298"/>
      <c r="N24" s="298"/>
      <c r="O24" s="298"/>
      <c r="P24" s="298"/>
      <c r="Q24" s="298"/>
      <c r="R24" s="298"/>
      <c r="S24" s="298"/>
      <c r="T24" s="298"/>
      <c r="U24" s="299"/>
      <c r="V24" s="142"/>
    </row>
    <row r="25" spans="1:47" ht="24.75" customHeight="1" x14ac:dyDescent="0.25">
      <c r="A25" s="163" t="s">
        <v>43</v>
      </c>
      <c r="B25" s="165">
        <v>11.7</v>
      </c>
      <c r="C25" s="197">
        <v>15.5</v>
      </c>
      <c r="D25" s="197">
        <v>19.3</v>
      </c>
      <c r="E25" s="197">
        <v>19.3</v>
      </c>
      <c r="F25" s="197">
        <v>31.1</v>
      </c>
      <c r="G25" s="248">
        <v>30.9</v>
      </c>
      <c r="H25" s="198">
        <v>16.2</v>
      </c>
      <c r="I25" s="199">
        <f t="shared" ref="I25:I31" si="2">SUM(B25:H25)</f>
        <v>144</v>
      </c>
      <c r="J25" s="147"/>
      <c r="K25" s="297"/>
      <c r="L25" s="298"/>
      <c r="M25" s="298"/>
      <c r="N25" s="298"/>
      <c r="O25" s="298"/>
      <c r="P25" s="298"/>
      <c r="Q25" s="298"/>
      <c r="R25" s="298"/>
      <c r="S25" s="298"/>
      <c r="T25" s="298"/>
      <c r="U25" s="299"/>
      <c r="V25" s="142"/>
    </row>
    <row r="26" spans="1:47" ht="24.75" customHeight="1" x14ac:dyDescent="0.25">
      <c r="A26" s="163" t="s">
        <v>44</v>
      </c>
      <c r="B26" s="165">
        <v>11.7</v>
      </c>
      <c r="C26" s="197">
        <v>15.5</v>
      </c>
      <c r="D26" s="197">
        <v>19.3</v>
      </c>
      <c r="E26" s="197">
        <v>19.3</v>
      </c>
      <c r="F26" s="197">
        <v>31.1</v>
      </c>
      <c r="G26" s="248">
        <v>30.9</v>
      </c>
      <c r="H26" s="198">
        <v>16.2</v>
      </c>
      <c r="I26" s="199">
        <f t="shared" si="2"/>
        <v>144</v>
      </c>
      <c r="J26" s="153"/>
      <c r="K26" s="297"/>
      <c r="L26" s="298"/>
      <c r="M26" s="298"/>
      <c r="N26" s="298"/>
      <c r="O26" s="298"/>
      <c r="P26" s="298"/>
      <c r="Q26" s="298"/>
      <c r="R26" s="298"/>
      <c r="S26" s="298"/>
      <c r="T26" s="298"/>
      <c r="U26" s="299"/>
      <c r="V26" s="142"/>
    </row>
    <row r="27" spans="1:47" ht="24.75" customHeight="1" x14ac:dyDescent="0.25">
      <c r="A27" s="163" t="s">
        <v>45</v>
      </c>
      <c r="B27" s="165"/>
      <c r="C27" s="197"/>
      <c r="D27" s="197"/>
      <c r="E27" s="197"/>
      <c r="F27" s="197"/>
      <c r="G27" s="248"/>
      <c r="H27" s="198"/>
      <c r="I27" s="199">
        <f t="shared" si="2"/>
        <v>0</v>
      </c>
      <c r="J27" s="153"/>
      <c r="K27" s="297"/>
      <c r="L27" s="298"/>
      <c r="M27" s="298"/>
      <c r="N27" s="298"/>
      <c r="O27" s="298"/>
      <c r="P27" s="298"/>
      <c r="Q27" s="298"/>
      <c r="R27" s="298"/>
      <c r="S27" s="298"/>
      <c r="T27" s="298"/>
      <c r="U27" s="299"/>
      <c r="V27" s="142"/>
    </row>
    <row r="28" spans="1:47" ht="24.75" customHeight="1" x14ac:dyDescent="0.25">
      <c r="A28" s="163" t="s">
        <v>46</v>
      </c>
      <c r="B28" s="165">
        <v>17.798624999999998</v>
      </c>
      <c r="C28" s="197">
        <v>23.010625000000001</v>
      </c>
      <c r="D28" s="197">
        <v>27.727374999999999</v>
      </c>
      <c r="E28" s="197">
        <v>27.727374999999999</v>
      </c>
      <c r="F28" s="197">
        <v>42.588500000000003</v>
      </c>
      <c r="G28" s="248">
        <v>41.560624999999995</v>
      </c>
      <c r="H28" s="198">
        <v>21.171374999999998</v>
      </c>
      <c r="I28" s="199">
        <f t="shared" si="2"/>
        <v>201.58449999999999</v>
      </c>
      <c r="J28" s="153"/>
      <c r="K28" s="297"/>
      <c r="L28" s="298"/>
      <c r="M28" s="298"/>
      <c r="N28" s="298"/>
      <c r="O28" s="298"/>
      <c r="P28" s="298"/>
      <c r="Q28" s="298"/>
      <c r="R28" s="298"/>
      <c r="S28" s="298"/>
      <c r="T28" s="298"/>
      <c r="U28" s="299"/>
      <c r="V28" s="142"/>
    </row>
    <row r="29" spans="1:47" ht="24.75" customHeight="1" x14ac:dyDescent="0.25">
      <c r="A29" s="163" t="s">
        <v>47</v>
      </c>
      <c r="B29" s="165">
        <v>17.798624999999998</v>
      </c>
      <c r="C29" s="197">
        <v>23.010625000000001</v>
      </c>
      <c r="D29" s="197">
        <v>27.727374999999999</v>
      </c>
      <c r="E29" s="197">
        <v>27.727374999999999</v>
      </c>
      <c r="F29" s="197">
        <v>42.588500000000003</v>
      </c>
      <c r="G29" s="248">
        <v>41.560624999999995</v>
      </c>
      <c r="H29" s="198">
        <v>21.171374999999998</v>
      </c>
      <c r="I29" s="199">
        <f t="shared" si="2"/>
        <v>201.58449999999999</v>
      </c>
      <c r="J29" s="153"/>
      <c r="K29" s="297"/>
      <c r="L29" s="298"/>
      <c r="M29" s="298"/>
      <c r="N29" s="298"/>
      <c r="O29" s="298"/>
      <c r="P29" s="298"/>
      <c r="Q29" s="298"/>
      <c r="R29" s="298"/>
      <c r="S29" s="298"/>
      <c r="T29" s="298"/>
      <c r="U29" s="299"/>
      <c r="V29" s="142"/>
    </row>
    <row r="30" spans="1:47" ht="24.75" customHeight="1" x14ac:dyDescent="0.25">
      <c r="A30" s="163" t="s">
        <v>48</v>
      </c>
      <c r="B30" s="165">
        <v>17.798624999999998</v>
      </c>
      <c r="C30" s="197">
        <v>23.010625000000001</v>
      </c>
      <c r="D30" s="197">
        <v>27.727374999999999</v>
      </c>
      <c r="E30" s="197">
        <v>27.727374999999999</v>
      </c>
      <c r="F30" s="197">
        <v>42.588500000000003</v>
      </c>
      <c r="G30" s="248">
        <v>41.560624999999995</v>
      </c>
      <c r="H30" s="198">
        <v>21.171374999999998</v>
      </c>
      <c r="I30" s="199">
        <f t="shared" si="2"/>
        <v>201.58449999999999</v>
      </c>
      <c r="J30" s="153"/>
      <c r="K30" s="297"/>
      <c r="L30" s="298"/>
      <c r="M30" s="298"/>
      <c r="N30" s="298"/>
      <c r="O30" s="298"/>
      <c r="P30" s="298"/>
      <c r="Q30" s="298"/>
      <c r="R30" s="298"/>
      <c r="S30" s="298"/>
      <c r="T30" s="298"/>
      <c r="U30" s="299"/>
      <c r="V30" s="142"/>
    </row>
    <row r="31" spans="1:47" ht="24.75" customHeight="1" thickBot="1" x14ac:dyDescent="0.3">
      <c r="A31" s="170" t="s">
        <v>49</v>
      </c>
      <c r="B31" s="250">
        <v>17.798624999999998</v>
      </c>
      <c r="C31" s="251">
        <v>23.010625000000001</v>
      </c>
      <c r="D31" s="251">
        <v>27.727374999999999</v>
      </c>
      <c r="E31" s="251">
        <v>27.727374999999999</v>
      </c>
      <c r="F31" s="251">
        <v>42.588500000000003</v>
      </c>
      <c r="G31" s="252">
        <v>41.560624999999995</v>
      </c>
      <c r="H31" s="253">
        <v>21.171374999999998</v>
      </c>
      <c r="I31" s="199">
        <f t="shared" si="2"/>
        <v>201.58449999999999</v>
      </c>
      <c r="J31" s="153"/>
      <c r="K31" s="297"/>
      <c r="L31" s="298"/>
      <c r="M31" s="298"/>
      <c r="N31" s="298"/>
      <c r="O31" s="298"/>
      <c r="P31" s="298"/>
      <c r="Q31" s="298"/>
      <c r="R31" s="298"/>
      <c r="S31" s="298"/>
      <c r="T31" s="298"/>
      <c r="U31" s="299"/>
      <c r="V31" s="142"/>
    </row>
    <row r="32" spans="1:47" ht="24.75" customHeight="1" thickBot="1" x14ac:dyDescent="0.3">
      <c r="A32" s="176" t="s">
        <v>10</v>
      </c>
      <c r="B32" s="200">
        <f t="shared" ref="B32:I32" si="3">SUM(B25:B31)</f>
        <v>94.594499999999996</v>
      </c>
      <c r="C32" s="201">
        <f t="shared" si="3"/>
        <v>123.04250000000002</v>
      </c>
      <c r="D32" s="201">
        <f t="shared" si="3"/>
        <v>149.5095</v>
      </c>
      <c r="E32" s="201">
        <f t="shared" si="3"/>
        <v>149.5095</v>
      </c>
      <c r="F32" s="201">
        <f t="shared" si="3"/>
        <v>232.55400000000003</v>
      </c>
      <c r="G32" s="201">
        <f t="shared" si="3"/>
        <v>228.04249999999996</v>
      </c>
      <c r="H32" s="202">
        <f t="shared" si="3"/>
        <v>117.0855</v>
      </c>
      <c r="I32" s="203">
        <f t="shared" si="3"/>
        <v>1094.338</v>
      </c>
      <c r="J32" s="147"/>
      <c r="K32" s="300"/>
      <c r="L32" s="301"/>
      <c r="M32" s="301"/>
      <c r="N32" s="301"/>
      <c r="O32" s="301"/>
      <c r="P32" s="301"/>
      <c r="Q32" s="301"/>
      <c r="R32" s="301"/>
      <c r="S32" s="301"/>
      <c r="T32" s="301"/>
      <c r="U32" s="302"/>
      <c r="V32" s="142"/>
    </row>
    <row r="33" spans="1:24" ht="24.75" customHeight="1" x14ac:dyDescent="0.25">
      <c r="A33" s="204"/>
      <c r="B33" s="205">
        <v>297</v>
      </c>
      <c r="C33" s="206">
        <v>395</v>
      </c>
      <c r="D33" s="206">
        <v>491</v>
      </c>
      <c r="E33" s="206">
        <v>491</v>
      </c>
      <c r="F33" s="206">
        <v>791</v>
      </c>
      <c r="G33" s="206">
        <v>785</v>
      </c>
      <c r="H33" s="206">
        <v>413</v>
      </c>
      <c r="I33" s="206"/>
      <c r="J33" s="147"/>
      <c r="K33" s="147"/>
      <c r="L33" s="147"/>
      <c r="M33" s="147"/>
      <c r="N33" s="147"/>
      <c r="O33" s="147"/>
      <c r="P33" s="147"/>
      <c r="Q33" s="147"/>
      <c r="R33" s="141"/>
      <c r="S33" s="141"/>
      <c r="T33" s="141"/>
      <c r="U33" s="141"/>
      <c r="V33" s="142"/>
    </row>
    <row r="34" spans="1:24" ht="24.75" customHeight="1" thickBot="1" x14ac:dyDescent="0.3">
      <c r="A34" s="207"/>
      <c r="B34" s="207"/>
      <c r="C34" s="157"/>
      <c r="D34" s="157"/>
      <c r="E34" s="157" t="s">
        <v>62</v>
      </c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41"/>
      <c r="R34" s="141"/>
      <c r="S34" s="141"/>
      <c r="T34" s="141"/>
      <c r="U34" s="141"/>
      <c r="V34" s="142"/>
      <c r="W34" s="141"/>
      <c r="X34" s="141"/>
    </row>
    <row r="35" spans="1:24" ht="24.75" customHeight="1" thickBot="1" x14ac:dyDescent="0.3">
      <c r="A35" s="155" t="s">
        <v>51</v>
      </c>
      <c r="B35" s="292" t="s">
        <v>25</v>
      </c>
      <c r="C35" s="293"/>
      <c r="D35" s="293"/>
      <c r="E35" s="293"/>
      <c r="F35" s="293"/>
      <c r="G35" s="303"/>
      <c r="H35" s="157"/>
      <c r="I35" s="208" t="s">
        <v>52</v>
      </c>
      <c r="J35" s="292" t="s">
        <v>56</v>
      </c>
      <c r="K35" s="293"/>
      <c r="L35" s="293"/>
      <c r="M35" s="293"/>
      <c r="N35" s="293"/>
      <c r="O35" s="303"/>
      <c r="P35" s="141"/>
      <c r="Q35" s="141"/>
      <c r="R35" s="141"/>
      <c r="S35" s="141"/>
      <c r="T35" s="141"/>
      <c r="U35" s="141"/>
      <c r="V35" s="142"/>
      <c r="W35" s="141"/>
      <c r="X35" s="141"/>
    </row>
    <row r="36" spans="1:24" ht="24.75" customHeight="1" x14ac:dyDescent="0.25">
      <c r="A36" s="158" t="s">
        <v>41</v>
      </c>
      <c r="B36" s="209">
        <v>1</v>
      </c>
      <c r="C36" s="210">
        <v>2</v>
      </c>
      <c r="D36" s="210">
        <v>3</v>
      </c>
      <c r="E36" s="210">
        <v>4</v>
      </c>
      <c r="F36" s="210">
        <v>5</v>
      </c>
      <c r="G36" s="211" t="s">
        <v>10</v>
      </c>
      <c r="H36" s="157"/>
      <c r="I36" s="212" t="s">
        <v>41</v>
      </c>
      <c r="J36" s="213">
        <v>1</v>
      </c>
      <c r="K36" s="210">
        <v>2</v>
      </c>
      <c r="L36" s="210">
        <v>3</v>
      </c>
      <c r="M36" s="210"/>
      <c r="N36" s="210">
        <v>4</v>
      </c>
      <c r="O36" s="211" t="s">
        <v>10</v>
      </c>
      <c r="P36" s="141"/>
      <c r="Q36" s="141"/>
      <c r="R36" s="141"/>
      <c r="S36" s="141"/>
      <c r="T36" s="141"/>
      <c r="U36" s="141"/>
      <c r="V36" s="142"/>
      <c r="W36" s="141"/>
      <c r="X36" s="141"/>
    </row>
    <row r="37" spans="1:24" ht="24.75" customHeight="1" x14ac:dyDescent="0.25">
      <c r="A37" s="163" t="s">
        <v>42</v>
      </c>
      <c r="B37" s="214"/>
      <c r="C37" s="215"/>
      <c r="D37" s="215"/>
      <c r="E37" s="215"/>
      <c r="F37" s="215"/>
      <c r="G37" s="216"/>
      <c r="H37" s="207"/>
      <c r="I37" s="217" t="s">
        <v>42</v>
      </c>
      <c r="J37" s="218"/>
      <c r="K37" s="219"/>
      <c r="L37" s="219"/>
      <c r="M37" s="219"/>
      <c r="N37" s="219"/>
      <c r="O37" s="220"/>
      <c r="P37" s="141"/>
      <c r="Q37" s="141"/>
      <c r="R37" s="141"/>
      <c r="S37" s="141"/>
      <c r="T37" s="141"/>
      <c r="U37" s="141"/>
      <c r="V37" s="142"/>
      <c r="W37" s="141"/>
      <c r="X37" s="141"/>
    </row>
    <row r="38" spans="1:24" s="141" customFormat="1" ht="24.75" customHeight="1" x14ac:dyDescent="0.25">
      <c r="A38" s="163" t="s">
        <v>43</v>
      </c>
      <c r="B38" s="165">
        <v>328.4</v>
      </c>
      <c r="C38" s="167"/>
      <c r="D38" s="167"/>
      <c r="E38" s="167"/>
      <c r="F38" s="167"/>
      <c r="G38" s="221">
        <f t="shared" ref="G38:G45" si="4">SUM(B38:F38)</f>
        <v>328.4</v>
      </c>
      <c r="H38" s="207"/>
      <c r="I38" s="217" t="s">
        <v>43</v>
      </c>
      <c r="J38" s="166">
        <v>306.3</v>
      </c>
      <c r="K38" s="197"/>
      <c r="L38" s="222"/>
      <c r="M38" s="222"/>
      <c r="N38" s="222"/>
      <c r="O38" s="221">
        <f t="shared" ref="O38:O45" si="5">SUM(J38:N38)</f>
        <v>306.3</v>
      </c>
      <c r="V38" s="142"/>
    </row>
    <row r="39" spans="1:24" s="141" customFormat="1" ht="24.75" customHeight="1" x14ac:dyDescent="0.25">
      <c r="A39" s="163" t="s">
        <v>44</v>
      </c>
      <c r="B39" s="165">
        <v>22</v>
      </c>
      <c r="C39" s="167">
        <v>14.3</v>
      </c>
      <c r="D39" s="167">
        <v>16.8</v>
      </c>
      <c r="E39" s="167">
        <v>274.3</v>
      </c>
      <c r="F39" s="167"/>
      <c r="G39" s="221">
        <f t="shared" si="4"/>
        <v>327.39999999999998</v>
      </c>
      <c r="H39" s="207"/>
      <c r="I39" s="217" t="s">
        <v>44</v>
      </c>
      <c r="J39" s="223">
        <v>305.5</v>
      </c>
      <c r="K39" s="168"/>
      <c r="L39" s="168"/>
      <c r="M39" s="168"/>
      <c r="N39" s="168"/>
      <c r="O39" s="221">
        <f t="shared" si="5"/>
        <v>305.5</v>
      </c>
      <c r="V39" s="142"/>
    </row>
    <row r="40" spans="1:24" s="141" customFormat="1" ht="24.75" customHeight="1" x14ac:dyDescent="0.25">
      <c r="A40" s="163" t="s">
        <v>45</v>
      </c>
      <c r="B40" s="165">
        <v>22</v>
      </c>
      <c r="C40" s="167">
        <v>14.3</v>
      </c>
      <c r="D40" s="167">
        <v>16.8</v>
      </c>
      <c r="E40" s="167">
        <v>274.89999999999998</v>
      </c>
      <c r="F40" s="167"/>
      <c r="G40" s="221">
        <f t="shared" si="4"/>
        <v>328</v>
      </c>
      <c r="H40" s="207"/>
      <c r="I40" s="217" t="s">
        <v>45</v>
      </c>
      <c r="J40" s="223">
        <v>305.5</v>
      </c>
      <c r="K40" s="168"/>
      <c r="L40" s="168"/>
      <c r="M40" s="168"/>
      <c r="N40" s="168"/>
      <c r="O40" s="221">
        <f t="shared" si="5"/>
        <v>305.5</v>
      </c>
      <c r="V40" s="142"/>
    </row>
    <row r="41" spans="1:24" s="141" customFormat="1" ht="24.75" customHeight="1" x14ac:dyDescent="0.25">
      <c r="A41" s="163" t="s">
        <v>46</v>
      </c>
      <c r="B41" s="165">
        <v>22</v>
      </c>
      <c r="C41" s="167">
        <v>14.3</v>
      </c>
      <c r="D41" s="167">
        <v>16.8</v>
      </c>
      <c r="E41" s="167">
        <v>274.89999999999998</v>
      </c>
      <c r="F41" s="167"/>
      <c r="G41" s="221">
        <f t="shared" si="4"/>
        <v>328</v>
      </c>
      <c r="H41" s="207"/>
      <c r="I41" s="217" t="s">
        <v>46</v>
      </c>
      <c r="J41" s="166">
        <v>39.996000000000002</v>
      </c>
      <c r="K41" s="197">
        <v>52.271999999999998</v>
      </c>
      <c r="L41" s="168">
        <v>46.134</v>
      </c>
      <c r="M41" s="168">
        <v>44.747999999999998</v>
      </c>
      <c r="N41" s="168">
        <v>117.90900000000001</v>
      </c>
      <c r="O41" s="221">
        <f t="shared" si="5"/>
        <v>301.05899999999997</v>
      </c>
      <c r="V41" s="142"/>
    </row>
    <row r="42" spans="1:24" s="141" customFormat="1" ht="24.75" customHeight="1" x14ac:dyDescent="0.25">
      <c r="A42" s="163" t="s">
        <v>47</v>
      </c>
      <c r="B42" s="165">
        <v>12.54</v>
      </c>
      <c r="C42" s="167">
        <v>8.1509999999999998</v>
      </c>
      <c r="D42" s="167">
        <v>9.5760000000000005</v>
      </c>
      <c r="E42" s="167">
        <v>156.69300000000001</v>
      </c>
      <c r="F42" s="167"/>
      <c r="G42" s="221">
        <f t="shared" si="4"/>
        <v>186.96</v>
      </c>
      <c r="H42" s="207"/>
      <c r="I42" s="217" t="s">
        <v>47</v>
      </c>
      <c r="J42" s="223">
        <v>25.452000000000002</v>
      </c>
      <c r="K42" s="168">
        <v>33.264000000000003</v>
      </c>
      <c r="L42" s="168">
        <v>29.358000000000001</v>
      </c>
      <c r="M42" s="168">
        <v>28.475999999999999</v>
      </c>
      <c r="N42" s="168">
        <v>75.033000000000001</v>
      </c>
      <c r="O42" s="221">
        <f t="shared" si="5"/>
        <v>191.58300000000003</v>
      </c>
      <c r="V42" s="142"/>
    </row>
    <row r="43" spans="1:24" s="141" customFormat="1" ht="24.75" customHeight="1" x14ac:dyDescent="0.25">
      <c r="A43" s="163" t="s">
        <v>48</v>
      </c>
      <c r="B43" s="165">
        <v>12.32</v>
      </c>
      <c r="C43" s="167">
        <v>8.0079999999999991</v>
      </c>
      <c r="D43" s="167">
        <v>9.4079999999999995</v>
      </c>
      <c r="E43" s="167">
        <v>153.94399999999999</v>
      </c>
      <c r="F43" s="167"/>
      <c r="G43" s="221">
        <f t="shared" si="4"/>
        <v>183.67999999999998</v>
      </c>
      <c r="H43" s="207"/>
      <c r="I43" s="217" t="s">
        <v>48</v>
      </c>
      <c r="J43" s="223">
        <v>25.452000000000002</v>
      </c>
      <c r="K43" s="168">
        <v>33.264000000000003</v>
      </c>
      <c r="L43" s="168">
        <v>29.358000000000001</v>
      </c>
      <c r="M43" s="168">
        <v>28.475999999999999</v>
      </c>
      <c r="N43" s="168">
        <v>75.033000000000001</v>
      </c>
      <c r="O43" s="221">
        <f t="shared" si="5"/>
        <v>191.58300000000003</v>
      </c>
      <c r="V43" s="142"/>
    </row>
    <row r="44" spans="1:24" s="141" customFormat="1" ht="24.75" customHeight="1" thickBot="1" x14ac:dyDescent="0.3">
      <c r="A44" s="170" t="s">
        <v>49</v>
      </c>
      <c r="B44" s="171">
        <v>12.32</v>
      </c>
      <c r="C44" s="173">
        <v>8.0079999999999991</v>
      </c>
      <c r="D44" s="173">
        <v>9.4079999999999995</v>
      </c>
      <c r="E44" s="173">
        <v>153.94399999999999</v>
      </c>
      <c r="F44" s="173"/>
      <c r="G44" s="224">
        <f t="shared" si="4"/>
        <v>183.67999999999998</v>
      </c>
      <c r="H44" s="207"/>
      <c r="I44" s="225" t="s">
        <v>49</v>
      </c>
      <c r="J44" s="226">
        <v>25.452000000000002</v>
      </c>
      <c r="K44" s="222">
        <v>33.264000000000003</v>
      </c>
      <c r="L44" s="222">
        <v>29.358000000000001</v>
      </c>
      <c r="M44" s="222">
        <v>28.475999999999999</v>
      </c>
      <c r="N44" s="222">
        <v>75.033000000000001</v>
      </c>
      <c r="O44" s="224">
        <f t="shared" si="5"/>
        <v>191.58300000000003</v>
      </c>
      <c r="V44" s="142"/>
    </row>
    <row r="45" spans="1:24" s="141" customFormat="1" ht="24.75" customHeight="1" thickBot="1" x14ac:dyDescent="0.3">
      <c r="A45" s="176" t="s">
        <v>10</v>
      </c>
      <c r="B45" s="227">
        <f>SUM(B38:B44)</f>
        <v>431.58</v>
      </c>
      <c r="C45" s="228">
        <f>SUM(C38:C44)</f>
        <v>67.066999999999993</v>
      </c>
      <c r="D45" s="228">
        <f t="shared" ref="D45:E45" si="6">SUM(D38:D44)</f>
        <v>78.792000000000002</v>
      </c>
      <c r="E45" s="228">
        <f t="shared" si="6"/>
        <v>1288.681</v>
      </c>
      <c r="F45" s="228">
        <f t="shared" ref="F45" si="7">SUM(F38:F44)</f>
        <v>0</v>
      </c>
      <c r="G45" s="229">
        <f t="shared" si="4"/>
        <v>1866.12</v>
      </c>
      <c r="H45" s="207"/>
      <c r="I45" s="230" t="s">
        <v>10</v>
      </c>
      <c r="J45" s="177">
        <f>SUM(J38:J44)</f>
        <v>1033.652</v>
      </c>
      <c r="K45" s="231">
        <f t="shared" ref="K45:N45" si="8">SUM(K38:K44)</f>
        <v>152.06400000000002</v>
      </c>
      <c r="L45" s="231">
        <f t="shared" si="8"/>
        <v>134.208</v>
      </c>
      <c r="M45" s="231">
        <f t="shared" si="8"/>
        <v>130.17599999999999</v>
      </c>
      <c r="N45" s="231">
        <f t="shared" si="8"/>
        <v>343.00800000000004</v>
      </c>
      <c r="O45" s="229">
        <f t="shared" si="5"/>
        <v>1793.1080000000002</v>
      </c>
      <c r="V45" s="142"/>
    </row>
    <row r="46" spans="1:24" s="184" customFormat="1" ht="24.75" customHeight="1" thickBot="1" x14ac:dyDescent="0.3">
      <c r="A46" s="232"/>
      <c r="B46" s="232">
        <v>220</v>
      </c>
      <c r="C46" s="233">
        <v>143</v>
      </c>
      <c r="D46" s="233">
        <v>168</v>
      </c>
      <c r="E46" s="233">
        <v>2749</v>
      </c>
      <c r="F46" s="233"/>
      <c r="G46" s="233"/>
      <c r="H46" s="233"/>
      <c r="I46" s="233"/>
      <c r="J46" s="233">
        <v>404</v>
      </c>
      <c r="K46" s="233">
        <v>528</v>
      </c>
      <c r="L46" s="233">
        <v>466</v>
      </c>
      <c r="M46" s="233">
        <v>452</v>
      </c>
      <c r="N46" s="233">
        <v>1191</v>
      </c>
      <c r="O46" s="233"/>
      <c r="P46" s="233"/>
      <c r="Q46" s="233"/>
      <c r="R46" s="233"/>
      <c r="S46" s="233"/>
      <c r="T46" s="233"/>
      <c r="U46" s="233"/>
      <c r="V46" s="234"/>
      <c r="W46" s="141"/>
      <c r="X46" s="141"/>
    </row>
    <row r="47" spans="1:24" ht="14.1" customHeight="1" x14ac:dyDescent="0.25">
      <c r="W47" s="141"/>
      <c r="X47" s="141"/>
    </row>
    <row r="48" spans="1:24" ht="14.1" customHeight="1" x14ac:dyDescent="0.25">
      <c r="W48" s="141"/>
      <c r="X48" s="141"/>
    </row>
    <row r="49" spans="23:24" ht="14.1" customHeight="1" x14ac:dyDescent="0.25">
      <c r="W49" s="141"/>
      <c r="X49" s="141"/>
    </row>
    <row r="50" spans="23:24" ht="14.1" customHeight="1" x14ac:dyDescent="0.25">
      <c r="W50" s="141"/>
      <c r="X50" s="141"/>
    </row>
    <row r="51" spans="23:24" ht="14.1" customHeight="1" x14ac:dyDescent="0.25">
      <c r="W51" s="141"/>
      <c r="X51" s="141"/>
    </row>
  </sheetData>
  <mergeCells count="18">
    <mergeCell ref="B5:C5"/>
    <mergeCell ref="G5:H5"/>
    <mergeCell ref="K5:L5"/>
    <mergeCell ref="G7:H7"/>
    <mergeCell ref="L7:N7"/>
    <mergeCell ref="B7:C7"/>
    <mergeCell ref="B22:H22"/>
    <mergeCell ref="K22:U32"/>
    <mergeCell ref="B35:G35"/>
    <mergeCell ref="J35:O35"/>
    <mergeCell ref="B9:K9"/>
    <mergeCell ref="L9:U9"/>
    <mergeCell ref="A1:A3"/>
    <mergeCell ref="B1:L1"/>
    <mergeCell ref="M1:P1"/>
    <mergeCell ref="B2:L3"/>
    <mergeCell ref="M2:P2"/>
    <mergeCell ref="M3:P3"/>
  </mergeCells>
  <pageMargins left="0.7" right="0.7" top="0.75" bottom="0.75" header="0.3" footer="0.3"/>
  <pageSetup scale="4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SEM 1</vt:lpstr>
      <vt:lpstr>SEM 2</vt:lpstr>
      <vt:lpstr>SEM 3</vt:lpstr>
      <vt:lpstr>SEM 4</vt:lpstr>
      <vt:lpstr>SEM 5</vt:lpstr>
      <vt:lpstr>IMPRIMIR</vt:lpstr>
      <vt:lpstr>IMPRIMIR!Área_de_impresión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Barbosa Jaimes</dc:creator>
  <cp:lastModifiedBy>Jonathan Barbosa Jaimes</cp:lastModifiedBy>
  <cp:lastPrinted>2021-06-21T19:12:11Z</cp:lastPrinted>
  <dcterms:created xsi:type="dcterms:W3CDTF">2021-03-04T08:17:33Z</dcterms:created>
  <dcterms:modified xsi:type="dcterms:W3CDTF">2021-06-21T19:12:24Z</dcterms:modified>
</cp:coreProperties>
</file>