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0D23FC31-47BB-45F3-95EF-77D298523ED4}" xr6:coauthVersionLast="36" xr6:coauthVersionMax="36" xr10:uidLastSave="{00000000-0000-0000-0000-000000000000}"/>
  <bookViews>
    <workbookView xWindow="0" yWindow="0" windowWidth="20490" windowHeight="7545" tabRatio="742" firstSheet="38" activeTab="45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SEM 39" sheetId="48" r:id="rId40"/>
    <sheet name="SEM 40" sheetId="49" r:id="rId41"/>
    <sheet name="SEM 41" sheetId="50" r:id="rId42"/>
    <sheet name="SEM 42" sheetId="51" r:id="rId43"/>
    <sheet name="SEM 43" sheetId="52" r:id="rId44"/>
    <sheet name="SEM 44" sheetId="53" r:id="rId45"/>
    <sheet name="IMPRIMIR" sheetId="2" r:id="rId46"/>
    <sheet name="Calcio_Imprimir" sheetId="36" r:id="rId47"/>
    <sheet name="Calcio" sheetId="34" r:id="rId48"/>
    <sheet name="Carbonato de calcio" sheetId="33" r:id="rId49"/>
  </sheets>
  <definedNames>
    <definedName name="_xlnm.Print_Area" localSheetId="48">'Carbonato de calcio'!$A$1:$D$10</definedName>
    <definedName name="_xlnm.Print_Area" localSheetId="45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  <definedName name="_xlnm.Print_Area" localSheetId="39">'SEM 39'!$A$1:$W$70</definedName>
    <definedName name="_xlnm.Print_Area" localSheetId="40">'SEM 40'!$A$1:$W$70</definedName>
    <definedName name="_xlnm.Print_Area" localSheetId="41">'SEM 41'!$A$1:$W$70</definedName>
    <definedName name="_xlnm.Print_Area" localSheetId="42">'SEM 42'!$A$1:$W$70</definedName>
    <definedName name="_xlnm.Print_Area" localSheetId="43">'SEM 43'!$A$1:$W$70</definedName>
    <definedName name="_xlnm.Print_Area" localSheetId="44">'SEM 44'!$A$1:$W$70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53" l="1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B69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B68" i="53"/>
  <c r="T67" i="53"/>
  <c r="S65" i="53"/>
  <c r="S70" i="53" s="1"/>
  <c r="R65" i="53"/>
  <c r="R70" i="53" s="1"/>
  <c r="Q65" i="53"/>
  <c r="Q70" i="53" s="1"/>
  <c r="P65" i="53"/>
  <c r="P70" i="53" s="1"/>
  <c r="O65" i="53"/>
  <c r="O70" i="53" s="1"/>
  <c r="N65" i="53"/>
  <c r="N70" i="53" s="1"/>
  <c r="M65" i="53"/>
  <c r="M70" i="53" s="1"/>
  <c r="L65" i="53"/>
  <c r="L70" i="53" s="1"/>
  <c r="K65" i="53"/>
  <c r="K70" i="53" s="1"/>
  <c r="J65" i="53"/>
  <c r="J70" i="53" s="1"/>
  <c r="I65" i="53"/>
  <c r="I70" i="53" s="1"/>
  <c r="H65" i="53"/>
  <c r="H70" i="53" s="1"/>
  <c r="G65" i="53"/>
  <c r="G70" i="53" s="1"/>
  <c r="F65" i="53"/>
  <c r="F70" i="53" s="1"/>
  <c r="E65" i="53"/>
  <c r="E70" i="53" s="1"/>
  <c r="D65" i="53"/>
  <c r="D70" i="53" s="1"/>
  <c r="C65" i="53"/>
  <c r="C70" i="53" s="1"/>
  <c r="B65" i="53"/>
  <c r="B70" i="53" s="1"/>
  <c r="T64" i="53"/>
  <c r="T63" i="53"/>
  <c r="T62" i="53"/>
  <c r="T61" i="53"/>
  <c r="T60" i="53"/>
  <c r="T59" i="53"/>
  <c r="T58" i="53"/>
  <c r="R50" i="53"/>
  <c r="Q50" i="53"/>
  <c r="P50" i="53"/>
  <c r="O50" i="53"/>
  <c r="N50" i="53"/>
  <c r="M50" i="53"/>
  <c r="I50" i="53"/>
  <c r="H50" i="53"/>
  <c r="G50" i="53"/>
  <c r="F50" i="53"/>
  <c r="E50" i="53"/>
  <c r="D50" i="53"/>
  <c r="C50" i="53"/>
  <c r="B50" i="53"/>
  <c r="R49" i="53"/>
  <c r="Q49" i="53"/>
  <c r="P49" i="53"/>
  <c r="O49" i="53"/>
  <c r="N49" i="53"/>
  <c r="M49" i="53"/>
  <c r="I49" i="53"/>
  <c r="H49" i="53"/>
  <c r="G49" i="53"/>
  <c r="F49" i="53"/>
  <c r="E49" i="53"/>
  <c r="D49" i="53"/>
  <c r="C49" i="53"/>
  <c r="B49" i="53"/>
  <c r="S48" i="53"/>
  <c r="J48" i="53"/>
  <c r="R46" i="53"/>
  <c r="R51" i="53" s="1"/>
  <c r="Q46" i="53"/>
  <c r="Q51" i="53" s="1"/>
  <c r="P46" i="53"/>
  <c r="P51" i="53" s="1"/>
  <c r="O46" i="53"/>
  <c r="O51" i="53" s="1"/>
  <c r="N46" i="53"/>
  <c r="M46" i="53"/>
  <c r="M51" i="53" s="1"/>
  <c r="I46" i="53"/>
  <c r="I51" i="53" s="1"/>
  <c r="H46" i="53"/>
  <c r="H51" i="53" s="1"/>
  <c r="G46" i="53"/>
  <c r="G51" i="53" s="1"/>
  <c r="F46" i="53"/>
  <c r="F51" i="53" s="1"/>
  <c r="E46" i="53"/>
  <c r="E51" i="53" s="1"/>
  <c r="D46" i="53"/>
  <c r="D51" i="53" s="1"/>
  <c r="C46" i="53"/>
  <c r="C51" i="53" s="1"/>
  <c r="B46" i="53"/>
  <c r="S45" i="53"/>
  <c r="J45" i="53"/>
  <c r="S44" i="53"/>
  <c r="J44" i="53"/>
  <c r="S43" i="53"/>
  <c r="J43" i="53"/>
  <c r="S42" i="53"/>
  <c r="J42" i="53"/>
  <c r="S41" i="53"/>
  <c r="J41" i="53"/>
  <c r="S40" i="53"/>
  <c r="J40" i="53"/>
  <c r="S39" i="53"/>
  <c r="J3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T27" i="53"/>
  <c r="S25" i="53"/>
  <c r="S30" i="53" s="1"/>
  <c r="R25" i="53"/>
  <c r="R30" i="53" s="1"/>
  <c r="Q25" i="53"/>
  <c r="Q30" i="53" s="1"/>
  <c r="P25" i="53"/>
  <c r="P30" i="53" s="1"/>
  <c r="O25" i="53"/>
  <c r="O30" i="53" s="1"/>
  <c r="N25" i="53"/>
  <c r="N30" i="53" s="1"/>
  <c r="M25" i="53"/>
  <c r="M30" i="53" s="1"/>
  <c r="L25" i="53"/>
  <c r="L30" i="53" s="1"/>
  <c r="K25" i="53"/>
  <c r="K30" i="53" s="1"/>
  <c r="J25" i="53"/>
  <c r="J30" i="53" s="1"/>
  <c r="I25" i="53"/>
  <c r="I30" i="53" s="1"/>
  <c r="H25" i="53"/>
  <c r="H30" i="53" s="1"/>
  <c r="G25" i="53"/>
  <c r="G30" i="53" s="1"/>
  <c r="F25" i="53"/>
  <c r="F30" i="53" s="1"/>
  <c r="E25" i="53"/>
  <c r="E30" i="53" s="1"/>
  <c r="D25" i="53"/>
  <c r="D30" i="53" s="1"/>
  <c r="C25" i="53"/>
  <c r="C30" i="53" s="1"/>
  <c r="B25" i="53"/>
  <c r="B30" i="53" s="1"/>
  <c r="T24" i="53"/>
  <c r="T23" i="53"/>
  <c r="T22" i="53"/>
  <c r="T21" i="53"/>
  <c r="T20" i="53"/>
  <c r="T19" i="53"/>
  <c r="T18" i="53"/>
  <c r="S46" i="53" l="1"/>
  <c r="S47" i="53" s="1"/>
  <c r="J46" i="53"/>
  <c r="J49" i="53" s="1"/>
  <c r="B51" i="53"/>
  <c r="N51" i="53"/>
  <c r="T25" i="53"/>
  <c r="T65" i="53"/>
  <c r="S49" i="53" l="1"/>
  <c r="J47" i="53"/>
  <c r="T26" i="53"/>
  <c r="U27" i="53"/>
  <c r="T68" i="53"/>
  <c r="T66" i="53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I51" i="52"/>
  <c r="H51" i="52"/>
  <c r="R50" i="52"/>
  <c r="Q50" i="52"/>
  <c r="P50" i="52"/>
  <c r="O50" i="52"/>
  <c r="N50" i="52"/>
  <c r="M50" i="52"/>
  <c r="I50" i="52"/>
  <c r="H50" i="52"/>
  <c r="G50" i="52"/>
  <c r="F50" i="52"/>
  <c r="E50" i="52"/>
  <c r="D50" i="52"/>
  <c r="C50" i="52"/>
  <c r="B50" i="52"/>
  <c r="R49" i="52"/>
  <c r="Q49" i="52"/>
  <c r="P49" i="52"/>
  <c r="O49" i="52"/>
  <c r="N49" i="52"/>
  <c r="M49" i="52"/>
  <c r="I49" i="52"/>
  <c r="H49" i="52"/>
  <c r="G49" i="52"/>
  <c r="F49" i="52"/>
  <c r="E49" i="52"/>
  <c r="D49" i="52"/>
  <c r="C49" i="52"/>
  <c r="B49" i="52"/>
  <c r="S48" i="52"/>
  <c r="J48" i="52"/>
  <c r="R46" i="52"/>
  <c r="R51" i="52" s="1"/>
  <c r="Q46" i="52"/>
  <c r="Q51" i="52" s="1"/>
  <c r="P46" i="52"/>
  <c r="P51" i="52" s="1"/>
  <c r="O46" i="52"/>
  <c r="O51" i="52" s="1"/>
  <c r="N46" i="52"/>
  <c r="N51" i="52" s="1"/>
  <c r="M46" i="52"/>
  <c r="M51" i="52" s="1"/>
  <c r="I46" i="52"/>
  <c r="H46" i="52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S45" i="52"/>
  <c r="J45" i="52"/>
  <c r="S44" i="52"/>
  <c r="J44" i="52"/>
  <c r="S43" i="52"/>
  <c r="J43" i="52"/>
  <c r="S42" i="52"/>
  <c r="J42" i="52"/>
  <c r="S41" i="52"/>
  <c r="J41" i="52"/>
  <c r="S40" i="52"/>
  <c r="J40" i="52"/>
  <c r="S39" i="52"/>
  <c r="J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65" i="52" l="1"/>
  <c r="T66" i="52" s="1"/>
  <c r="S46" i="52"/>
  <c r="J46" i="52"/>
  <c r="T25" i="52"/>
  <c r="T68" i="52" l="1"/>
  <c r="S47" i="52"/>
  <c r="S49" i="52"/>
  <c r="T26" i="52"/>
  <c r="U27" i="52"/>
  <c r="J47" i="52"/>
  <c r="J49" i="52"/>
  <c r="S69" i="51" l="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I51" i="51"/>
  <c r="R50" i="51"/>
  <c r="Q50" i="51"/>
  <c r="P50" i="51"/>
  <c r="O50" i="51"/>
  <c r="N50" i="51"/>
  <c r="M50" i="51"/>
  <c r="I50" i="51"/>
  <c r="H50" i="51"/>
  <c r="G50" i="51"/>
  <c r="F50" i="51"/>
  <c r="E50" i="51"/>
  <c r="D50" i="51"/>
  <c r="C50" i="51"/>
  <c r="B50" i="51"/>
  <c r="R49" i="51"/>
  <c r="Q49" i="51"/>
  <c r="P49" i="51"/>
  <c r="O49" i="51"/>
  <c r="N49" i="51"/>
  <c r="M49" i="51"/>
  <c r="I49" i="51"/>
  <c r="H49" i="51"/>
  <c r="G49" i="51"/>
  <c r="F49" i="51"/>
  <c r="E49" i="51"/>
  <c r="D49" i="51"/>
  <c r="C49" i="51"/>
  <c r="B49" i="51"/>
  <c r="S48" i="51"/>
  <c r="J48" i="51"/>
  <c r="R46" i="51"/>
  <c r="R51" i="51" s="1"/>
  <c r="Q46" i="51"/>
  <c r="Q51" i="51" s="1"/>
  <c r="P46" i="51"/>
  <c r="P51" i="51" s="1"/>
  <c r="O46" i="51"/>
  <c r="O51" i="51" s="1"/>
  <c r="N46" i="51"/>
  <c r="N51" i="51" s="1"/>
  <c r="M46" i="51"/>
  <c r="M51" i="51" s="1"/>
  <c r="I46" i="51"/>
  <c r="H46" i="51"/>
  <c r="H51" i="51" s="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S45" i="51"/>
  <c r="J45" i="51"/>
  <c r="S44" i="51"/>
  <c r="J44" i="51"/>
  <c r="S43" i="51"/>
  <c r="J43" i="51"/>
  <c r="S42" i="51"/>
  <c r="J42" i="51"/>
  <c r="S41" i="51"/>
  <c r="J41" i="51"/>
  <c r="S40" i="51"/>
  <c r="J40" i="51"/>
  <c r="S39" i="51"/>
  <c r="J3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C30" i="51" s="1"/>
  <c r="B25" i="51"/>
  <c r="B30" i="51" s="1"/>
  <c r="T24" i="51"/>
  <c r="T23" i="51"/>
  <c r="T22" i="51"/>
  <c r="T21" i="51"/>
  <c r="T20" i="51"/>
  <c r="T19" i="51"/>
  <c r="T18" i="51"/>
  <c r="T65" i="51" l="1"/>
  <c r="T66" i="51" s="1"/>
  <c r="S46" i="51"/>
  <c r="T25" i="51"/>
  <c r="J46" i="51"/>
  <c r="T68" i="51" l="1"/>
  <c r="U27" i="51"/>
  <c r="T26" i="51"/>
  <c r="S49" i="51"/>
  <c r="S47" i="51"/>
  <c r="J47" i="51"/>
  <c r="J49" i="51"/>
  <c r="S69" i="50" l="1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R50" i="50"/>
  <c r="Q50" i="50"/>
  <c r="P50" i="50"/>
  <c r="O50" i="50"/>
  <c r="N50" i="50"/>
  <c r="M50" i="50"/>
  <c r="I50" i="50"/>
  <c r="H50" i="50"/>
  <c r="G50" i="50"/>
  <c r="F50" i="50"/>
  <c r="E50" i="50"/>
  <c r="D50" i="50"/>
  <c r="C50" i="50"/>
  <c r="B50" i="50"/>
  <c r="R49" i="50"/>
  <c r="Q49" i="50"/>
  <c r="P49" i="50"/>
  <c r="O49" i="50"/>
  <c r="N49" i="50"/>
  <c r="M49" i="50"/>
  <c r="I49" i="50"/>
  <c r="H49" i="50"/>
  <c r="G49" i="50"/>
  <c r="F49" i="50"/>
  <c r="E49" i="50"/>
  <c r="D49" i="50"/>
  <c r="C49" i="50"/>
  <c r="B49" i="50"/>
  <c r="S48" i="50"/>
  <c r="J48" i="50"/>
  <c r="R46" i="50"/>
  <c r="R51" i="50" s="1"/>
  <c r="Q46" i="50"/>
  <c r="Q51" i="50" s="1"/>
  <c r="P46" i="50"/>
  <c r="P51" i="50" s="1"/>
  <c r="O46" i="50"/>
  <c r="O51" i="50" s="1"/>
  <c r="N46" i="50"/>
  <c r="N51" i="50" s="1"/>
  <c r="M46" i="50"/>
  <c r="M51" i="50" s="1"/>
  <c r="I46" i="50"/>
  <c r="I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S45" i="50"/>
  <c r="J45" i="50"/>
  <c r="S44" i="50"/>
  <c r="J44" i="50"/>
  <c r="S43" i="50"/>
  <c r="J43" i="50"/>
  <c r="S42" i="50"/>
  <c r="J42" i="50"/>
  <c r="S41" i="50"/>
  <c r="J41" i="50"/>
  <c r="S40" i="50"/>
  <c r="J40" i="50"/>
  <c r="S39" i="50"/>
  <c r="J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T65" i="50" l="1"/>
  <c r="T66" i="50" s="1"/>
  <c r="S46" i="50"/>
  <c r="T25" i="50"/>
  <c r="J46" i="50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G51" i="49"/>
  <c r="R50" i="49"/>
  <c r="Q50" i="49"/>
  <c r="P50" i="49"/>
  <c r="O50" i="49"/>
  <c r="N50" i="49"/>
  <c r="M50" i="49"/>
  <c r="I50" i="49"/>
  <c r="H50" i="49"/>
  <c r="G50" i="49"/>
  <c r="F50" i="49"/>
  <c r="E50" i="49"/>
  <c r="D50" i="49"/>
  <c r="C50" i="49"/>
  <c r="B50" i="49"/>
  <c r="R49" i="49"/>
  <c r="Q49" i="49"/>
  <c r="P49" i="49"/>
  <c r="O49" i="49"/>
  <c r="N49" i="49"/>
  <c r="M49" i="49"/>
  <c r="I49" i="49"/>
  <c r="H49" i="49"/>
  <c r="G49" i="49"/>
  <c r="F49" i="49"/>
  <c r="E49" i="49"/>
  <c r="D49" i="49"/>
  <c r="C49" i="49"/>
  <c r="B49" i="49"/>
  <c r="S48" i="49"/>
  <c r="J48" i="49"/>
  <c r="R46" i="49"/>
  <c r="R51" i="49" s="1"/>
  <c r="Q46" i="49"/>
  <c r="Q51" i="49" s="1"/>
  <c r="P46" i="49"/>
  <c r="P51" i="49" s="1"/>
  <c r="O46" i="49"/>
  <c r="O51" i="49" s="1"/>
  <c r="N46" i="49"/>
  <c r="M46" i="49"/>
  <c r="M51" i="49" s="1"/>
  <c r="I46" i="49"/>
  <c r="I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S45" i="49"/>
  <c r="J45" i="49"/>
  <c r="S44" i="49"/>
  <c r="J44" i="49"/>
  <c r="S43" i="49"/>
  <c r="J43" i="49"/>
  <c r="S42" i="49"/>
  <c r="J42" i="49"/>
  <c r="S41" i="49"/>
  <c r="J41" i="49"/>
  <c r="S40" i="49"/>
  <c r="J40" i="49"/>
  <c r="S39" i="49"/>
  <c r="J3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G30" i="49" s="1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T68" i="50" l="1"/>
  <c r="S47" i="50"/>
  <c r="S49" i="50"/>
  <c r="J47" i="50"/>
  <c r="J49" i="50"/>
  <c r="U27" i="50"/>
  <c r="T26" i="50"/>
  <c r="J46" i="49"/>
  <c r="S46" i="49"/>
  <c r="S49" i="49" s="1"/>
  <c r="B51" i="49"/>
  <c r="J47" i="49"/>
  <c r="J49" i="49"/>
  <c r="N51" i="49"/>
  <c r="T25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D70" i="48" s="1"/>
  <c r="C65" i="48"/>
  <c r="C70" i="48" s="1"/>
  <c r="B65" i="48"/>
  <c r="B70" i="48" s="1"/>
  <c r="T64" i="48"/>
  <c r="T63" i="48"/>
  <c r="T62" i="48"/>
  <c r="T61" i="48"/>
  <c r="T60" i="48"/>
  <c r="T59" i="48"/>
  <c r="T58" i="48"/>
  <c r="I51" i="48"/>
  <c r="R50" i="48"/>
  <c r="Q50" i="48"/>
  <c r="P50" i="48"/>
  <c r="O50" i="48"/>
  <c r="N50" i="48"/>
  <c r="M50" i="48"/>
  <c r="I50" i="48"/>
  <c r="H50" i="48"/>
  <c r="G50" i="48"/>
  <c r="F50" i="48"/>
  <c r="E50" i="48"/>
  <c r="D50" i="48"/>
  <c r="C50" i="48"/>
  <c r="B50" i="48"/>
  <c r="R49" i="48"/>
  <c r="Q49" i="48"/>
  <c r="P49" i="48"/>
  <c r="O49" i="48"/>
  <c r="N49" i="48"/>
  <c r="M49" i="48"/>
  <c r="I49" i="48"/>
  <c r="H49" i="48"/>
  <c r="G49" i="48"/>
  <c r="F49" i="48"/>
  <c r="E49" i="48"/>
  <c r="D49" i="48"/>
  <c r="C49" i="48"/>
  <c r="B49" i="48"/>
  <c r="S48" i="48"/>
  <c r="J48" i="48"/>
  <c r="R46" i="48"/>
  <c r="R51" i="48" s="1"/>
  <c r="Q46" i="48"/>
  <c r="Q51" i="48" s="1"/>
  <c r="P46" i="48"/>
  <c r="P51" i="48" s="1"/>
  <c r="O46" i="48"/>
  <c r="O51" i="48" s="1"/>
  <c r="N46" i="48"/>
  <c r="N51" i="48" s="1"/>
  <c r="M46" i="48"/>
  <c r="I46" i="48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S45" i="48"/>
  <c r="J45" i="48"/>
  <c r="S44" i="48"/>
  <c r="J44" i="48"/>
  <c r="S43" i="48"/>
  <c r="J43" i="48"/>
  <c r="S42" i="48"/>
  <c r="J42" i="48"/>
  <c r="S41" i="48"/>
  <c r="J41" i="48"/>
  <c r="S40" i="48"/>
  <c r="J40" i="48"/>
  <c r="S39" i="48"/>
  <c r="J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S47" i="49" l="1"/>
  <c r="T26" i="49"/>
  <c r="U27" i="49"/>
  <c r="T66" i="49"/>
  <c r="T68" i="49"/>
  <c r="S46" i="48"/>
  <c r="S49" i="48" s="1"/>
  <c r="J46" i="48"/>
  <c r="J49" i="48" s="1"/>
  <c r="M51" i="48"/>
  <c r="T65" i="48"/>
  <c r="T25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S47" i="48" l="1"/>
  <c r="J47" i="48"/>
  <c r="T26" i="48"/>
  <c r="U27" i="48"/>
  <c r="T66" i="48"/>
  <c r="T68" i="48"/>
  <c r="T65" i="47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<sst xmlns="http://schemas.openxmlformats.org/spreadsheetml/2006/main" count="3763" uniqueCount="157">
  <si>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</si>
  <si>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</si>
  <si>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</si>
  <si>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</si>
  <si>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</si>
  <si>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</si>
  <si>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</si>
  <si>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</si>
  <si>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</si>
  <si>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</si>
  <si>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</si>
  <si>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</si>
  <si>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</si>
  <si>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</si>
  <si>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</si>
  <si>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</si>
  <si>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</si>
  <si>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</si>
  <si>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</si>
  <si>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</si>
  <si>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</si>
  <si>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</si>
  <si>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</si>
  <si>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</si>
  <si>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</si>
  <si>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</si>
  <si>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</si>
  <si>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</si>
  <si>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</si>
  <si>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</si>
  <si>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</si>
  <si>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</si>
  <si>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</si>
  <si>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</si>
  <si>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</si>
  <si>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</si>
  <si>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</si>
  <si>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</si>
  <si>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</si>
  <si>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</si>
  <si>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</si>
  <si>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</si>
  <si>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</si>
  <si>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</si>
  <si>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</si>
  <si>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</si>
  <si>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</si>
  <si>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</si>
  <si>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</si>
  <si>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</si>
  <si>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</si>
  <si>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</si>
  <si>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</si>
  <si>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</si>
  <si>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</si>
  <si>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</si>
  <si>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</si>
  <si>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</si>
  <si>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</si>
  <si>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</si>
  <si>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</si>
  <si>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</si>
  <si>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</si>
  <si>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</si>
  <si>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</si>
  <si>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</si>
  <si>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</si>
  <si>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</si>
  <si>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</si>
  <si>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</si>
  <si>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</si>
  <si>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</si>
  <si>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</si>
  <si>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</si>
  <si>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</si>
  <si>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</si>
  <si>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</si>
  <si>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</si>
  <si>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</si>
  <si>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</si>
  <si>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</si>
  <si>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</si>
  <si>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</si>
  <si>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</si>
  <si>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</si>
  <si>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</si>
  <si>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</si>
  <si>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</si>
  <si>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</si>
  <si>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</si>
  <si>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</si>
  <si>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</si>
  <si>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</si>
  <si>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</si>
  <si>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</si>
  <si>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</si>
  <si>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</si>
  <si>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</si>
  <si>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</si>
  <si>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</si>
  <si>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</si>
  <si>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</si>
  <si>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</si>
  <si>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</si>
  <si>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</si>
  <si>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</si>
  <si>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</si>
  <si>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</si>
  <si>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</si>
  <si>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</si>
  <si>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</si>
  <si>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</si>
  <si>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</si>
  <si>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</si>
  <si>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</si>
  <si>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</si>
  <si>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</si>
  <si>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</si>
  <si>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</si>
  <si>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</si>
  <si>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</si>
  <si>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</si>
  <si>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</si>
  <si>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</si>
  <si>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</si>
  <si>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</si>
  <si>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</si>
  <si>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</si>
  <si>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</si>
  <si>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</si>
  <si>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</si>
  <si>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</si>
  <si>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</si>
  <si>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</si>
  <si>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</si>
  <si>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</si>
  <si>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</si>
  <si>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</si>
  <si>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</si>
  <si>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</si>
  <si>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</si>
  <si>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</si>
  <si>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</si>
  <si>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</si>
  <si>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</si>
  <si>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</si>
  <si>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</si>
  <si>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</si>
  <si>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</si>
  <si>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</si>
  <si>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</si>
  <si>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</si>
  <si>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F2 - F4 - MACHOS</t>
  </si>
  <si>
    <t>SEMANA 43</t>
  </si>
  <si>
    <t>POR FAVOR NO PERMITIR QUE LA HEMBRA LE ROBE COMIDA A LOS MACHOS</t>
  </si>
  <si>
    <t>SEMANA 44</t>
  </si>
  <si>
    <t>18 AL 24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</si>
</sst>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74" t="s">
        <v>5</v>
      </c>
      <c r="L11" s="47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4"/>
      <c r="J15" s="484"/>
      <c r="K15" s="485"/>
      <c r="L15" s="477" t="s">
        <v>50</v>
      </c>
      <c r="M15" s="478"/>
      <c r="N15" s="478"/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5" t="s">
        <v>25</v>
      </c>
      <c r="C36" s="476"/>
      <c r="D36" s="476"/>
      <c r="E36" s="476"/>
      <c r="F36" s="476"/>
      <c r="G36" s="476"/>
      <c r="H36" s="97"/>
      <c r="I36" s="52" t="s">
        <v>26</v>
      </c>
      <c r="J36" s="105"/>
      <c r="K36" s="481" t="s">
        <v>25</v>
      </c>
      <c r="L36" s="481"/>
      <c r="M36" s="481"/>
      <c r="N36" s="481"/>
      <c r="O36" s="47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74" t="s">
        <v>59</v>
      </c>
      <c r="L11" s="474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8"/>
      <c r="J15" s="489"/>
      <c r="K15" s="490" t="s">
        <v>51</v>
      </c>
      <c r="L15" s="491"/>
      <c r="M15" s="491"/>
      <c r="N15" s="492"/>
      <c r="O15" s="495" t="s">
        <v>50</v>
      </c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74" t="s">
        <v>60</v>
      </c>
      <c r="L11" s="474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8"/>
      <c r="J15" s="489"/>
      <c r="K15" s="490" t="s">
        <v>51</v>
      </c>
      <c r="L15" s="491"/>
      <c r="M15" s="491"/>
      <c r="N15" s="492"/>
      <c r="O15" s="495" t="s">
        <v>50</v>
      </c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74" t="s">
        <v>61</v>
      </c>
      <c r="L11" s="474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8"/>
      <c r="J15" s="489"/>
      <c r="K15" s="490" t="s">
        <v>51</v>
      </c>
      <c r="L15" s="491"/>
      <c r="M15" s="491"/>
      <c r="N15" s="492"/>
      <c r="O15" s="495" t="s">
        <v>50</v>
      </c>
      <c r="P15" s="493"/>
      <c r="Q15" s="493"/>
      <c r="R15" s="493"/>
      <c r="S15" s="493"/>
      <c r="T15" s="493"/>
      <c r="U15" s="493"/>
      <c r="V15" s="493"/>
      <c r="W15" s="493"/>
      <c r="X15" s="49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74" t="s">
        <v>62</v>
      </c>
      <c r="L11" s="474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74" t="s">
        <v>64</v>
      </c>
      <c r="L11" s="47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74" t="s">
        <v>66</v>
      </c>
      <c r="L11" s="474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74" t="s">
        <v>67</v>
      </c>
      <c r="L11" s="474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74" t="s">
        <v>68</v>
      </c>
      <c r="L11" s="474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74" t="s">
        <v>69</v>
      </c>
      <c r="L11" s="474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74" t="s">
        <v>70</v>
      </c>
      <c r="L11" s="474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74" t="s">
        <v>52</v>
      </c>
      <c r="L11" s="47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5"/>
      <c r="J15" s="477" t="s">
        <v>50</v>
      </c>
      <c r="K15" s="478"/>
      <c r="L15" s="478"/>
      <c r="M15" s="478"/>
      <c r="N15" s="478"/>
      <c r="O15" s="478"/>
      <c r="P15" s="478"/>
      <c r="Q15" s="47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5" t="s">
        <v>25</v>
      </c>
      <c r="C36" s="476"/>
      <c r="D36" s="476"/>
      <c r="E36" s="476"/>
      <c r="F36" s="476"/>
      <c r="G36" s="476"/>
      <c r="H36" s="97"/>
      <c r="I36" s="52" t="s">
        <v>26</v>
      </c>
      <c r="J36" s="105"/>
      <c r="K36" s="481" t="s">
        <v>25</v>
      </c>
      <c r="L36" s="481"/>
      <c r="M36" s="481"/>
      <c r="N36" s="481"/>
      <c r="O36" s="47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74" t="s">
        <v>71</v>
      </c>
      <c r="L11" s="474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74" t="s">
        <v>72</v>
      </c>
      <c r="L11" s="474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74" t="s">
        <v>73</v>
      </c>
      <c r="L11" s="474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5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1" t="s">
        <v>25</v>
      </c>
      <c r="N36" s="481"/>
      <c r="O36" s="481"/>
      <c r="P36" s="481"/>
      <c r="Q36" s="475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74" t="s">
        <v>74</v>
      </c>
      <c r="L11" s="474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1"/>
      <c r="N15" s="491"/>
      <c r="O15" s="491"/>
      <c r="P15" s="492"/>
      <c r="Q15" s="495" t="s">
        <v>50</v>
      </c>
      <c r="R15" s="493"/>
      <c r="S15" s="493"/>
      <c r="T15" s="493"/>
      <c r="U15" s="493"/>
      <c r="V15" s="493"/>
      <c r="W15" s="493"/>
      <c r="X15" s="49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74" t="s">
        <v>74</v>
      </c>
      <c r="L11" s="474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9"/>
      <c r="I15" s="490" t="s">
        <v>51</v>
      </c>
      <c r="J15" s="491"/>
      <c r="K15" s="491"/>
      <c r="L15" s="491"/>
      <c r="M15" s="491"/>
      <c r="N15" s="491"/>
      <c r="O15" s="492"/>
      <c r="P15" s="495" t="s">
        <v>50</v>
      </c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74" t="s">
        <v>79</v>
      </c>
      <c r="L11" s="474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74" t="s">
        <v>80</v>
      </c>
      <c r="L11" s="474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74" t="s">
        <v>81</v>
      </c>
      <c r="L11" s="474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74" t="s">
        <v>108</v>
      </c>
      <c r="L11" s="474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74" t="s">
        <v>136</v>
      </c>
      <c r="L11" s="474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74" t="s">
        <v>53</v>
      </c>
      <c r="L11" s="474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5"/>
      <c r="J15" s="477" t="s">
        <v>50</v>
      </c>
      <c r="K15" s="478"/>
      <c r="L15" s="478"/>
      <c r="M15" s="478"/>
      <c r="N15" s="478"/>
      <c r="O15" s="478"/>
      <c r="P15" s="478"/>
      <c r="Q15" s="47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75" t="s">
        <v>25</v>
      </c>
      <c r="C36" s="476"/>
      <c r="D36" s="476"/>
      <c r="E36" s="476"/>
      <c r="F36" s="476"/>
      <c r="G36" s="476"/>
      <c r="H36" s="97"/>
      <c r="I36" s="52" t="s">
        <v>26</v>
      </c>
      <c r="J36" s="105"/>
      <c r="K36" s="481" t="s">
        <v>25</v>
      </c>
      <c r="L36" s="481"/>
      <c r="M36" s="481"/>
      <c r="N36" s="481"/>
      <c r="O36" s="47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74" t="s">
        <v>137</v>
      </c>
      <c r="L11" s="474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74" t="s">
        <v>138</v>
      </c>
      <c r="L11" s="474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74" t="s">
        <v>139</v>
      </c>
      <c r="L11" s="474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74" t="s">
        <v>140</v>
      </c>
      <c r="L11" s="474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74" t="s">
        <v>141</v>
      </c>
      <c r="L11" s="474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74" t="s">
        <v>142</v>
      </c>
      <c r="L11" s="474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74" t="s">
        <v>144</v>
      </c>
      <c r="L11" s="474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74" t="s">
        <v>145</v>
      </c>
      <c r="L11" s="474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9D6C-3E52-4F8F-969E-A6AC34F833A8}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74" t="s">
        <v>146</v>
      </c>
      <c r="L11" s="474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8A31-C323-4B83-B6D4-CF033A08AF24}">
  <dimension ref="A1:AQ239"/>
  <sheetViews>
    <sheetView view="pageBreakPreview" topLeftCell="A34" zoomScale="30" zoomScaleNormal="30" zoomScaleSheetLayoutView="30" workbookViewId="0">
      <selection activeCell="U45" sqref="U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74" t="s">
        <v>147</v>
      </c>
      <c r="L11" s="474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74" t="s">
        <v>54</v>
      </c>
      <c r="L11" s="474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4"/>
      <c r="J15" s="484"/>
      <c r="K15" s="485"/>
      <c r="L15" s="477" t="s">
        <v>50</v>
      </c>
      <c r="M15" s="478"/>
      <c r="N15" s="478"/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44CA-40BE-42EC-92A3-6A0DC8836516}">
  <dimension ref="A1:AQ239"/>
  <sheetViews>
    <sheetView view="pageBreakPreview" topLeftCell="A34" zoomScale="30" zoomScaleNormal="30" zoomScaleSheetLayoutView="30" workbookViewId="0">
      <selection activeCell="B39" sqref="B39:G4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2"/>
      <c r="Z3" s="2"/>
      <c r="AA3" s="2"/>
      <c r="AB3" s="2"/>
      <c r="AC3" s="2"/>
      <c r="AD3" s="4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7" t="s">
        <v>1</v>
      </c>
      <c r="B9" s="457"/>
      <c r="C9" s="45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7"/>
      <c r="B10" s="457"/>
      <c r="C10" s="4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7" t="s">
        <v>4</v>
      </c>
      <c r="B11" s="457"/>
      <c r="C11" s="457"/>
      <c r="D11" s="1"/>
      <c r="E11" s="455">
        <v>3</v>
      </c>
      <c r="F11" s="1"/>
      <c r="G11" s="1"/>
      <c r="H11" s="1"/>
      <c r="I11" s="1"/>
      <c r="J11" s="1"/>
      <c r="K11" s="474" t="s">
        <v>148</v>
      </c>
      <c r="L11" s="474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7"/>
      <c r="B12" s="457"/>
      <c r="C12" s="457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7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116.22307406080003</v>
      </c>
      <c r="C18" s="78">
        <v>116.73711971456001</v>
      </c>
      <c r="D18" s="22">
        <v>119.02783276160002</v>
      </c>
      <c r="E18" s="22">
        <v>32.095823193599998</v>
      </c>
      <c r="F18" s="22">
        <v>119.60199644799998</v>
      </c>
      <c r="G18" s="22">
        <v>119.69129483520003</v>
      </c>
      <c r="H18" s="21">
        <v>117.28051762175998</v>
      </c>
      <c r="I18" s="22">
        <v>118.23825972224003</v>
      </c>
      <c r="J18" s="22">
        <v>117.62911745536003</v>
      </c>
      <c r="K18" s="119">
        <v>29.352968816640008</v>
      </c>
      <c r="L18" s="22">
        <v>118.78187836416001</v>
      </c>
      <c r="M18" s="22">
        <v>119.10685228800003</v>
      </c>
      <c r="N18" s="21">
        <v>117.52622992384003</v>
      </c>
      <c r="O18" s="78">
        <v>118.49612189696002</v>
      </c>
      <c r="P18" s="22">
        <v>119.22655022336002</v>
      </c>
      <c r="Q18" s="22">
        <v>32.446049233920007</v>
      </c>
      <c r="R18" s="22">
        <v>118.59915343616005</v>
      </c>
      <c r="S18" s="23">
        <v>119.37360190080003</v>
      </c>
      <c r="T18" s="24">
        <f t="shared" ref="T18:T25" si="0">SUM(B18:S18)</f>
        <v>1869.4344418969602</v>
      </c>
      <c r="V18" s="2"/>
      <c r="W18" s="18"/>
    </row>
    <row r="19" spans="1:30" ht="39.950000000000003" customHeight="1" x14ac:dyDescent="0.25">
      <c r="A19" s="157" t="s">
        <v>13</v>
      </c>
      <c r="B19" s="21">
        <v>116.22307406080003</v>
      </c>
      <c r="C19" s="78">
        <v>116.73711971456001</v>
      </c>
      <c r="D19" s="22">
        <v>119.02783276160002</v>
      </c>
      <c r="E19" s="22">
        <v>32.095823193599998</v>
      </c>
      <c r="F19" s="22">
        <v>119.60199644799998</v>
      </c>
      <c r="G19" s="22">
        <v>119.69129483520003</v>
      </c>
      <c r="H19" s="21">
        <v>117.28051762175998</v>
      </c>
      <c r="I19" s="22">
        <v>118.23825972224003</v>
      </c>
      <c r="J19" s="22">
        <v>117.62911745536003</v>
      </c>
      <c r="K19" s="119">
        <v>29.352968816640008</v>
      </c>
      <c r="L19" s="22">
        <v>118.78187836416001</v>
      </c>
      <c r="M19" s="22">
        <v>119.10685228800003</v>
      </c>
      <c r="N19" s="21">
        <v>117.52622992384003</v>
      </c>
      <c r="O19" s="78">
        <v>118.49612189696002</v>
      </c>
      <c r="P19" s="22">
        <v>119.22655022336002</v>
      </c>
      <c r="Q19" s="22">
        <v>32.446049233920007</v>
      </c>
      <c r="R19" s="22">
        <v>118.59915343616005</v>
      </c>
      <c r="S19" s="23">
        <v>119.37360190080003</v>
      </c>
      <c r="T19" s="24">
        <f t="shared" si="0"/>
        <v>1869.4344418969602</v>
      </c>
      <c r="V19" s="2"/>
      <c r="W19" s="18"/>
    </row>
    <row r="20" spans="1:30" ht="39.75" customHeight="1" x14ac:dyDescent="0.25">
      <c r="A20" s="156" t="s">
        <v>14</v>
      </c>
      <c r="B20" s="21">
        <v>114.50853037568</v>
      </c>
      <c r="C20" s="78">
        <v>115.855232114176</v>
      </c>
      <c r="D20" s="22">
        <v>117.82182689535998</v>
      </c>
      <c r="E20" s="22">
        <v>31.735430722560011</v>
      </c>
      <c r="F20" s="22">
        <v>118.92272142079999</v>
      </c>
      <c r="G20" s="22">
        <v>119.10876206592002</v>
      </c>
      <c r="H20" s="21">
        <v>116.30315295129603</v>
      </c>
      <c r="I20" s="22">
        <v>117.47237611110397</v>
      </c>
      <c r="J20" s="22">
        <v>116.82899301785599</v>
      </c>
      <c r="K20" s="119">
        <v>29.062652473343995</v>
      </c>
      <c r="L20" s="22">
        <v>118.36372865433603</v>
      </c>
      <c r="M20" s="22">
        <v>118.6772590848</v>
      </c>
      <c r="N20" s="21">
        <v>116.87014803046402</v>
      </c>
      <c r="O20" s="78">
        <v>117.36923124121597</v>
      </c>
      <c r="P20" s="22">
        <v>117.96409991065597</v>
      </c>
      <c r="Q20" s="22">
        <v>32.260620306431996</v>
      </c>
      <c r="R20" s="22">
        <v>117.993298625536</v>
      </c>
      <c r="S20" s="23">
        <v>118.79231923967998</v>
      </c>
      <c r="T20" s="24">
        <f t="shared" si="0"/>
        <v>1855.9103832412156</v>
      </c>
      <c r="V20" s="2"/>
      <c r="W20" s="18"/>
    </row>
    <row r="21" spans="1:30" ht="39.950000000000003" customHeight="1" x14ac:dyDescent="0.25">
      <c r="A21" s="157" t="s">
        <v>15</v>
      </c>
      <c r="B21" s="21">
        <v>114.50853037568</v>
      </c>
      <c r="C21" s="78">
        <v>115.855232114176</v>
      </c>
      <c r="D21" s="22">
        <v>117.82182689535998</v>
      </c>
      <c r="E21" s="22">
        <v>31.735430722560011</v>
      </c>
      <c r="F21" s="22">
        <v>118.92272142079999</v>
      </c>
      <c r="G21" s="22">
        <v>119.10876206592002</v>
      </c>
      <c r="H21" s="21">
        <v>116.30315295129603</v>
      </c>
      <c r="I21" s="22">
        <v>117.47237611110397</v>
      </c>
      <c r="J21" s="22">
        <v>116.82899301785599</v>
      </c>
      <c r="K21" s="119">
        <v>29.062652473343995</v>
      </c>
      <c r="L21" s="22">
        <v>118.36372865433603</v>
      </c>
      <c r="M21" s="22">
        <v>118.6772590848</v>
      </c>
      <c r="N21" s="21">
        <v>116.87014803046402</v>
      </c>
      <c r="O21" s="78">
        <v>117.36923124121597</v>
      </c>
      <c r="P21" s="22">
        <v>117.96409991065597</v>
      </c>
      <c r="Q21" s="22">
        <v>32.260620306431996</v>
      </c>
      <c r="R21" s="22">
        <v>117.993298625536</v>
      </c>
      <c r="S21" s="23">
        <v>118.79231923967998</v>
      </c>
      <c r="T21" s="24">
        <f t="shared" si="0"/>
        <v>1855.9103832412156</v>
      </c>
      <c r="V21" s="2"/>
      <c r="W21" s="18"/>
    </row>
    <row r="22" spans="1:30" ht="39.950000000000003" customHeight="1" x14ac:dyDescent="0.25">
      <c r="A22" s="156" t="s">
        <v>16</v>
      </c>
      <c r="B22" s="21">
        <v>114.50853037568</v>
      </c>
      <c r="C22" s="78">
        <v>115.855232114176</v>
      </c>
      <c r="D22" s="22">
        <v>117.82182689535998</v>
      </c>
      <c r="E22" s="22">
        <v>31.735430722560011</v>
      </c>
      <c r="F22" s="22">
        <v>118.92272142079999</v>
      </c>
      <c r="G22" s="22">
        <v>119.10876206592002</v>
      </c>
      <c r="H22" s="21">
        <v>116.30315295129603</v>
      </c>
      <c r="I22" s="22">
        <v>117.47237611110397</v>
      </c>
      <c r="J22" s="22">
        <v>116.82899301785599</v>
      </c>
      <c r="K22" s="119">
        <v>29.062652473343995</v>
      </c>
      <c r="L22" s="22">
        <v>118.36372865433603</v>
      </c>
      <c r="M22" s="22">
        <v>118.6772590848</v>
      </c>
      <c r="N22" s="21">
        <v>116.87014803046402</v>
      </c>
      <c r="O22" s="78">
        <v>117.36923124121597</v>
      </c>
      <c r="P22" s="22">
        <v>117.96409991065597</v>
      </c>
      <c r="Q22" s="22">
        <v>32.260620306431996</v>
      </c>
      <c r="R22" s="22">
        <v>117.993298625536</v>
      </c>
      <c r="S22" s="23">
        <v>118.79231923967998</v>
      </c>
      <c r="T22" s="24">
        <f t="shared" si="0"/>
        <v>1855.9103832412156</v>
      </c>
      <c r="V22" s="2"/>
      <c r="W22" s="18"/>
    </row>
    <row r="23" spans="1:30" ht="39.950000000000003" customHeight="1" x14ac:dyDescent="0.25">
      <c r="A23" s="157" t="s">
        <v>17</v>
      </c>
      <c r="B23" s="21">
        <v>114.50853037568</v>
      </c>
      <c r="C23" s="78">
        <v>115.855232114176</v>
      </c>
      <c r="D23" s="22">
        <v>117.82182689535998</v>
      </c>
      <c r="E23" s="22">
        <v>31.735430722560011</v>
      </c>
      <c r="F23" s="22">
        <v>118.92272142079999</v>
      </c>
      <c r="G23" s="22">
        <v>119.10876206592002</v>
      </c>
      <c r="H23" s="21">
        <v>116.30315295129603</v>
      </c>
      <c r="I23" s="22">
        <v>117.47237611110397</v>
      </c>
      <c r="J23" s="22">
        <v>116.82899301785599</v>
      </c>
      <c r="K23" s="119">
        <v>29.062652473343995</v>
      </c>
      <c r="L23" s="22">
        <v>118.36372865433603</v>
      </c>
      <c r="M23" s="22">
        <v>118.6772590848</v>
      </c>
      <c r="N23" s="21">
        <v>116.87014803046402</v>
      </c>
      <c r="O23" s="78">
        <v>117.36923124121597</v>
      </c>
      <c r="P23" s="22">
        <v>117.96409991065597</v>
      </c>
      <c r="Q23" s="22">
        <v>32.260620306431996</v>
      </c>
      <c r="R23" s="22">
        <v>117.993298625536</v>
      </c>
      <c r="S23" s="23">
        <v>118.79231923967998</v>
      </c>
      <c r="T23" s="24">
        <f t="shared" si="0"/>
        <v>1855.9103832412156</v>
      </c>
      <c r="V23" s="2"/>
      <c r="W23" s="18"/>
    </row>
    <row r="24" spans="1:30" ht="39.950000000000003" customHeight="1" x14ac:dyDescent="0.25">
      <c r="A24" s="156" t="s">
        <v>18</v>
      </c>
      <c r="B24" s="21">
        <v>114.50853037568</v>
      </c>
      <c r="C24" s="78">
        <v>115.855232114176</v>
      </c>
      <c r="D24" s="22">
        <v>117.82182689535998</v>
      </c>
      <c r="E24" s="22">
        <v>31.735430722560011</v>
      </c>
      <c r="F24" s="22">
        <v>118.92272142079999</v>
      </c>
      <c r="G24" s="22">
        <v>119.10876206592002</v>
      </c>
      <c r="H24" s="21">
        <v>116.30315295129603</v>
      </c>
      <c r="I24" s="22">
        <v>117.47237611110397</v>
      </c>
      <c r="J24" s="22">
        <v>116.82899301785599</v>
      </c>
      <c r="K24" s="119">
        <v>29.062652473343995</v>
      </c>
      <c r="L24" s="22">
        <v>118.36372865433603</v>
      </c>
      <c r="M24" s="22">
        <v>118.6772590848</v>
      </c>
      <c r="N24" s="21">
        <v>116.87014803046402</v>
      </c>
      <c r="O24" s="78">
        <v>117.36923124121597</v>
      </c>
      <c r="P24" s="22">
        <v>117.96409991065597</v>
      </c>
      <c r="Q24" s="22">
        <v>32.260620306431996</v>
      </c>
      <c r="R24" s="22">
        <v>117.993298625536</v>
      </c>
      <c r="S24" s="23">
        <v>118.79231923967998</v>
      </c>
      <c r="T24" s="24">
        <f t="shared" si="0"/>
        <v>1855.9103832412156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804.98880000000008</v>
      </c>
      <c r="C25" s="26">
        <f t="shared" si="1"/>
        <v>812.75040000000013</v>
      </c>
      <c r="D25" s="26">
        <f t="shared" si="1"/>
        <v>827.16480000000001</v>
      </c>
      <c r="E25" s="26">
        <f>SUM(E18:E24)</f>
        <v>222.86880000000005</v>
      </c>
      <c r="F25" s="26">
        <f t="shared" ref="F25:L25" si="2">SUM(F18:F24)</f>
        <v>833.81759999999997</v>
      </c>
      <c r="G25" s="26">
        <f t="shared" si="2"/>
        <v>834.92640000000017</v>
      </c>
      <c r="H25" s="25">
        <f t="shared" si="2"/>
        <v>816.07680000000016</v>
      </c>
      <c r="I25" s="26">
        <f t="shared" si="2"/>
        <v>823.83839999999987</v>
      </c>
      <c r="J25" s="26">
        <f>SUM(J18:J24)</f>
        <v>819.40319999999997</v>
      </c>
      <c r="K25" s="120">
        <f t="shared" ref="K25" si="3">SUM(K18:K24)</f>
        <v>204.01920000000001</v>
      </c>
      <c r="L25" s="26">
        <f t="shared" si="2"/>
        <v>829.38240000000008</v>
      </c>
      <c r="M25" s="26">
        <f>SUM(M18:M24)</f>
        <v>831.59999999999991</v>
      </c>
      <c r="N25" s="25">
        <f t="shared" ref="N25:P25" si="4">SUM(N18:N24)</f>
        <v>819.40320000000031</v>
      </c>
      <c r="O25" s="26">
        <f t="shared" si="4"/>
        <v>823.83839999999987</v>
      </c>
      <c r="P25" s="26">
        <f t="shared" si="4"/>
        <v>828.27359999999987</v>
      </c>
      <c r="Q25" s="26">
        <f>SUM(Q18:Q24)</f>
        <v>226.19520000000003</v>
      </c>
      <c r="R25" s="26">
        <f t="shared" ref="R25:S25" si="5">SUM(R18:R24)</f>
        <v>827.16480000000013</v>
      </c>
      <c r="S25" s="27">
        <f t="shared" si="5"/>
        <v>832.70879999999988</v>
      </c>
      <c r="T25" s="24">
        <f t="shared" si="0"/>
        <v>13018.420800000002</v>
      </c>
    </row>
    <row r="26" spans="1:30" s="2" customFormat="1" ht="36.75" customHeight="1" x14ac:dyDescent="0.25">
      <c r="A26" s="158" t="s">
        <v>19</v>
      </c>
      <c r="B26" s="402">
        <v>158.4</v>
      </c>
      <c r="C26" s="405">
        <v>158.4</v>
      </c>
      <c r="D26" s="29">
        <v>158.4</v>
      </c>
      <c r="E26" s="29">
        <v>158.4</v>
      </c>
      <c r="F26" s="401">
        <v>158.4</v>
      </c>
      <c r="G26" s="401">
        <v>158.4</v>
      </c>
      <c r="H26" s="402">
        <v>158.4</v>
      </c>
      <c r="I26" s="401">
        <v>158.4</v>
      </c>
      <c r="J26" s="401">
        <v>158.4</v>
      </c>
      <c r="K26" s="401">
        <v>158.4</v>
      </c>
      <c r="L26" s="401">
        <v>158.4</v>
      </c>
      <c r="M26" s="401">
        <v>158.4</v>
      </c>
      <c r="N26" s="402">
        <v>158.4</v>
      </c>
      <c r="O26" s="401">
        <v>158.4</v>
      </c>
      <c r="P26" s="401">
        <v>158.4</v>
      </c>
      <c r="Q26" s="401">
        <v>158.4</v>
      </c>
      <c r="R26" s="401">
        <v>158.4</v>
      </c>
      <c r="S26" s="404">
        <v>158.4</v>
      </c>
      <c r="T26" s="31">
        <f>+((T25/T27)/7)*1000</f>
        <v>158.40000000000003</v>
      </c>
    </row>
    <row r="27" spans="1:30" s="2" customFormat="1" ht="33" customHeight="1" x14ac:dyDescent="0.25">
      <c r="A27" s="159" t="s">
        <v>20</v>
      </c>
      <c r="B27" s="32">
        <v>726</v>
      </c>
      <c r="C27" s="81">
        <v>733</v>
      </c>
      <c r="D27" s="33">
        <v>746</v>
      </c>
      <c r="E27" s="33">
        <v>201</v>
      </c>
      <c r="F27" s="33">
        <v>752</v>
      </c>
      <c r="G27" s="33">
        <v>753</v>
      </c>
      <c r="H27" s="32">
        <v>736</v>
      </c>
      <c r="I27" s="33">
        <v>743</v>
      </c>
      <c r="J27" s="33">
        <v>739</v>
      </c>
      <c r="K27" s="122">
        <v>184</v>
      </c>
      <c r="L27" s="33">
        <v>748</v>
      </c>
      <c r="M27" s="33">
        <v>750</v>
      </c>
      <c r="N27" s="32">
        <v>739</v>
      </c>
      <c r="O27" s="33">
        <v>743</v>
      </c>
      <c r="P27" s="33">
        <v>747</v>
      </c>
      <c r="Q27" s="33">
        <v>204</v>
      </c>
      <c r="R27" s="33">
        <v>746</v>
      </c>
      <c r="S27" s="34">
        <v>751</v>
      </c>
      <c r="T27" s="35">
        <f>SUM(B27:S27)</f>
        <v>11741</v>
      </c>
      <c r="U27" s="2">
        <f>((T25*1000)/T27)/7</f>
        <v>158.40000000000003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114.50853037568</v>
      </c>
      <c r="C28" s="37">
        <f t="shared" si="6"/>
        <v>115.855232114176</v>
      </c>
      <c r="D28" s="37">
        <f t="shared" si="6"/>
        <v>117.82182689535998</v>
      </c>
      <c r="E28" s="37">
        <f t="shared" si="6"/>
        <v>31.735430722560011</v>
      </c>
      <c r="F28" s="37">
        <f t="shared" si="6"/>
        <v>118.92272142079999</v>
      </c>
      <c r="G28" s="37">
        <f t="shared" si="6"/>
        <v>119.10876206592002</v>
      </c>
      <c r="H28" s="36">
        <f t="shared" si="6"/>
        <v>116.30315295129603</v>
      </c>
      <c r="I28" s="37">
        <f t="shared" si="6"/>
        <v>117.47237611110397</v>
      </c>
      <c r="J28" s="37">
        <f t="shared" si="6"/>
        <v>116.82899301785599</v>
      </c>
      <c r="K28" s="123">
        <f t="shared" si="6"/>
        <v>29.062652473343995</v>
      </c>
      <c r="L28" s="37">
        <f t="shared" si="6"/>
        <v>118.36372865433603</v>
      </c>
      <c r="M28" s="37">
        <f t="shared" si="6"/>
        <v>118.6772590848</v>
      </c>
      <c r="N28" s="36">
        <f t="shared" si="6"/>
        <v>116.87014803046402</v>
      </c>
      <c r="O28" s="37">
        <f t="shared" si="6"/>
        <v>117.36923124121597</v>
      </c>
      <c r="P28" s="37">
        <f t="shared" si="6"/>
        <v>117.96409991065597</v>
      </c>
      <c r="Q28" s="37">
        <f t="shared" si="6"/>
        <v>32.260620306431996</v>
      </c>
      <c r="R28" s="37">
        <f t="shared" si="6"/>
        <v>117.993298625536</v>
      </c>
      <c r="S28" s="38">
        <f t="shared" si="6"/>
        <v>118.79231923967998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804.98880000000008</v>
      </c>
      <c r="C29" s="41">
        <f t="shared" si="7"/>
        <v>812.75040000000001</v>
      </c>
      <c r="D29" s="41">
        <f t="shared" si="7"/>
        <v>827.16480000000001</v>
      </c>
      <c r="E29" s="41">
        <f>((E27*E26)*7)/1000</f>
        <v>222.86880000000002</v>
      </c>
      <c r="F29" s="41">
        <f>((F27*F26)*7)/1000</f>
        <v>833.81759999999997</v>
      </c>
      <c r="G29" s="41">
        <f t="shared" ref="G29:S29" si="8">((G27*G26)*7)/1000</f>
        <v>834.92640000000006</v>
      </c>
      <c r="H29" s="40">
        <f t="shared" si="8"/>
        <v>816.07680000000005</v>
      </c>
      <c r="I29" s="41">
        <f t="shared" si="8"/>
        <v>823.83839999999998</v>
      </c>
      <c r="J29" s="41">
        <f t="shared" si="8"/>
        <v>819.40320000000008</v>
      </c>
      <c r="K29" s="124">
        <f t="shared" si="8"/>
        <v>204.01920000000001</v>
      </c>
      <c r="L29" s="41">
        <f t="shared" si="8"/>
        <v>829.38240000000008</v>
      </c>
      <c r="M29" s="41">
        <f t="shared" si="8"/>
        <v>831.6</v>
      </c>
      <c r="N29" s="40">
        <f t="shared" si="8"/>
        <v>819.40320000000008</v>
      </c>
      <c r="O29" s="41">
        <f t="shared" si="8"/>
        <v>823.83839999999998</v>
      </c>
      <c r="P29" s="41">
        <f t="shared" si="8"/>
        <v>828.27359999999999</v>
      </c>
      <c r="Q29" s="42">
        <f t="shared" si="8"/>
        <v>226.1952</v>
      </c>
      <c r="R29" s="42">
        <f t="shared" si="8"/>
        <v>827.16480000000001</v>
      </c>
      <c r="S29" s="43">
        <f t="shared" si="8"/>
        <v>832.7088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158.4</v>
      </c>
      <c r="C30" s="46">
        <f t="shared" si="9"/>
        <v>158.40000000000003</v>
      </c>
      <c r="D30" s="46">
        <f t="shared" si="9"/>
        <v>158.4</v>
      </c>
      <c r="E30" s="46">
        <f>+(E25/E27)/7*1000</f>
        <v>158.40000000000003</v>
      </c>
      <c r="F30" s="46">
        <f t="shared" ref="F30:L30" si="10">+(F25/F27)/7*1000</f>
        <v>158.4</v>
      </c>
      <c r="G30" s="46">
        <f t="shared" si="10"/>
        <v>158.40000000000003</v>
      </c>
      <c r="H30" s="45">
        <f t="shared" si="10"/>
        <v>158.40000000000003</v>
      </c>
      <c r="I30" s="46">
        <f t="shared" si="10"/>
        <v>158.39999999999995</v>
      </c>
      <c r="J30" s="46">
        <f>+(J25/J27)/7*1000</f>
        <v>158.4</v>
      </c>
      <c r="K30" s="125">
        <f t="shared" ref="K30" si="11">+(K25/K27)/7*1000</f>
        <v>158.4</v>
      </c>
      <c r="L30" s="46">
        <f t="shared" si="10"/>
        <v>158.4</v>
      </c>
      <c r="M30" s="46">
        <f>+(M25/M27)/7*1000</f>
        <v>158.39999999999995</v>
      </c>
      <c r="N30" s="45">
        <f t="shared" ref="N30:S30" si="12">+(N25/N27)/7*1000</f>
        <v>158.40000000000006</v>
      </c>
      <c r="O30" s="46">
        <f t="shared" si="12"/>
        <v>158.39999999999995</v>
      </c>
      <c r="P30" s="46">
        <f t="shared" si="12"/>
        <v>158.39999999999995</v>
      </c>
      <c r="Q30" s="46">
        <f t="shared" si="12"/>
        <v>158.40000000000003</v>
      </c>
      <c r="R30" s="46">
        <f t="shared" si="12"/>
        <v>158.40000000000003</v>
      </c>
      <c r="S30" s="47">
        <f t="shared" si="12"/>
        <v>158.39999999999995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100.4212</v>
      </c>
      <c r="C39" s="78">
        <v>93.967799999999997</v>
      </c>
      <c r="D39" s="78">
        <v>98.847200000000015</v>
      </c>
      <c r="E39" s="78">
        <v>24.869199999999999</v>
      </c>
      <c r="F39" s="78">
        <v>99.162000000000006</v>
      </c>
      <c r="G39" s="78">
        <v>98.217600000000019</v>
      </c>
      <c r="H39" s="78"/>
      <c r="I39" s="78"/>
      <c r="J39" s="99">
        <f t="shared" ref="J39:J46" si="13">SUM(B39:I39)</f>
        <v>515.48500000000013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100.4212</v>
      </c>
      <c r="C40" s="78">
        <v>93.967799999999997</v>
      </c>
      <c r="D40" s="78">
        <v>98.847200000000015</v>
      </c>
      <c r="E40" s="78">
        <v>24.869199999999999</v>
      </c>
      <c r="F40" s="78">
        <v>99.162000000000006</v>
      </c>
      <c r="G40" s="78">
        <v>98.217600000000019</v>
      </c>
      <c r="H40" s="78"/>
      <c r="I40" s="78"/>
      <c r="J40" s="99">
        <f t="shared" si="13"/>
        <v>515.48500000000013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6.3</v>
      </c>
      <c r="S41" s="99">
        <f t="shared" si="14"/>
        <v>33.4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6.3</v>
      </c>
      <c r="O43" s="78">
        <v>6.4</v>
      </c>
      <c r="P43" s="78">
        <v>1.7</v>
      </c>
      <c r="Q43" s="78">
        <v>6.6</v>
      </c>
      <c r="R43" s="78">
        <v>6.3</v>
      </c>
      <c r="S43" s="99">
        <f t="shared" si="14"/>
        <v>33.699999999999996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6.6</v>
      </c>
      <c r="R44" s="78">
        <v>6.3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6.5</v>
      </c>
      <c r="P45" s="78">
        <v>1.8</v>
      </c>
      <c r="Q45" s="78">
        <v>6.6</v>
      </c>
      <c r="R45" s="78">
        <v>6.4</v>
      </c>
      <c r="S45" s="99">
        <f t="shared" si="14"/>
        <v>34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200.8424</v>
      </c>
      <c r="C46" s="26">
        <f t="shared" si="15"/>
        <v>187.93559999999999</v>
      </c>
      <c r="D46" s="26">
        <f t="shared" si="15"/>
        <v>197.69440000000003</v>
      </c>
      <c r="E46" s="26">
        <f t="shared" si="15"/>
        <v>49.738399999999999</v>
      </c>
      <c r="F46" s="26">
        <f t="shared" si="15"/>
        <v>198.32400000000001</v>
      </c>
      <c r="G46" s="26">
        <f t="shared" si="15"/>
        <v>196.43520000000004</v>
      </c>
      <c r="H46" s="26">
        <f t="shared" si="15"/>
        <v>0</v>
      </c>
      <c r="I46" s="26">
        <f t="shared" si="15"/>
        <v>0</v>
      </c>
      <c r="J46" s="99">
        <f t="shared" si="13"/>
        <v>1030.9700000000003</v>
      </c>
      <c r="L46" s="76" t="s">
        <v>10</v>
      </c>
      <c r="M46" s="79">
        <f t="shared" ref="M46:R46" si="16">SUM(M39:M45)</f>
        <v>44.6</v>
      </c>
      <c r="N46" s="26">
        <f t="shared" si="16"/>
        <v>43.9</v>
      </c>
      <c r="O46" s="26">
        <f t="shared" si="16"/>
        <v>44.9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157.4</v>
      </c>
      <c r="C47" s="29">
        <v>157.4</v>
      </c>
      <c r="D47" s="29">
        <v>157.4</v>
      </c>
      <c r="E47" s="29">
        <v>157.4</v>
      </c>
      <c r="F47" s="29">
        <v>157.4</v>
      </c>
      <c r="G47" s="29">
        <v>157.4</v>
      </c>
      <c r="H47" s="29"/>
      <c r="I47" s="29"/>
      <c r="J47" s="100">
        <f>+((J46/J48)/7)*1000</f>
        <v>44.971428571428589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638</v>
      </c>
      <c r="C48" s="33">
        <v>597</v>
      </c>
      <c r="D48" s="33">
        <v>628</v>
      </c>
      <c r="E48" s="33">
        <v>158</v>
      </c>
      <c r="F48" s="33">
        <v>630</v>
      </c>
      <c r="G48" s="33">
        <v>624</v>
      </c>
      <c r="H48" s="33"/>
      <c r="I48" s="33"/>
      <c r="J48" s="101">
        <f>SUM(B48:I48)</f>
        <v>3275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100.4212</v>
      </c>
      <c r="C49" s="37">
        <f t="shared" si="17"/>
        <v>93.967799999999997</v>
      </c>
      <c r="D49" s="37">
        <f t="shared" si="17"/>
        <v>98.847200000000015</v>
      </c>
      <c r="E49" s="37">
        <f t="shared" si="17"/>
        <v>24.869199999999999</v>
      </c>
      <c r="F49" s="37">
        <f t="shared" si="17"/>
        <v>99.162000000000006</v>
      </c>
      <c r="G49" s="37">
        <f t="shared" si="17"/>
        <v>98.217600000000019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44.971428571428582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1.7369999999999997</v>
      </c>
      <c r="Q49" s="37">
        <f t="shared" si="19"/>
        <v>6.5581000000000005</v>
      </c>
      <c r="R49" s="37">
        <f t="shared" si="19"/>
        <v>6.3167999999999997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702.94839999999999</v>
      </c>
      <c r="C50" s="41">
        <f t="shared" si="20"/>
        <v>657.77459999999996</v>
      </c>
      <c r="D50" s="41">
        <f t="shared" si="20"/>
        <v>691.93040000000008</v>
      </c>
      <c r="E50" s="41">
        <f t="shared" si="20"/>
        <v>174.08439999999999</v>
      </c>
      <c r="F50" s="41">
        <f t="shared" si="20"/>
        <v>694.13400000000001</v>
      </c>
      <c r="G50" s="41">
        <f t="shared" si="20"/>
        <v>687.52320000000009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44.971428571428575</v>
      </c>
      <c r="C51" s="46">
        <f t="shared" si="22"/>
        <v>44.971428571428568</v>
      </c>
      <c r="D51" s="46">
        <f t="shared" si="22"/>
        <v>44.971428571428575</v>
      </c>
      <c r="E51" s="46">
        <f t="shared" si="22"/>
        <v>44.971428571428568</v>
      </c>
      <c r="F51" s="46">
        <f t="shared" si="22"/>
        <v>44.971428571428575</v>
      </c>
      <c r="G51" s="46">
        <f t="shared" si="22"/>
        <v>44.971428571428589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135.56231003039514</v>
      </c>
      <c r="N51" s="46">
        <f t="shared" si="23"/>
        <v>133.43465045592703</v>
      </c>
      <c r="O51" s="46">
        <f t="shared" si="23"/>
        <v>133.63095238095238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</v>
      </c>
      <c r="E58" s="78">
        <v>2.2000000000000002</v>
      </c>
      <c r="F58" s="78">
        <v>8.6</v>
      </c>
      <c r="G58" s="182">
        <v>8.6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</v>
      </c>
      <c r="E59" s="78">
        <v>2.2000000000000002</v>
      </c>
      <c r="F59" s="78">
        <v>8.6</v>
      </c>
      <c r="G59" s="182">
        <v>8.6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8.4</v>
      </c>
      <c r="E62" s="78">
        <v>2.2999999999999998</v>
      </c>
      <c r="F62" s="78">
        <v>8.4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8.6</v>
      </c>
      <c r="P62" s="78">
        <v>8.6</v>
      </c>
      <c r="Q62" s="78">
        <v>2.2999999999999998</v>
      </c>
      <c r="R62" s="78">
        <v>8.3000000000000007</v>
      </c>
      <c r="S62" s="182">
        <v>8.1999999999999993</v>
      </c>
      <c r="T62" s="24">
        <f t="shared" si="24"/>
        <v>132.69999999999999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8.4</v>
      </c>
      <c r="E63" s="78">
        <v>2.2999999999999998</v>
      </c>
      <c r="F63" s="78">
        <v>8.4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8.6</v>
      </c>
      <c r="P63" s="78">
        <v>8.6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15.700000000000003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14.6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15.700000000000003</v>
      </c>
      <c r="R65" s="26">
        <f t="shared" si="25"/>
        <v>58.5</v>
      </c>
      <c r="S65" s="27">
        <f>SUM(S58:S64)</f>
        <v>57.500000000000014</v>
      </c>
      <c r="T65" s="24">
        <f t="shared" si="24"/>
        <v>930.5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138.46726190476193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8.4306000000000001</v>
      </c>
      <c r="E68" s="82">
        <f t="shared" si="26"/>
        <v>2.2672000000000003</v>
      </c>
      <c r="F68" s="82">
        <f t="shared" si="26"/>
        <v>8.4306000000000001</v>
      </c>
      <c r="G68" s="186">
        <f t="shared" si="26"/>
        <v>8.4949999999999992</v>
      </c>
      <c r="H68" s="36">
        <f t="shared" si="26"/>
        <v>8.1614000000000004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8.5560000000000009</v>
      </c>
      <c r="P68" s="82">
        <f t="shared" si="26"/>
        <v>8.6251999999999995</v>
      </c>
      <c r="Q68" s="82">
        <f t="shared" si="26"/>
        <v>2.2560000000000002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138.4672619047619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140.17857142857144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139.04761904761904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140.17857142857144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1EFE-F99B-4C17-AB1C-E7E8AA0B24DE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3</v>
      </c>
      <c r="F11" s="1"/>
      <c r="G11" s="1"/>
      <c r="H11" s="1"/>
      <c r="I11" s="1"/>
      <c r="J11" s="1"/>
      <c r="K11" s="474" t="s">
        <v>149</v>
      </c>
      <c r="L11" s="474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114.50853037568</v>
      </c>
      <c r="C18" s="78">
        <v>115.855232114176</v>
      </c>
      <c r="D18" s="22">
        <v>117.82182689535998</v>
      </c>
      <c r="E18" s="22">
        <v>31.735430722560011</v>
      </c>
      <c r="F18" s="22">
        <v>118.92272142079999</v>
      </c>
      <c r="G18" s="22">
        <v>119.10876206592002</v>
      </c>
      <c r="H18" s="21">
        <v>116.30315295129603</v>
      </c>
      <c r="I18" s="22">
        <v>117.47237611110397</v>
      </c>
      <c r="J18" s="22">
        <v>116.82899301785599</v>
      </c>
      <c r="K18" s="119">
        <v>29.062652473343995</v>
      </c>
      <c r="L18" s="22">
        <v>118.36372865433603</v>
      </c>
      <c r="M18" s="22">
        <v>118.6772590848</v>
      </c>
      <c r="N18" s="21">
        <v>116.87014803046402</v>
      </c>
      <c r="O18" s="78">
        <v>117.36923124121597</v>
      </c>
      <c r="P18" s="22">
        <v>117.96409991065597</v>
      </c>
      <c r="Q18" s="22">
        <v>32.260620306431996</v>
      </c>
      <c r="R18" s="22">
        <v>117.993298625536</v>
      </c>
      <c r="S18" s="23">
        <v>118.79231923967998</v>
      </c>
      <c r="T18" s="24">
        <f t="shared" ref="T18:T25" si="0">SUM(B18:S18)</f>
        <v>1855.9103832412156</v>
      </c>
      <c r="V18" s="2"/>
      <c r="W18" s="18"/>
    </row>
    <row r="19" spans="1:30" ht="39.950000000000003" customHeight="1" x14ac:dyDescent="0.25">
      <c r="A19" s="157" t="s">
        <v>13</v>
      </c>
      <c r="B19" s="21">
        <v>114.50853037568</v>
      </c>
      <c r="C19" s="78">
        <v>115.855232114176</v>
      </c>
      <c r="D19" s="22">
        <v>117.82182689535998</v>
      </c>
      <c r="E19" s="22">
        <v>31.735430722560011</v>
      </c>
      <c r="F19" s="22">
        <v>118.92272142079999</v>
      </c>
      <c r="G19" s="22">
        <v>119.10876206592002</v>
      </c>
      <c r="H19" s="21">
        <v>116.30315295129603</v>
      </c>
      <c r="I19" s="22">
        <v>117.47237611110397</v>
      </c>
      <c r="J19" s="22">
        <v>116.82899301785599</v>
      </c>
      <c r="K19" s="119">
        <v>29.062652473343995</v>
      </c>
      <c r="L19" s="22">
        <v>118.36372865433603</v>
      </c>
      <c r="M19" s="22">
        <v>118.6772590848</v>
      </c>
      <c r="N19" s="21">
        <v>116.87014803046402</v>
      </c>
      <c r="O19" s="78">
        <v>117.36923124121597</v>
      </c>
      <c r="P19" s="22">
        <v>117.96409991065597</v>
      </c>
      <c r="Q19" s="22">
        <v>32.260620306431996</v>
      </c>
      <c r="R19" s="22">
        <v>117.993298625536</v>
      </c>
      <c r="S19" s="23">
        <v>118.79231923967998</v>
      </c>
      <c r="T19" s="24">
        <f t="shared" si="0"/>
        <v>1855.9103832412156</v>
      </c>
      <c r="V19" s="2"/>
      <c r="W19" s="18"/>
    </row>
    <row r="20" spans="1:30" ht="39.75" customHeight="1" x14ac:dyDescent="0.25">
      <c r="A20" s="156" t="s">
        <v>14</v>
      </c>
      <c r="B20" s="21">
        <v>113.70082784972801</v>
      </c>
      <c r="C20" s="78">
        <v>113.60398715432962</v>
      </c>
      <c r="D20" s="22">
        <v>117.01482924185602</v>
      </c>
      <c r="E20" s="22">
        <v>31.710747710976001</v>
      </c>
      <c r="F20" s="22">
        <v>118.34183143168002</v>
      </c>
      <c r="G20" s="22">
        <v>118.48833517363202</v>
      </c>
      <c r="H20" s="21">
        <v>115.63401881948161</v>
      </c>
      <c r="I20" s="22">
        <v>116.71276955555848</v>
      </c>
      <c r="J20" s="22">
        <v>116.08644279285765</v>
      </c>
      <c r="K20" s="119">
        <v>29.02421901066241</v>
      </c>
      <c r="L20" s="22">
        <v>117.90266853826563</v>
      </c>
      <c r="M20" s="22">
        <v>118.21909636608007</v>
      </c>
      <c r="N20" s="21">
        <v>116.06998078781442</v>
      </c>
      <c r="O20" s="78">
        <v>116.97494750351366</v>
      </c>
      <c r="P20" s="22">
        <v>117.62068003573768</v>
      </c>
      <c r="Q20" s="22">
        <v>31.942511877427211</v>
      </c>
      <c r="R20" s="22">
        <v>117.60900054978565</v>
      </c>
      <c r="S20" s="23">
        <v>118.17307230412807</v>
      </c>
      <c r="T20" s="24">
        <f t="shared" si="0"/>
        <v>1844.8299667035142</v>
      </c>
      <c r="V20" s="2"/>
      <c r="W20" s="18"/>
    </row>
    <row r="21" spans="1:30" ht="39.950000000000003" customHeight="1" x14ac:dyDescent="0.25">
      <c r="A21" s="157" t="s">
        <v>15</v>
      </c>
      <c r="B21" s="21">
        <v>113.70082784972801</v>
      </c>
      <c r="C21" s="78">
        <v>113.60398715432962</v>
      </c>
      <c r="D21" s="22">
        <v>117.01482924185602</v>
      </c>
      <c r="E21" s="22">
        <v>31.710747710976001</v>
      </c>
      <c r="F21" s="22">
        <v>118.34183143168002</v>
      </c>
      <c r="G21" s="22">
        <v>118.48833517363202</v>
      </c>
      <c r="H21" s="21">
        <v>115.63401881948161</v>
      </c>
      <c r="I21" s="22">
        <v>116.71276955555848</v>
      </c>
      <c r="J21" s="22">
        <v>116.08644279285765</v>
      </c>
      <c r="K21" s="119">
        <v>29.02421901066241</v>
      </c>
      <c r="L21" s="22">
        <v>117.90266853826563</v>
      </c>
      <c r="M21" s="22">
        <v>118.21909636608007</v>
      </c>
      <c r="N21" s="21">
        <v>116.06998078781442</v>
      </c>
      <c r="O21" s="78">
        <v>116.97494750351366</v>
      </c>
      <c r="P21" s="22">
        <v>117.62068003573768</v>
      </c>
      <c r="Q21" s="22">
        <v>31.942511877427211</v>
      </c>
      <c r="R21" s="22">
        <v>117.60900054978565</v>
      </c>
      <c r="S21" s="23">
        <v>118.17307230412807</v>
      </c>
      <c r="T21" s="24">
        <f t="shared" si="0"/>
        <v>1844.8299667035142</v>
      </c>
      <c r="V21" s="2"/>
      <c r="W21" s="18"/>
    </row>
    <row r="22" spans="1:30" ht="39.950000000000003" customHeight="1" x14ac:dyDescent="0.25">
      <c r="A22" s="156" t="s">
        <v>16</v>
      </c>
      <c r="B22" s="21">
        <v>113.70082784972801</v>
      </c>
      <c r="C22" s="78">
        <v>113.60398715432962</v>
      </c>
      <c r="D22" s="22">
        <v>117.01482924185602</v>
      </c>
      <c r="E22" s="22">
        <v>31.710747710976001</v>
      </c>
      <c r="F22" s="22">
        <v>118.34183143168002</v>
      </c>
      <c r="G22" s="22">
        <v>118.48833517363202</v>
      </c>
      <c r="H22" s="21">
        <v>115.63401881948161</v>
      </c>
      <c r="I22" s="22">
        <v>116.71276955555848</v>
      </c>
      <c r="J22" s="22">
        <v>116.08644279285765</v>
      </c>
      <c r="K22" s="119">
        <v>29.02421901066241</v>
      </c>
      <c r="L22" s="22">
        <v>117.90266853826563</v>
      </c>
      <c r="M22" s="22">
        <v>118.21909636608007</v>
      </c>
      <c r="N22" s="21">
        <v>116.06998078781442</v>
      </c>
      <c r="O22" s="78">
        <v>116.97494750351366</v>
      </c>
      <c r="P22" s="22">
        <v>117.62068003573768</v>
      </c>
      <c r="Q22" s="22">
        <v>31.942511877427211</v>
      </c>
      <c r="R22" s="22">
        <v>117.60900054978565</v>
      </c>
      <c r="S22" s="23">
        <v>118.17307230412807</v>
      </c>
      <c r="T22" s="24">
        <f t="shared" si="0"/>
        <v>1844.8299667035142</v>
      </c>
      <c r="V22" s="2"/>
      <c r="W22" s="18"/>
    </row>
    <row r="23" spans="1:30" ht="39.950000000000003" customHeight="1" x14ac:dyDescent="0.25">
      <c r="A23" s="157" t="s">
        <v>17</v>
      </c>
      <c r="B23" s="21">
        <v>113.70082784972801</v>
      </c>
      <c r="C23" s="78">
        <v>113.60398715432962</v>
      </c>
      <c r="D23" s="22">
        <v>117.01482924185602</v>
      </c>
      <c r="E23" s="22">
        <v>31.710747710976001</v>
      </c>
      <c r="F23" s="22">
        <v>118.34183143168002</v>
      </c>
      <c r="G23" s="22">
        <v>118.48833517363202</v>
      </c>
      <c r="H23" s="21">
        <v>115.63401881948161</v>
      </c>
      <c r="I23" s="22">
        <v>116.71276955555848</v>
      </c>
      <c r="J23" s="22">
        <v>116.08644279285765</v>
      </c>
      <c r="K23" s="119">
        <v>29.02421901066241</v>
      </c>
      <c r="L23" s="22">
        <v>117.90266853826563</v>
      </c>
      <c r="M23" s="22">
        <v>118.21909636608007</v>
      </c>
      <c r="N23" s="21">
        <v>116.06998078781442</v>
      </c>
      <c r="O23" s="78">
        <v>116.97494750351366</v>
      </c>
      <c r="P23" s="22">
        <v>117.62068003573768</v>
      </c>
      <c r="Q23" s="22">
        <v>31.942511877427211</v>
      </c>
      <c r="R23" s="22">
        <v>117.60900054978565</v>
      </c>
      <c r="S23" s="23">
        <v>118.17307230412807</v>
      </c>
      <c r="T23" s="24">
        <f t="shared" si="0"/>
        <v>1844.8299667035142</v>
      </c>
      <c r="V23" s="2"/>
      <c r="W23" s="18"/>
    </row>
    <row r="24" spans="1:30" ht="39.950000000000003" customHeight="1" x14ac:dyDescent="0.25">
      <c r="A24" s="156" t="s">
        <v>18</v>
      </c>
      <c r="B24" s="21">
        <v>113.70082784972801</v>
      </c>
      <c r="C24" s="78">
        <v>113.60398715432962</v>
      </c>
      <c r="D24" s="22">
        <v>117.01482924185602</v>
      </c>
      <c r="E24" s="22">
        <v>31.710747710976001</v>
      </c>
      <c r="F24" s="22">
        <v>118.34183143168002</v>
      </c>
      <c r="G24" s="22">
        <v>118.48833517363202</v>
      </c>
      <c r="H24" s="21">
        <v>115.63401881948161</v>
      </c>
      <c r="I24" s="22">
        <v>116.71276955555848</v>
      </c>
      <c r="J24" s="22">
        <v>116.08644279285765</v>
      </c>
      <c r="K24" s="119">
        <v>29.02421901066241</v>
      </c>
      <c r="L24" s="22">
        <v>117.90266853826563</v>
      </c>
      <c r="M24" s="22">
        <v>118.21909636608007</v>
      </c>
      <c r="N24" s="21">
        <v>116.06998078781442</v>
      </c>
      <c r="O24" s="78">
        <v>116.97494750351366</v>
      </c>
      <c r="P24" s="22">
        <v>117.62068003573768</v>
      </c>
      <c r="Q24" s="22">
        <v>31.942511877427211</v>
      </c>
      <c r="R24" s="22">
        <v>117.60900054978565</v>
      </c>
      <c r="S24" s="23">
        <v>118.17307230412807</v>
      </c>
      <c r="T24" s="24">
        <f t="shared" si="0"/>
        <v>1844.8299667035142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797.52120000000014</v>
      </c>
      <c r="C25" s="26">
        <f t="shared" si="1"/>
        <v>799.73040000000015</v>
      </c>
      <c r="D25" s="26">
        <f t="shared" si="1"/>
        <v>820.71780000000001</v>
      </c>
      <c r="E25" s="26">
        <f>SUM(E18:E24)</f>
        <v>222.02459999999999</v>
      </c>
      <c r="F25" s="26">
        <f t="shared" ref="F25:L25" si="2">SUM(F18:F24)</f>
        <v>829.55460000000005</v>
      </c>
      <c r="G25" s="26">
        <f t="shared" si="2"/>
        <v>830.65920000000006</v>
      </c>
      <c r="H25" s="25">
        <f t="shared" si="2"/>
        <v>810.77640000000019</v>
      </c>
      <c r="I25" s="26">
        <f t="shared" si="2"/>
        <v>818.50860000000023</v>
      </c>
      <c r="J25" s="26">
        <f>SUM(J18:J24)</f>
        <v>814.09020000000021</v>
      </c>
      <c r="K25" s="120">
        <f t="shared" ref="K25" si="3">SUM(K18:K24)</f>
        <v>203.24640000000005</v>
      </c>
      <c r="L25" s="26">
        <f t="shared" si="2"/>
        <v>826.24080000000026</v>
      </c>
      <c r="M25" s="26">
        <f>SUM(M18:M24)</f>
        <v>828.45000000000027</v>
      </c>
      <c r="N25" s="25">
        <f t="shared" ref="N25:P25" si="4">SUM(N18:N24)</f>
        <v>814.0902000000001</v>
      </c>
      <c r="O25" s="26">
        <f t="shared" si="4"/>
        <v>819.61320000000035</v>
      </c>
      <c r="P25" s="26">
        <f t="shared" si="4"/>
        <v>824.03160000000037</v>
      </c>
      <c r="Q25" s="26">
        <f>SUM(Q18:Q24)</f>
        <v>224.23380000000009</v>
      </c>
      <c r="R25" s="26">
        <f t="shared" ref="R25:S25" si="5">SUM(R18:R24)</f>
        <v>824.03160000000014</v>
      </c>
      <c r="S25" s="27">
        <f t="shared" si="5"/>
        <v>828.45000000000027</v>
      </c>
      <c r="T25" s="24">
        <f t="shared" si="0"/>
        <v>12935.970600000004</v>
      </c>
    </row>
    <row r="26" spans="1:30" s="2" customFormat="1" ht="36.75" customHeight="1" x14ac:dyDescent="0.25">
      <c r="A26" s="158" t="s">
        <v>19</v>
      </c>
      <c r="B26" s="402">
        <v>157.80000000000004</v>
      </c>
      <c r="C26" s="405">
        <v>157.80000000000004</v>
      </c>
      <c r="D26" s="29">
        <v>157.80000000000004</v>
      </c>
      <c r="E26" s="29">
        <v>157.80000000000004</v>
      </c>
      <c r="F26" s="401">
        <v>157.80000000000004</v>
      </c>
      <c r="G26" s="401">
        <v>157.80000000000004</v>
      </c>
      <c r="H26" s="402">
        <v>157.80000000000004</v>
      </c>
      <c r="I26" s="401">
        <v>157.80000000000004</v>
      </c>
      <c r="J26" s="401">
        <v>157.80000000000004</v>
      </c>
      <c r="K26" s="401">
        <v>157.80000000000004</v>
      </c>
      <c r="L26" s="401">
        <v>157.80000000000004</v>
      </c>
      <c r="M26" s="401">
        <v>157.80000000000004</v>
      </c>
      <c r="N26" s="402">
        <v>157.80000000000004</v>
      </c>
      <c r="O26" s="401">
        <v>157.80000000000004</v>
      </c>
      <c r="P26" s="401">
        <v>157.80000000000004</v>
      </c>
      <c r="Q26" s="401">
        <v>157.80000000000004</v>
      </c>
      <c r="R26" s="401">
        <v>157.80000000000004</v>
      </c>
      <c r="S26" s="404">
        <v>157.80000000000004</v>
      </c>
      <c r="T26" s="31">
        <f>+((T25/T27)/7)*1000</f>
        <v>157.80000000000001</v>
      </c>
    </row>
    <row r="27" spans="1:30" s="2" customFormat="1" ht="33" customHeight="1" x14ac:dyDescent="0.25">
      <c r="A27" s="159" t="s">
        <v>20</v>
      </c>
      <c r="B27" s="32">
        <v>722</v>
      </c>
      <c r="C27" s="81">
        <v>724</v>
      </c>
      <c r="D27" s="33">
        <v>743</v>
      </c>
      <c r="E27" s="33">
        <v>201</v>
      </c>
      <c r="F27" s="33">
        <v>751</v>
      </c>
      <c r="G27" s="33">
        <v>752</v>
      </c>
      <c r="H27" s="32">
        <v>734</v>
      </c>
      <c r="I27" s="33">
        <v>741</v>
      </c>
      <c r="J27" s="33">
        <v>737</v>
      </c>
      <c r="K27" s="122">
        <v>184</v>
      </c>
      <c r="L27" s="33">
        <v>748</v>
      </c>
      <c r="M27" s="33">
        <v>750</v>
      </c>
      <c r="N27" s="32">
        <v>737</v>
      </c>
      <c r="O27" s="33">
        <v>742</v>
      </c>
      <c r="P27" s="33">
        <v>746</v>
      </c>
      <c r="Q27" s="33">
        <v>203</v>
      </c>
      <c r="R27" s="33">
        <v>746</v>
      </c>
      <c r="S27" s="34">
        <v>750</v>
      </c>
      <c r="T27" s="35">
        <f>SUM(B27:S27)</f>
        <v>11711</v>
      </c>
      <c r="U27" s="2">
        <f>((T25*1000)/T27)/7</f>
        <v>157.80000000000004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113.70082784972801</v>
      </c>
      <c r="C28" s="37">
        <f t="shared" si="6"/>
        <v>113.60398715432962</v>
      </c>
      <c r="D28" s="37">
        <f t="shared" si="6"/>
        <v>117.01482924185602</v>
      </c>
      <c r="E28" s="37">
        <f t="shared" si="6"/>
        <v>31.710747710976001</v>
      </c>
      <c r="F28" s="37">
        <f t="shared" si="6"/>
        <v>118.34183143168002</v>
      </c>
      <c r="G28" s="37">
        <f t="shared" si="6"/>
        <v>118.48833517363202</v>
      </c>
      <c r="H28" s="36">
        <f t="shared" si="6"/>
        <v>115.63401881948161</v>
      </c>
      <c r="I28" s="37">
        <f t="shared" si="6"/>
        <v>116.71276955555848</v>
      </c>
      <c r="J28" s="37">
        <f t="shared" si="6"/>
        <v>116.08644279285765</v>
      </c>
      <c r="K28" s="123">
        <f t="shared" si="6"/>
        <v>29.02421901066241</v>
      </c>
      <c r="L28" s="37">
        <f t="shared" si="6"/>
        <v>117.90266853826563</v>
      </c>
      <c r="M28" s="37">
        <f t="shared" si="6"/>
        <v>118.21909636608007</v>
      </c>
      <c r="N28" s="36">
        <f t="shared" si="6"/>
        <v>116.06998078781442</v>
      </c>
      <c r="O28" s="37">
        <f t="shared" si="6"/>
        <v>116.97494750351366</v>
      </c>
      <c r="P28" s="37">
        <f t="shared" si="6"/>
        <v>117.62068003573768</v>
      </c>
      <c r="Q28" s="37">
        <f t="shared" si="6"/>
        <v>31.942511877427211</v>
      </c>
      <c r="R28" s="37">
        <f t="shared" si="6"/>
        <v>117.60900054978565</v>
      </c>
      <c r="S28" s="38">
        <f t="shared" si="6"/>
        <v>118.17307230412807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797.52120000000014</v>
      </c>
      <c r="C29" s="41">
        <f t="shared" si="7"/>
        <v>799.73040000000015</v>
      </c>
      <c r="D29" s="41">
        <f t="shared" si="7"/>
        <v>820.71780000000012</v>
      </c>
      <c r="E29" s="41">
        <f>((E27*E26)*7)/1000</f>
        <v>222.02460000000002</v>
      </c>
      <c r="F29" s="41">
        <f>((F27*F26)*7)/1000</f>
        <v>829.55460000000016</v>
      </c>
      <c r="G29" s="41">
        <f t="shared" ref="G29:S29" si="8">((G27*G26)*7)/1000</f>
        <v>830.65920000000017</v>
      </c>
      <c r="H29" s="40">
        <f t="shared" si="8"/>
        <v>810.77640000000019</v>
      </c>
      <c r="I29" s="41">
        <f t="shared" si="8"/>
        <v>818.50860000000023</v>
      </c>
      <c r="J29" s="41">
        <f t="shared" si="8"/>
        <v>814.09020000000021</v>
      </c>
      <c r="K29" s="124">
        <f t="shared" si="8"/>
        <v>203.24640000000005</v>
      </c>
      <c r="L29" s="41">
        <f t="shared" si="8"/>
        <v>826.24080000000015</v>
      </c>
      <c r="M29" s="41">
        <f t="shared" si="8"/>
        <v>828.45000000000027</v>
      </c>
      <c r="N29" s="40">
        <f t="shared" si="8"/>
        <v>814.09020000000021</v>
      </c>
      <c r="O29" s="41">
        <f t="shared" si="8"/>
        <v>819.61320000000023</v>
      </c>
      <c r="P29" s="41">
        <f t="shared" si="8"/>
        <v>824.03160000000025</v>
      </c>
      <c r="Q29" s="42">
        <f t="shared" si="8"/>
        <v>224.23380000000006</v>
      </c>
      <c r="R29" s="42">
        <f t="shared" si="8"/>
        <v>824.03160000000025</v>
      </c>
      <c r="S29" s="43">
        <f t="shared" si="8"/>
        <v>828.45000000000027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157.80000000000001</v>
      </c>
      <c r="C30" s="46">
        <f t="shared" si="9"/>
        <v>157.80000000000001</v>
      </c>
      <c r="D30" s="46">
        <f t="shared" si="9"/>
        <v>157.79999999999998</v>
      </c>
      <c r="E30" s="46">
        <f>+(E25/E27)/7*1000</f>
        <v>157.79999999999998</v>
      </c>
      <c r="F30" s="46">
        <f t="shared" ref="F30:L30" si="10">+(F25/F27)/7*1000</f>
        <v>157.79999999999998</v>
      </c>
      <c r="G30" s="46">
        <f t="shared" si="10"/>
        <v>157.79999999999998</v>
      </c>
      <c r="H30" s="45">
        <f t="shared" si="10"/>
        <v>157.80000000000001</v>
      </c>
      <c r="I30" s="46">
        <f t="shared" si="10"/>
        <v>157.80000000000001</v>
      </c>
      <c r="J30" s="46">
        <f>+(J25/J27)/7*1000</f>
        <v>157.80000000000001</v>
      </c>
      <c r="K30" s="125">
        <f t="shared" ref="K30" si="11">+(K25/K27)/7*1000</f>
        <v>157.80000000000001</v>
      </c>
      <c r="L30" s="46">
        <f t="shared" si="10"/>
        <v>157.80000000000001</v>
      </c>
      <c r="M30" s="46">
        <f>+(M25/M27)/7*1000</f>
        <v>157.80000000000007</v>
      </c>
      <c r="N30" s="45">
        <f t="shared" ref="N30:S30" si="12">+(N25/N27)/7*1000</f>
        <v>157.79999999999998</v>
      </c>
      <c r="O30" s="46">
        <f t="shared" si="12"/>
        <v>157.80000000000007</v>
      </c>
      <c r="P30" s="46">
        <f t="shared" si="12"/>
        <v>157.80000000000007</v>
      </c>
      <c r="Q30" s="46">
        <f t="shared" si="12"/>
        <v>157.80000000000007</v>
      </c>
      <c r="R30" s="46">
        <f t="shared" si="12"/>
        <v>157.80000000000001</v>
      </c>
      <c r="S30" s="47">
        <f t="shared" si="12"/>
        <v>157.80000000000007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99.915599999999998</v>
      </c>
      <c r="C39" s="78">
        <v>93.631600000000006</v>
      </c>
      <c r="D39" s="78">
        <v>98.1875</v>
      </c>
      <c r="E39" s="78">
        <v>24.3505</v>
      </c>
      <c r="F39" s="78">
        <v>98.815899999999985</v>
      </c>
      <c r="G39" s="78">
        <v>97.716200000000001</v>
      </c>
      <c r="H39" s="78"/>
      <c r="I39" s="78"/>
      <c r="J39" s="99">
        <f t="shared" ref="J39:J46" si="13">SUM(B39:I39)</f>
        <v>512.6173</v>
      </c>
      <c r="K39" s="2"/>
      <c r="L39" s="89" t="s">
        <v>12</v>
      </c>
      <c r="M39" s="78">
        <v>6.4</v>
      </c>
      <c r="N39" s="78">
        <v>6.3</v>
      </c>
      <c r="O39" s="78">
        <v>6.5</v>
      </c>
      <c r="P39" s="78">
        <v>1.8</v>
      </c>
      <c r="Q39" s="78">
        <v>6.6</v>
      </c>
      <c r="R39" s="78">
        <v>6.4</v>
      </c>
      <c r="S39" s="99">
        <f t="shared" ref="S39:S46" si="14">SUM(M39:R39)</f>
        <v>34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99.915599999999998</v>
      </c>
      <c r="C40" s="78">
        <v>93.631600000000006</v>
      </c>
      <c r="D40" s="78">
        <v>98.1875</v>
      </c>
      <c r="E40" s="78">
        <v>24.3505</v>
      </c>
      <c r="F40" s="78">
        <v>98.815899999999985</v>
      </c>
      <c r="G40" s="78">
        <v>97.716200000000001</v>
      </c>
      <c r="H40" s="78"/>
      <c r="I40" s="78"/>
      <c r="J40" s="99">
        <f t="shared" si="13"/>
        <v>512.6173</v>
      </c>
      <c r="K40" s="2"/>
      <c r="L40" s="90" t="s">
        <v>13</v>
      </c>
      <c r="M40" s="78">
        <v>6.4</v>
      </c>
      <c r="N40" s="78">
        <v>6.3</v>
      </c>
      <c r="O40" s="78">
        <v>6.5</v>
      </c>
      <c r="P40" s="78">
        <v>1.8</v>
      </c>
      <c r="Q40" s="78">
        <v>6.6</v>
      </c>
      <c r="R40" s="78">
        <v>6.4</v>
      </c>
      <c r="S40" s="99">
        <f t="shared" si="14"/>
        <v>34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6.2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6.5</v>
      </c>
      <c r="R44" s="78">
        <v>6.3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6.6</v>
      </c>
      <c r="R45" s="78">
        <v>6.3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199.8312</v>
      </c>
      <c r="C46" s="26">
        <f t="shared" si="15"/>
        <v>187.26320000000001</v>
      </c>
      <c r="D46" s="26">
        <f t="shared" si="15"/>
        <v>196.375</v>
      </c>
      <c r="E46" s="26">
        <f t="shared" si="15"/>
        <v>48.701000000000001</v>
      </c>
      <c r="F46" s="26">
        <f t="shared" si="15"/>
        <v>197.63179999999997</v>
      </c>
      <c r="G46" s="26">
        <f t="shared" si="15"/>
        <v>195.4324</v>
      </c>
      <c r="H46" s="26">
        <f t="shared" si="15"/>
        <v>0</v>
      </c>
      <c r="I46" s="26">
        <f t="shared" si="15"/>
        <v>0</v>
      </c>
      <c r="J46" s="99">
        <f t="shared" si="13"/>
        <v>1025.2346</v>
      </c>
      <c r="L46" s="76" t="s">
        <v>10</v>
      </c>
      <c r="M46" s="79">
        <f t="shared" ref="M46:R46" si="16">SUM(M39:M45)</f>
        <v>44.5</v>
      </c>
      <c r="N46" s="26">
        <f t="shared" si="16"/>
        <v>43.9</v>
      </c>
      <c r="O46" s="26">
        <f t="shared" si="16"/>
        <v>44.999999999999993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157.1</v>
      </c>
      <c r="C47" s="29">
        <v>157.1</v>
      </c>
      <c r="D47" s="29">
        <v>157.1</v>
      </c>
      <c r="E47" s="29">
        <v>157.1</v>
      </c>
      <c r="F47" s="29">
        <v>157.1</v>
      </c>
      <c r="G47" s="29">
        <v>157.1</v>
      </c>
      <c r="H47" s="29"/>
      <c r="I47" s="29"/>
      <c r="J47" s="100">
        <f>+((J46/J48)/7)*1000</f>
        <v>44.885714285714286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636</v>
      </c>
      <c r="C48" s="33">
        <v>596</v>
      </c>
      <c r="D48" s="33">
        <v>625</v>
      </c>
      <c r="E48" s="33">
        <v>155</v>
      </c>
      <c r="F48" s="33">
        <v>629</v>
      </c>
      <c r="G48" s="33">
        <v>622</v>
      </c>
      <c r="H48" s="33"/>
      <c r="I48" s="33"/>
      <c r="J48" s="101">
        <f>SUM(B48:I48)</f>
        <v>3263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99.915599999999998</v>
      </c>
      <c r="C49" s="37">
        <f t="shared" si="17"/>
        <v>93.631600000000006</v>
      </c>
      <c r="D49" s="37">
        <f t="shared" si="17"/>
        <v>98.1875</v>
      </c>
      <c r="E49" s="37">
        <f t="shared" si="17"/>
        <v>24.3505</v>
      </c>
      <c r="F49" s="37">
        <f t="shared" si="17"/>
        <v>98.815899999999985</v>
      </c>
      <c r="G49" s="37">
        <f t="shared" si="17"/>
        <v>97.716200000000001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44.885714285714286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6.4047999999999998</v>
      </c>
      <c r="P49" s="37">
        <f t="shared" si="19"/>
        <v>1.7369999999999997</v>
      </c>
      <c r="Q49" s="37">
        <f t="shared" si="19"/>
        <v>6.5180999999999996</v>
      </c>
      <c r="R49" s="37">
        <f t="shared" si="19"/>
        <v>6.2767999999999997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699.40919999999994</v>
      </c>
      <c r="C50" s="41">
        <f t="shared" si="20"/>
        <v>655.4212</v>
      </c>
      <c r="D50" s="41">
        <f t="shared" si="20"/>
        <v>687.3125</v>
      </c>
      <c r="E50" s="41">
        <f t="shared" si="20"/>
        <v>170.45349999999999</v>
      </c>
      <c r="F50" s="41">
        <f t="shared" si="20"/>
        <v>691.71129999999994</v>
      </c>
      <c r="G50" s="41">
        <f t="shared" si="20"/>
        <v>684.01340000000005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44.885714285714286</v>
      </c>
      <c r="C51" s="46">
        <f t="shared" si="22"/>
        <v>44.885714285714293</v>
      </c>
      <c r="D51" s="46">
        <f t="shared" si="22"/>
        <v>44.885714285714286</v>
      </c>
      <c r="E51" s="46">
        <f t="shared" si="22"/>
        <v>44.885714285714286</v>
      </c>
      <c r="F51" s="46">
        <f t="shared" si="22"/>
        <v>44.885714285714286</v>
      </c>
      <c r="G51" s="46">
        <f t="shared" si="22"/>
        <v>44.885714285714286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135.258358662614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8.6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8.3000000000000007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8.6</v>
      </c>
      <c r="H64" s="21">
        <v>8.1999999999999993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8.6</v>
      </c>
      <c r="P64" s="78">
        <v>8.6</v>
      </c>
      <c r="Q64" s="78">
        <v>2.2999999999999998</v>
      </c>
      <c r="R64" s="78">
        <v>8.4</v>
      </c>
      <c r="S64" s="182">
        <v>8.3000000000000007</v>
      </c>
      <c r="T64" s="24">
        <f t="shared" si="24"/>
        <v>133.49999999999997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58.199999999999989</v>
      </c>
      <c r="J65" s="26">
        <f t="shared" si="25"/>
        <v>57.500000000000014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59</v>
      </c>
      <c r="O65" s="26">
        <f t="shared" si="25"/>
        <v>59.800000000000004</v>
      </c>
      <c r="P65" s="26">
        <f t="shared" si="25"/>
        <v>60.300000000000004</v>
      </c>
      <c r="Q65" s="26">
        <f t="shared" si="25"/>
        <v>15.7</v>
      </c>
      <c r="R65" s="26">
        <f t="shared" si="25"/>
        <v>58.5</v>
      </c>
      <c r="S65" s="27">
        <f>SUM(S58:S64)</f>
        <v>57.599999999999994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138.4970238095238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8.5350000000000001</v>
      </c>
      <c r="H68" s="36">
        <f t="shared" si="26"/>
        <v>8.2013999999999978</v>
      </c>
      <c r="I68" s="82">
        <f t="shared" si="26"/>
        <v>8.2740000000000009</v>
      </c>
      <c r="J68" s="82">
        <f t="shared" si="26"/>
        <v>8.1879999999999988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8.4420000000000002</v>
      </c>
      <c r="O68" s="82">
        <f t="shared" si="26"/>
        <v>8.516</v>
      </c>
      <c r="P68" s="82">
        <f t="shared" si="26"/>
        <v>8.5852000000000004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8.2279999999999998</v>
      </c>
      <c r="T68" s="306">
        <f>((T65*1000)/T67)/7</f>
        <v>138.4970238095238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138.57142857142853</v>
      </c>
      <c r="J70" s="84">
        <f t="shared" si="28"/>
        <v>136.90476190476195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140.47619047619048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137.14285714285711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E56D-D7EA-43F2-9F50-93F2D1E2B8C4}">
  <dimension ref="A1:AQ239"/>
  <sheetViews>
    <sheetView view="pageBreakPreview" topLeftCell="A22" zoomScale="30" zoomScaleNormal="30" zoomScaleSheetLayoutView="30" workbookViewId="0">
      <selection activeCell="C48" sqref="C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2"/>
      <c r="Z3" s="2"/>
      <c r="AA3" s="2"/>
      <c r="AB3" s="2"/>
      <c r="AC3" s="2"/>
      <c r="AD3" s="46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1" t="s">
        <v>1</v>
      </c>
      <c r="B9" s="461"/>
      <c r="C9" s="46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1"/>
      <c r="B10" s="461"/>
      <c r="C10" s="46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1" t="s">
        <v>4</v>
      </c>
      <c r="B11" s="461"/>
      <c r="C11" s="461"/>
      <c r="D11" s="1"/>
      <c r="E11" s="462">
        <v>3</v>
      </c>
      <c r="F11" s="1"/>
      <c r="G11" s="1"/>
      <c r="H11" s="1"/>
      <c r="I11" s="1"/>
      <c r="J11" s="1"/>
      <c r="K11" s="474" t="s">
        <v>150</v>
      </c>
      <c r="L11" s="474"/>
      <c r="M11" s="463"/>
      <c r="N11" s="46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1"/>
      <c r="B12" s="461"/>
      <c r="C12" s="461"/>
      <c r="D12" s="1"/>
      <c r="E12" s="5"/>
      <c r="F12" s="1"/>
      <c r="G12" s="1"/>
      <c r="H12" s="1"/>
      <c r="I12" s="1"/>
      <c r="J12" s="1"/>
      <c r="K12" s="463"/>
      <c r="L12" s="463"/>
      <c r="M12" s="463"/>
      <c r="N12" s="46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1"/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1"/>
      <c r="X13" s="1"/>
      <c r="Y13" s="1"/>
    </row>
    <row r="14" spans="1:30" s="3" customFormat="1" ht="27" thickBot="1" x14ac:dyDescent="0.3">
      <c r="A14" s="46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113.70082784972801</v>
      </c>
      <c r="C18" s="78">
        <v>113.60398715432962</v>
      </c>
      <c r="D18" s="22">
        <v>117.01482924185602</v>
      </c>
      <c r="E18" s="22">
        <v>31.710747710976001</v>
      </c>
      <c r="F18" s="22">
        <v>118.34183143168002</v>
      </c>
      <c r="G18" s="22">
        <v>118.48833517363202</v>
      </c>
      <c r="H18" s="21">
        <v>115.63401881948161</v>
      </c>
      <c r="I18" s="22">
        <v>116.71276955555848</v>
      </c>
      <c r="J18" s="22">
        <v>116.08644279285765</v>
      </c>
      <c r="K18" s="119">
        <v>29.02421901066241</v>
      </c>
      <c r="L18" s="22">
        <v>117.90266853826563</v>
      </c>
      <c r="M18" s="22">
        <v>118.21909636608007</v>
      </c>
      <c r="N18" s="21">
        <v>116.06998078781442</v>
      </c>
      <c r="O18" s="78">
        <v>116.97494750351366</v>
      </c>
      <c r="P18" s="22">
        <v>117.62068003573768</v>
      </c>
      <c r="Q18" s="22">
        <v>31.942511877427211</v>
      </c>
      <c r="R18" s="22">
        <v>117.60900054978565</v>
      </c>
      <c r="S18" s="23">
        <v>118.17307230412807</v>
      </c>
      <c r="T18" s="24">
        <f t="shared" ref="T18:T25" si="0">SUM(B18:S18)</f>
        <v>1844.8299667035142</v>
      </c>
      <c r="V18" s="2"/>
      <c r="W18" s="18"/>
    </row>
    <row r="19" spans="1:30" ht="39.950000000000003" customHeight="1" x14ac:dyDescent="0.25">
      <c r="A19" s="157" t="s">
        <v>13</v>
      </c>
      <c r="B19" s="21">
        <v>113.70082784972801</v>
      </c>
      <c r="C19" s="78">
        <v>113.60398715432962</v>
      </c>
      <c r="D19" s="22">
        <v>117.01482924185602</v>
      </c>
      <c r="E19" s="22">
        <v>31.710747710976001</v>
      </c>
      <c r="F19" s="22">
        <v>118.34183143168002</v>
      </c>
      <c r="G19" s="22">
        <v>118.48833517363202</v>
      </c>
      <c r="H19" s="21">
        <v>115.63401881948161</v>
      </c>
      <c r="I19" s="22">
        <v>116.71276955555848</v>
      </c>
      <c r="J19" s="22">
        <v>116.08644279285765</v>
      </c>
      <c r="K19" s="119">
        <v>29.02421901066241</v>
      </c>
      <c r="L19" s="22">
        <v>117.90266853826563</v>
      </c>
      <c r="M19" s="22">
        <v>118.21909636608007</v>
      </c>
      <c r="N19" s="21">
        <v>116.06998078781442</v>
      </c>
      <c r="O19" s="78">
        <v>116.97494750351366</v>
      </c>
      <c r="P19" s="22">
        <v>117.62068003573768</v>
      </c>
      <c r="Q19" s="22">
        <v>31.942511877427211</v>
      </c>
      <c r="R19" s="22">
        <v>117.60900054978565</v>
      </c>
      <c r="S19" s="23">
        <v>118.17307230412807</v>
      </c>
      <c r="T19" s="24">
        <f t="shared" si="0"/>
        <v>1844.8299667035142</v>
      </c>
      <c r="V19" s="2"/>
      <c r="W19" s="18"/>
    </row>
    <row r="20" spans="1:30" ht="39.75" customHeight="1" x14ac:dyDescent="0.25">
      <c r="A20" s="156" t="s">
        <v>14</v>
      </c>
      <c r="B20" s="21">
        <v>112.11626886010876</v>
      </c>
      <c r="C20" s="78">
        <v>112.81440513826814</v>
      </c>
      <c r="D20" s="22">
        <v>115.1866683032576</v>
      </c>
      <c r="E20" s="22">
        <v>31.055900915609602</v>
      </c>
      <c r="F20" s="22">
        <v>117.733067427328</v>
      </c>
      <c r="G20" s="22">
        <v>117.01506593054721</v>
      </c>
      <c r="H20" s="21">
        <v>114.42019247220735</v>
      </c>
      <c r="I20" s="22">
        <v>116.18669217777662</v>
      </c>
      <c r="J20" s="22">
        <v>115.11842288285695</v>
      </c>
      <c r="K20" s="119">
        <v>27.95431239573503</v>
      </c>
      <c r="L20" s="22">
        <v>117.24933258469375</v>
      </c>
      <c r="M20" s="22">
        <v>117.56236145356797</v>
      </c>
      <c r="N20" s="21">
        <v>114.90520768487424</v>
      </c>
      <c r="O20" s="78">
        <v>115.86202099859452</v>
      </c>
      <c r="P20" s="22">
        <v>116.70272798570493</v>
      </c>
      <c r="Q20" s="22">
        <v>31.182995249029112</v>
      </c>
      <c r="R20" s="22">
        <v>116.48759978008574</v>
      </c>
      <c r="S20" s="23">
        <v>117.58077107834879</v>
      </c>
      <c r="T20" s="24">
        <f t="shared" si="0"/>
        <v>1827.1340133185943</v>
      </c>
      <c r="V20" s="2"/>
      <c r="W20" s="18"/>
    </row>
    <row r="21" spans="1:30" ht="39.950000000000003" customHeight="1" x14ac:dyDescent="0.25">
      <c r="A21" s="157" t="s">
        <v>15</v>
      </c>
      <c r="B21" s="21">
        <v>112.11626886010876</v>
      </c>
      <c r="C21" s="78">
        <v>112.81440513826814</v>
      </c>
      <c r="D21" s="22">
        <v>115.1866683032576</v>
      </c>
      <c r="E21" s="22">
        <v>31.055900915609602</v>
      </c>
      <c r="F21" s="22">
        <v>117.733067427328</v>
      </c>
      <c r="G21" s="22">
        <v>117.01506593054721</v>
      </c>
      <c r="H21" s="21">
        <v>114.42019247220735</v>
      </c>
      <c r="I21" s="22">
        <v>116.18669217777662</v>
      </c>
      <c r="J21" s="22">
        <v>115.11842288285695</v>
      </c>
      <c r="K21" s="119">
        <v>27.95431239573503</v>
      </c>
      <c r="L21" s="22">
        <v>117.24933258469375</v>
      </c>
      <c r="M21" s="22">
        <v>117.56236145356797</v>
      </c>
      <c r="N21" s="21">
        <v>114.90520768487424</v>
      </c>
      <c r="O21" s="78">
        <v>115.86202099859452</v>
      </c>
      <c r="P21" s="22">
        <v>116.70272798570493</v>
      </c>
      <c r="Q21" s="22">
        <v>31.182995249029112</v>
      </c>
      <c r="R21" s="22">
        <v>116.48759978008574</v>
      </c>
      <c r="S21" s="23">
        <v>117.58077107834879</v>
      </c>
      <c r="T21" s="24">
        <f t="shared" si="0"/>
        <v>1827.1340133185943</v>
      </c>
      <c r="V21" s="2"/>
      <c r="W21" s="18"/>
    </row>
    <row r="22" spans="1:30" ht="39.950000000000003" customHeight="1" x14ac:dyDescent="0.25">
      <c r="A22" s="156" t="s">
        <v>16</v>
      </c>
      <c r="B22" s="21">
        <v>112.11626886010876</v>
      </c>
      <c r="C22" s="78">
        <v>112.81440513826814</v>
      </c>
      <c r="D22" s="22">
        <v>115.1866683032576</v>
      </c>
      <c r="E22" s="22">
        <v>31.055900915609602</v>
      </c>
      <c r="F22" s="22">
        <v>117.733067427328</v>
      </c>
      <c r="G22" s="22">
        <v>117.01506593054721</v>
      </c>
      <c r="H22" s="21">
        <v>114.42019247220735</v>
      </c>
      <c r="I22" s="22">
        <v>116.18669217777662</v>
      </c>
      <c r="J22" s="22">
        <v>115.11842288285695</v>
      </c>
      <c r="K22" s="119">
        <v>27.95431239573503</v>
      </c>
      <c r="L22" s="22">
        <v>117.24933258469375</v>
      </c>
      <c r="M22" s="22">
        <v>117.56236145356797</v>
      </c>
      <c r="N22" s="21">
        <v>114.90520768487424</v>
      </c>
      <c r="O22" s="78">
        <v>115.86202099859452</v>
      </c>
      <c r="P22" s="22">
        <v>116.70272798570493</v>
      </c>
      <c r="Q22" s="22">
        <v>31.182995249029112</v>
      </c>
      <c r="R22" s="22">
        <v>116.48759978008574</v>
      </c>
      <c r="S22" s="23">
        <v>117.58077107834879</v>
      </c>
      <c r="T22" s="24">
        <f t="shared" si="0"/>
        <v>1827.1340133185943</v>
      </c>
      <c r="V22" s="2"/>
      <c r="W22" s="18"/>
    </row>
    <row r="23" spans="1:30" ht="39.950000000000003" customHeight="1" x14ac:dyDescent="0.25">
      <c r="A23" s="157" t="s">
        <v>17</v>
      </c>
      <c r="B23" s="21">
        <v>112.11626886010876</v>
      </c>
      <c r="C23" s="78">
        <v>112.81440513826814</v>
      </c>
      <c r="D23" s="22">
        <v>115.1866683032576</v>
      </c>
      <c r="E23" s="22">
        <v>31.055900915609602</v>
      </c>
      <c r="F23" s="22">
        <v>117.733067427328</v>
      </c>
      <c r="G23" s="22">
        <v>117.01506593054721</v>
      </c>
      <c r="H23" s="21">
        <v>114.42019247220735</v>
      </c>
      <c r="I23" s="22">
        <v>116.18669217777662</v>
      </c>
      <c r="J23" s="22">
        <v>115.11842288285695</v>
      </c>
      <c r="K23" s="119">
        <v>27.95431239573503</v>
      </c>
      <c r="L23" s="22">
        <v>117.24933258469375</v>
      </c>
      <c r="M23" s="22">
        <v>117.56236145356797</v>
      </c>
      <c r="N23" s="21">
        <v>114.90520768487424</v>
      </c>
      <c r="O23" s="78">
        <v>115.86202099859452</v>
      </c>
      <c r="P23" s="22">
        <v>116.70272798570493</v>
      </c>
      <c r="Q23" s="22">
        <v>31.182995249029112</v>
      </c>
      <c r="R23" s="22">
        <v>116.48759978008574</v>
      </c>
      <c r="S23" s="23">
        <v>117.58077107834879</v>
      </c>
      <c r="T23" s="24">
        <f t="shared" si="0"/>
        <v>1827.1340133185943</v>
      </c>
      <c r="V23" s="2"/>
      <c r="W23" s="18"/>
    </row>
    <row r="24" spans="1:30" ht="39.950000000000003" customHeight="1" x14ac:dyDescent="0.25">
      <c r="A24" s="156" t="s">
        <v>18</v>
      </c>
      <c r="B24" s="21">
        <v>112.11626886010876</v>
      </c>
      <c r="C24" s="78">
        <v>112.81440513826814</v>
      </c>
      <c r="D24" s="22">
        <v>115.1866683032576</v>
      </c>
      <c r="E24" s="22">
        <v>31.055900915609602</v>
      </c>
      <c r="F24" s="22">
        <v>117.733067427328</v>
      </c>
      <c r="G24" s="22">
        <v>117.01506593054721</v>
      </c>
      <c r="H24" s="21">
        <v>114.42019247220735</v>
      </c>
      <c r="I24" s="22">
        <v>116.18669217777662</v>
      </c>
      <c r="J24" s="22">
        <v>115.11842288285695</v>
      </c>
      <c r="K24" s="119">
        <v>27.95431239573503</v>
      </c>
      <c r="L24" s="22">
        <v>117.24933258469375</v>
      </c>
      <c r="M24" s="22">
        <v>117.56236145356797</v>
      </c>
      <c r="N24" s="21">
        <v>114.90520768487424</v>
      </c>
      <c r="O24" s="78">
        <v>115.86202099859452</v>
      </c>
      <c r="P24" s="22">
        <v>116.70272798570493</v>
      </c>
      <c r="Q24" s="22">
        <v>31.182995249029112</v>
      </c>
      <c r="R24" s="22">
        <v>116.48759978008574</v>
      </c>
      <c r="S24" s="23">
        <v>117.58077107834879</v>
      </c>
      <c r="T24" s="24">
        <f t="shared" si="0"/>
        <v>1827.1340133185943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787.98299999999995</v>
      </c>
      <c r="C25" s="26">
        <f t="shared" si="1"/>
        <v>791.28000000000009</v>
      </c>
      <c r="D25" s="26">
        <f t="shared" si="1"/>
        <v>809.96300000000019</v>
      </c>
      <c r="E25" s="26">
        <f>SUM(E18:E24)</f>
        <v>218.70100000000002</v>
      </c>
      <c r="F25" s="26">
        <f t="shared" ref="F25:L25" si="2">SUM(F18:F24)</f>
        <v>825.34900000000016</v>
      </c>
      <c r="G25" s="26">
        <f t="shared" si="2"/>
        <v>822.05200000000002</v>
      </c>
      <c r="H25" s="25">
        <f t="shared" si="2"/>
        <v>803.36899999999991</v>
      </c>
      <c r="I25" s="26">
        <f t="shared" si="2"/>
        <v>814.35900000000015</v>
      </c>
      <c r="J25" s="26">
        <f>SUM(J18:J24)</f>
        <v>807.7650000000001</v>
      </c>
      <c r="K25" s="120">
        <f t="shared" ref="K25" si="3">SUM(K18:K24)</f>
        <v>197.81999999999996</v>
      </c>
      <c r="L25" s="26">
        <f t="shared" si="2"/>
        <v>822.05200000000013</v>
      </c>
      <c r="M25" s="26">
        <f>SUM(M18:M24)</f>
        <v>824.25</v>
      </c>
      <c r="N25" s="25">
        <f t="shared" ref="N25:P25" si="4">SUM(N18:N24)</f>
        <v>806.66599999999994</v>
      </c>
      <c r="O25" s="26">
        <f t="shared" si="4"/>
        <v>813.25999999999988</v>
      </c>
      <c r="P25" s="26">
        <f t="shared" si="4"/>
        <v>818.75499999999988</v>
      </c>
      <c r="Q25" s="26">
        <f>SUM(Q18:Q24)</f>
        <v>219.8</v>
      </c>
      <c r="R25" s="26">
        <f t="shared" ref="R25:S25" si="5">SUM(R18:R24)</f>
        <v>817.65599999999995</v>
      </c>
      <c r="S25" s="27">
        <f t="shared" si="5"/>
        <v>824.25000000000011</v>
      </c>
      <c r="T25" s="24">
        <f t="shared" si="0"/>
        <v>12825.329999999998</v>
      </c>
    </row>
    <row r="26" spans="1:30" s="2" customFormat="1" ht="36.75" customHeight="1" x14ac:dyDescent="0.25">
      <c r="A26" s="158" t="s">
        <v>19</v>
      </c>
      <c r="B26" s="402">
        <v>157</v>
      </c>
      <c r="C26" s="405">
        <v>157</v>
      </c>
      <c r="D26" s="29">
        <v>157</v>
      </c>
      <c r="E26" s="29">
        <v>157</v>
      </c>
      <c r="F26" s="401">
        <v>157</v>
      </c>
      <c r="G26" s="401">
        <v>157</v>
      </c>
      <c r="H26" s="402">
        <v>157</v>
      </c>
      <c r="I26" s="401">
        <v>157</v>
      </c>
      <c r="J26" s="401">
        <v>157</v>
      </c>
      <c r="K26" s="401">
        <v>157</v>
      </c>
      <c r="L26" s="401">
        <v>157</v>
      </c>
      <c r="M26" s="401">
        <v>157</v>
      </c>
      <c r="N26" s="402">
        <v>157</v>
      </c>
      <c r="O26" s="401">
        <v>157</v>
      </c>
      <c r="P26" s="401">
        <v>157</v>
      </c>
      <c r="Q26" s="401">
        <v>157</v>
      </c>
      <c r="R26" s="401">
        <v>157</v>
      </c>
      <c r="S26" s="404">
        <v>157</v>
      </c>
      <c r="T26" s="31">
        <f>+((T25/T27)/7)*1000</f>
        <v>156.99999999999997</v>
      </c>
    </row>
    <row r="27" spans="1:30" s="2" customFormat="1" ht="33" customHeight="1" x14ac:dyDescent="0.25">
      <c r="A27" s="159" t="s">
        <v>20</v>
      </c>
      <c r="B27" s="32">
        <v>717</v>
      </c>
      <c r="C27" s="81">
        <v>720</v>
      </c>
      <c r="D27" s="33">
        <v>737</v>
      </c>
      <c r="E27" s="33">
        <v>199</v>
      </c>
      <c r="F27" s="33">
        <v>751</v>
      </c>
      <c r="G27" s="33">
        <v>748</v>
      </c>
      <c r="H27" s="32">
        <v>731</v>
      </c>
      <c r="I27" s="33">
        <v>741</v>
      </c>
      <c r="J27" s="33">
        <v>735</v>
      </c>
      <c r="K27" s="122">
        <v>180</v>
      </c>
      <c r="L27" s="33">
        <v>748</v>
      </c>
      <c r="M27" s="33">
        <v>750</v>
      </c>
      <c r="N27" s="32">
        <v>734</v>
      </c>
      <c r="O27" s="33">
        <v>740</v>
      </c>
      <c r="P27" s="33">
        <v>745</v>
      </c>
      <c r="Q27" s="33">
        <v>200</v>
      </c>
      <c r="R27" s="33">
        <v>744</v>
      </c>
      <c r="S27" s="34">
        <v>750</v>
      </c>
      <c r="T27" s="35">
        <f>SUM(B27:S27)</f>
        <v>11670</v>
      </c>
      <c r="U27" s="2">
        <f>((T25*1000)/T27)/7</f>
        <v>156.99999999999997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112.11626886010876</v>
      </c>
      <c r="C28" s="37">
        <f t="shared" si="6"/>
        <v>112.81440513826814</v>
      </c>
      <c r="D28" s="37">
        <f t="shared" si="6"/>
        <v>115.1866683032576</v>
      </c>
      <c r="E28" s="37">
        <f t="shared" si="6"/>
        <v>31.055900915609602</v>
      </c>
      <c r="F28" s="37">
        <f t="shared" si="6"/>
        <v>117.733067427328</v>
      </c>
      <c r="G28" s="37">
        <f t="shared" si="6"/>
        <v>117.01506593054721</v>
      </c>
      <c r="H28" s="36">
        <f t="shared" si="6"/>
        <v>114.42019247220735</v>
      </c>
      <c r="I28" s="37">
        <f t="shared" si="6"/>
        <v>116.18669217777662</v>
      </c>
      <c r="J28" s="37">
        <f t="shared" si="6"/>
        <v>115.11842288285695</v>
      </c>
      <c r="K28" s="123">
        <f t="shared" si="6"/>
        <v>27.95431239573503</v>
      </c>
      <c r="L28" s="37">
        <f t="shared" si="6"/>
        <v>117.24933258469375</v>
      </c>
      <c r="M28" s="37">
        <f t="shared" si="6"/>
        <v>117.56236145356797</v>
      </c>
      <c r="N28" s="36">
        <f t="shared" si="6"/>
        <v>114.90520768487424</v>
      </c>
      <c r="O28" s="37">
        <f t="shared" si="6"/>
        <v>115.86202099859452</v>
      </c>
      <c r="P28" s="37">
        <f t="shared" si="6"/>
        <v>116.70272798570493</v>
      </c>
      <c r="Q28" s="37">
        <f t="shared" si="6"/>
        <v>31.182995249029112</v>
      </c>
      <c r="R28" s="37">
        <f t="shared" si="6"/>
        <v>116.48759978008574</v>
      </c>
      <c r="S28" s="38">
        <f t="shared" si="6"/>
        <v>117.58077107834879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787.98299999999995</v>
      </c>
      <c r="C29" s="41">
        <f t="shared" si="7"/>
        <v>791.28</v>
      </c>
      <c r="D29" s="41">
        <f t="shared" si="7"/>
        <v>809.96299999999997</v>
      </c>
      <c r="E29" s="41">
        <f>((E27*E26)*7)/1000</f>
        <v>218.70099999999999</v>
      </c>
      <c r="F29" s="41">
        <f>((F27*F26)*7)/1000</f>
        <v>825.34900000000005</v>
      </c>
      <c r="G29" s="41">
        <f t="shared" ref="G29:S29" si="8">((G27*G26)*7)/1000</f>
        <v>822.05200000000002</v>
      </c>
      <c r="H29" s="40">
        <f t="shared" si="8"/>
        <v>803.36900000000003</v>
      </c>
      <c r="I29" s="41">
        <f t="shared" si="8"/>
        <v>814.35900000000004</v>
      </c>
      <c r="J29" s="41">
        <f t="shared" si="8"/>
        <v>807.76499999999999</v>
      </c>
      <c r="K29" s="124">
        <f t="shared" si="8"/>
        <v>197.82</v>
      </c>
      <c r="L29" s="41">
        <f t="shared" si="8"/>
        <v>822.05200000000002</v>
      </c>
      <c r="M29" s="41">
        <f t="shared" si="8"/>
        <v>824.25</v>
      </c>
      <c r="N29" s="40">
        <f t="shared" si="8"/>
        <v>806.66600000000005</v>
      </c>
      <c r="O29" s="41">
        <f t="shared" si="8"/>
        <v>813.26</v>
      </c>
      <c r="P29" s="41">
        <f t="shared" si="8"/>
        <v>818.755</v>
      </c>
      <c r="Q29" s="42">
        <f t="shared" si="8"/>
        <v>219.8</v>
      </c>
      <c r="R29" s="42">
        <f t="shared" si="8"/>
        <v>817.65599999999995</v>
      </c>
      <c r="S29" s="43">
        <f t="shared" si="8"/>
        <v>824.25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</v>
      </c>
      <c r="C30" s="46">
        <f t="shared" si="9"/>
        <v>157.00000000000003</v>
      </c>
      <c r="D30" s="46">
        <f t="shared" si="9"/>
        <v>157.00000000000003</v>
      </c>
      <c r="E30" s="46">
        <f>+(E25/E27)/7*1000</f>
        <v>157.00000000000003</v>
      </c>
      <c r="F30" s="46">
        <f t="shared" ref="F30:L30" si="10">+(F25/F27)/7*1000</f>
        <v>157.00000000000003</v>
      </c>
      <c r="G30" s="46">
        <f t="shared" si="10"/>
        <v>157</v>
      </c>
      <c r="H30" s="45">
        <f t="shared" si="10"/>
        <v>157</v>
      </c>
      <c r="I30" s="46">
        <f t="shared" si="10"/>
        <v>157.00000000000003</v>
      </c>
      <c r="J30" s="46">
        <f>+(J25/J27)/7*1000</f>
        <v>157.00000000000003</v>
      </c>
      <c r="K30" s="125">
        <f t="shared" ref="K30" si="11">+(K25/K27)/7*1000</f>
        <v>156.99999999999997</v>
      </c>
      <c r="L30" s="46">
        <f t="shared" si="10"/>
        <v>157.00000000000003</v>
      </c>
      <c r="M30" s="46">
        <f>+(M25/M27)/7*1000</f>
        <v>157</v>
      </c>
      <c r="N30" s="45">
        <f t="shared" ref="N30:S30" si="12">+(N25/N27)/7*1000</f>
        <v>157</v>
      </c>
      <c r="O30" s="46">
        <f t="shared" si="12"/>
        <v>156.99999999999997</v>
      </c>
      <c r="P30" s="46">
        <f t="shared" si="12"/>
        <v>156.99999999999997</v>
      </c>
      <c r="Q30" s="46">
        <f t="shared" si="12"/>
        <v>157</v>
      </c>
      <c r="R30" s="46">
        <f t="shared" si="12"/>
        <v>157</v>
      </c>
      <c r="S30" s="47">
        <f t="shared" si="12"/>
        <v>157.00000000000003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99.317700000000016</v>
      </c>
      <c r="C39" s="78">
        <v>92.884799999999998</v>
      </c>
      <c r="D39" s="78">
        <v>97.434899999999999</v>
      </c>
      <c r="E39" s="78">
        <v>22.907400000000003</v>
      </c>
      <c r="F39" s="78">
        <v>98.690100000000015</v>
      </c>
      <c r="G39" s="78">
        <v>97.121099999999998</v>
      </c>
      <c r="H39" s="78"/>
      <c r="I39" s="78"/>
      <c r="J39" s="99">
        <f t="shared" ref="J39:J46" si="13">SUM(B39:I39)</f>
        <v>508.35600000000005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6.6</v>
      </c>
      <c r="R39" s="78">
        <v>6.3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99.317700000000016</v>
      </c>
      <c r="C40" s="78">
        <v>92.884799999999998</v>
      </c>
      <c r="D40" s="78">
        <v>97.434899999999999</v>
      </c>
      <c r="E40" s="78">
        <v>22.907400000000003</v>
      </c>
      <c r="F40" s="78">
        <v>98.690100000000015</v>
      </c>
      <c r="G40" s="78">
        <v>97.121099999999998</v>
      </c>
      <c r="H40" s="78"/>
      <c r="I40" s="78"/>
      <c r="J40" s="99">
        <f t="shared" si="13"/>
        <v>508.35600000000005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6.6</v>
      </c>
      <c r="R40" s="78">
        <v>6.3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6.2</v>
      </c>
      <c r="O41" s="78">
        <v>6.4</v>
      </c>
      <c r="P41" s="78">
        <v>1.5</v>
      </c>
      <c r="Q41" s="78">
        <v>6.3</v>
      </c>
      <c r="R41" s="78">
        <v>6.3</v>
      </c>
      <c r="S41" s="99">
        <f t="shared" si="14"/>
        <v>34.1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6.2</v>
      </c>
      <c r="O42" s="78">
        <v>6.4</v>
      </c>
      <c r="P42" s="78">
        <v>1.5</v>
      </c>
      <c r="Q42" s="78">
        <v>6.3</v>
      </c>
      <c r="R42" s="78">
        <v>6.3</v>
      </c>
      <c r="S42" s="99">
        <f t="shared" si="14"/>
        <v>34.1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6.3</v>
      </c>
      <c r="O43" s="78">
        <v>6.4</v>
      </c>
      <c r="P43" s="78">
        <v>1.6</v>
      </c>
      <c r="Q43" s="78">
        <v>6.3</v>
      </c>
      <c r="R43" s="78">
        <v>6.3</v>
      </c>
      <c r="S43" s="99">
        <f t="shared" si="14"/>
        <v>34.300000000000004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6.3</v>
      </c>
      <c r="O44" s="78">
        <v>6.5</v>
      </c>
      <c r="P44" s="78">
        <v>1.6</v>
      </c>
      <c r="Q44" s="78">
        <v>6.4</v>
      </c>
      <c r="R44" s="78">
        <v>6.3</v>
      </c>
      <c r="S44" s="99">
        <f t="shared" si="14"/>
        <v>34.5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6.3</v>
      </c>
      <c r="O45" s="78">
        <v>6.5</v>
      </c>
      <c r="P45" s="78">
        <v>1.6</v>
      </c>
      <c r="Q45" s="78">
        <v>6.4</v>
      </c>
      <c r="R45" s="78">
        <v>6.4</v>
      </c>
      <c r="S45" s="99">
        <f t="shared" si="14"/>
        <v>34.6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198.63540000000003</v>
      </c>
      <c r="C46" s="26">
        <f t="shared" si="15"/>
        <v>185.7696</v>
      </c>
      <c r="D46" s="26">
        <f t="shared" si="15"/>
        <v>194.8698</v>
      </c>
      <c r="E46" s="26">
        <f t="shared" si="15"/>
        <v>45.814800000000005</v>
      </c>
      <c r="F46" s="26">
        <f t="shared" si="15"/>
        <v>197.38020000000003</v>
      </c>
      <c r="G46" s="26">
        <f t="shared" si="15"/>
        <v>194.2422</v>
      </c>
      <c r="H46" s="26">
        <f t="shared" si="15"/>
        <v>0</v>
      </c>
      <c r="I46" s="26">
        <f t="shared" si="15"/>
        <v>0</v>
      </c>
      <c r="J46" s="99">
        <f t="shared" si="13"/>
        <v>1016.7120000000001</v>
      </c>
      <c r="L46" s="76" t="s">
        <v>10</v>
      </c>
      <c r="M46" s="79">
        <f t="shared" ref="M46:R46" si="16">SUM(M39:M45)</f>
        <v>49.8</v>
      </c>
      <c r="N46" s="26">
        <f t="shared" si="16"/>
        <v>43.9</v>
      </c>
      <c r="O46" s="26">
        <f t="shared" si="16"/>
        <v>45</v>
      </c>
      <c r="P46" s="26">
        <f t="shared" si="16"/>
        <v>11.399999999999999</v>
      </c>
      <c r="Q46" s="26">
        <f t="shared" si="16"/>
        <v>44.9</v>
      </c>
      <c r="R46" s="26">
        <f t="shared" si="16"/>
        <v>44.199999999999996</v>
      </c>
      <c r="S46" s="99">
        <f t="shared" si="14"/>
        <v>239.2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156.9</v>
      </c>
      <c r="C47" s="29">
        <v>156.9</v>
      </c>
      <c r="D47" s="29">
        <v>156.9</v>
      </c>
      <c r="E47" s="29">
        <v>156.9</v>
      </c>
      <c r="F47" s="29">
        <v>156.9</v>
      </c>
      <c r="G47" s="29">
        <v>156.9</v>
      </c>
      <c r="H47" s="29"/>
      <c r="I47" s="29"/>
      <c r="J47" s="100">
        <f>+((J46/J48)/7)*1000</f>
        <v>44.828571428571436</v>
      </c>
      <c r="L47" s="108" t="s">
        <v>19</v>
      </c>
      <c r="M47" s="80">
        <v>160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137.2346528973035</v>
      </c>
      <c r="T47" s="62"/>
    </row>
    <row r="48" spans="1:30" ht="33.75" customHeight="1" x14ac:dyDescent="0.25">
      <c r="A48" s="92" t="s">
        <v>20</v>
      </c>
      <c r="B48" s="81">
        <v>633</v>
      </c>
      <c r="C48" s="33">
        <v>592</v>
      </c>
      <c r="D48" s="33">
        <v>621</v>
      </c>
      <c r="E48" s="33">
        <v>146</v>
      </c>
      <c r="F48" s="33">
        <v>629</v>
      </c>
      <c r="G48" s="33">
        <v>619</v>
      </c>
      <c r="H48" s="33"/>
      <c r="I48" s="33"/>
      <c r="J48" s="101">
        <f>SUM(B48:I48)</f>
        <v>3240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99.317700000000016</v>
      </c>
      <c r="C49" s="37">
        <f t="shared" si="17"/>
        <v>92.884799999999998</v>
      </c>
      <c r="D49" s="37">
        <f t="shared" si="17"/>
        <v>97.434899999999999</v>
      </c>
      <c r="E49" s="37">
        <f t="shared" si="17"/>
        <v>22.907400000000003</v>
      </c>
      <c r="F49" s="37">
        <f t="shared" si="17"/>
        <v>98.690100000000015</v>
      </c>
      <c r="G49" s="37">
        <f t="shared" si="17"/>
        <v>97.121099999999998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44.828571428571429</v>
      </c>
      <c r="L49" s="93" t="s">
        <v>21</v>
      </c>
      <c r="M49" s="82">
        <f>((M48*M47)*7/1000-M39-M40)/5</f>
        <v>7.7440000000000015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1.5479999999999998</v>
      </c>
      <c r="Q49" s="37">
        <f t="shared" si="19"/>
        <v>6.3311999999999999</v>
      </c>
      <c r="R49" s="37">
        <f t="shared" si="19"/>
        <v>6.3167999999999997</v>
      </c>
      <c r="S49" s="111">
        <f>((S46*1000)/S48)/7</f>
        <v>137.2346528973035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695.22390000000007</v>
      </c>
      <c r="C50" s="41">
        <f t="shared" si="20"/>
        <v>650.19359999999995</v>
      </c>
      <c r="D50" s="41">
        <f t="shared" si="20"/>
        <v>682.04430000000002</v>
      </c>
      <c r="E50" s="41">
        <f t="shared" si="20"/>
        <v>160.35180000000003</v>
      </c>
      <c r="F50" s="41">
        <f t="shared" si="20"/>
        <v>690.83070000000009</v>
      </c>
      <c r="G50" s="41">
        <f t="shared" si="20"/>
        <v>679.84770000000003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51.52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11.34</v>
      </c>
      <c r="Q50" s="41">
        <f t="shared" si="21"/>
        <v>44.856000000000002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44.828571428571436</v>
      </c>
      <c r="C51" s="46">
        <f t="shared" si="22"/>
        <v>44.828571428571429</v>
      </c>
      <c r="D51" s="46">
        <f t="shared" si="22"/>
        <v>44.828571428571436</v>
      </c>
      <c r="E51" s="46">
        <f t="shared" si="22"/>
        <v>44.828571428571436</v>
      </c>
      <c r="F51" s="46">
        <f t="shared" si="22"/>
        <v>44.828571428571436</v>
      </c>
      <c r="G51" s="46">
        <f t="shared" si="22"/>
        <v>44.828571428571429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154.65838509316771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135.71428571428569</v>
      </c>
      <c r="Q51" s="46">
        <f t="shared" si="23"/>
        <v>133.63095238095238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8.6</v>
      </c>
      <c r="H58" s="21">
        <v>8.1999999999999993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8.6</v>
      </c>
      <c r="P58" s="78">
        <v>8.6</v>
      </c>
      <c r="Q58" s="78">
        <v>2.2999999999999998</v>
      </c>
      <c r="R58" s="78">
        <v>8.4</v>
      </c>
      <c r="S58" s="182">
        <v>8.3000000000000007</v>
      </c>
      <c r="T58" s="24">
        <f t="shared" ref="T58:T65" si="24">SUM(B58:S58)</f>
        <v>133.49999999999997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8.6</v>
      </c>
      <c r="H59" s="21">
        <v>8.1999999999999993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8.6</v>
      </c>
      <c r="P59" s="78">
        <v>8.6</v>
      </c>
      <c r="Q59" s="78">
        <v>2.2999999999999998</v>
      </c>
      <c r="R59" s="78">
        <v>8.4</v>
      </c>
      <c r="S59" s="182">
        <v>8.3000000000000007</v>
      </c>
      <c r="T59" s="24">
        <f t="shared" si="24"/>
        <v>133.49999999999997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132.79999999999998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</v>
      </c>
      <c r="R65" s="26">
        <f t="shared" si="25"/>
        <v>58.5</v>
      </c>
      <c r="S65" s="27">
        <f>SUM(S58:S64)</f>
        <v>57.500000000000014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138.48214285714286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8.4949999999999992</v>
      </c>
      <c r="H68" s="36">
        <f t="shared" si="26"/>
        <v>8.2013999999999978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8.516</v>
      </c>
      <c r="P68" s="82">
        <f t="shared" si="26"/>
        <v>8.6251999999999995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138.48214285714286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841B-AC09-4CA4-B708-A1927C6CD10B}">
  <dimension ref="A1:AQ239"/>
  <sheetViews>
    <sheetView view="pageBreakPreview" topLeftCell="A43" zoomScale="30" zoomScaleNormal="30" zoomScaleSheetLayoutView="30" workbookViewId="0">
      <selection activeCell="T49" sqref="T4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2"/>
      <c r="Z3" s="2"/>
      <c r="AA3" s="2"/>
      <c r="AB3" s="2"/>
      <c r="AC3" s="2"/>
      <c r="AD3" s="4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4" t="s">
        <v>1</v>
      </c>
      <c r="B9" s="464"/>
      <c r="C9" s="46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4"/>
      <c r="B10" s="464"/>
      <c r="C10" s="4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4" t="s">
        <v>4</v>
      </c>
      <c r="B11" s="464"/>
      <c r="C11" s="464"/>
      <c r="D11" s="1"/>
      <c r="E11" s="465">
        <v>3</v>
      </c>
      <c r="F11" s="1"/>
      <c r="G11" s="1"/>
      <c r="H11" s="1"/>
      <c r="I11" s="1"/>
      <c r="J11" s="1"/>
      <c r="K11" s="474" t="s">
        <v>151</v>
      </c>
      <c r="L11" s="474"/>
      <c r="M11" s="466"/>
      <c r="N11" s="4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4"/>
      <c r="B12" s="464"/>
      <c r="C12" s="464"/>
      <c r="D12" s="1"/>
      <c r="E12" s="5"/>
      <c r="F12" s="1"/>
      <c r="G12" s="1"/>
      <c r="H12" s="1"/>
      <c r="I12" s="1"/>
      <c r="J12" s="1"/>
      <c r="K12" s="466"/>
      <c r="L12" s="466"/>
      <c r="M12" s="466"/>
      <c r="N12" s="4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4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1"/>
      <c r="X13" s="1"/>
      <c r="Y13" s="1"/>
    </row>
    <row r="14" spans="1:30" s="3" customFormat="1" ht="27" thickBot="1" x14ac:dyDescent="0.3">
      <c r="A14" s="464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112.11626886010876</v>
      </c>
      <c r="C18" s="78">
        <v>112.81440513826814</v>
      </c>
      <c r="D18" s="22">
        <v>115.1866683032576</v>
      </c>
      <c r="E18" s="22">
        <v>31.055900915609602</v>
      </c>
      <c r="F18" s="22">
        <v>117.733067427328</v>
      </c>
      <c r="G18" s="22">
        <v>117.01506593054721</v>
      </c>
      <c r="H18" s="21">
        <v>114.42019247220735</v>
      </c>
      <c r="I18" s="22">
        <v>116.18669217777662</v>
      </c>
      <c r="J18" s="22">
        <v>115.11842288285695</v>
      </c>
      <c r="K18" s="119">
        <v>27.95431239573503</v>
      </c>
      <c r="L18" s="22">
        <v>117.24933258469375</v>
      </c>
      <c r="M18" s="22">
        <v>117.56236145356797</v>
      </c>
      <c r="N18" s="21">
        <v>114.90520768487424</v>
      </c>
      <c r="O18" s="78">
        <v>115.86202099859452</v>
      </c>
      <c r="P18" s="22">
        <v>116.70272798570493</v>
      </c>
      <c r="Q18" s="22">
        <v>31.182995249029112</v>
      </c>
      <c r="R18" s="22">
        <v>116.48759978008574</v>
      </c>
      <c r="S18" s="23">
        <v>117.58077107834879</v>
      </c>
      <c r="T18" s="24">
        <f t="shared" ref="T18:T25" si="0">SUM(B18:S18)</f>
        <v>1827.1340133185943</v>
      </c>
      <c r="V18" s="2"/>
      <c r="W18" s="18"/>
    </row>
    <row r="19" spans="1:30" ht="39.950000000000003" customHeight="1" x14ac:dyDescent="0.25">
      <c r="A19" s="157" t="s">
        <v>13</v>
      </c>
      <c r="B19" s="21">
        <v>112.11626886010876</v>
      </c>
      <c r="C19" s="78">
        <v>112.81440513826814</v>
      </c>
      <c r="D19" s="22">
        <v>115.1866683032576</v>
      </c>
      <c r="E19" s="22">
        <v>31.055900915609602</v>
      </c>
      <c r="F19" s="22">
        <v>117.733067427328</v>
      </c>
      <c r="G19" s="22">
        <v>117.01506593054721</v>
      </c>
      <c r="H19" s="21">
        <v>114.42019247220735</v>
      </c>
      <c r="I19" s="22">
        <v>116.18669217777662</v>
      </c>
      <c r="J19" s="22">
        <v>115.11842288285695</v>
      </c>
      <c r="K19" s="119">
        <v>27.95431239573503</v>
      </c>
      <c r="L19" s="22">
        <v>117.24933258469375</v>
      </c>
      <c r="M19" s="22">
        <v>117.56236145356797</v>
      </c>
      <c r="N19" s="21">
        <v>114.90520768487424</v>
      </c>
      <c r="O19" s="78">
        <v>115.86202099859452</v>
      </c>
      <c r="P19" s="22">
        <v>116.70272798570493</v>
      </c>
      <c r="Q19" s="22">
        <v>31.182995249029112</v>
      </c>
      <c r="R19" s="22">
        <v>116.48759978008574</v>
      </c>
      <c r="S19" s="23">
        <v>117.58077107834879</v>
      </c>
      <c r="T19" s="24">
        <f t="shared" si="0"/>
        <v>1827.1340133185943</v>
      </c>
      <c r="V19" s="2"/>
      <c r="W19" s="18"/>
    </row>
    <row r="20" spans="1:30" ht="39.75" customHeight="1" x14ac:dyDescent="0.25">
      <c r="A20" s="156" t="s">
        <v>14</v>
      </c>
      <c r="B20" s="21">
        <v>111.27197245595653</v>
      </c>
      <c r="C20" s="78">
        <v>111.21167794469279</v>
      </c>
      <c r="D20" s="22">
        <v>114.42301267869701</v>
      </c>
      <c r="E20" s="22">
        <v>30.055879633756177</v>
      </c>
      <c r="F20" s="22">
        <v>117.34573302906888</v>
      </c>
      <c r="G20" s="22">
        <v>116.53813362778121</v>
      </c>
      <c r="H20" s="21">
        <v>113.63480301111713</v>
      </c>
      <c r="I20" s="22">
        <v>115.55572312888941</v>
      </c>
      <c r="J20" s="22">
        <v>114.88823084685728</v>
      </c>
      <c r="K20" s="119">
        <v>28.231075041706003</v>
      </c>
      <c r="L20" s="22">
        <v>116.66338696612256</v>
      </c>
      <c r="M20" s="22">
        <v>117.19505541857288</v>
      </c>
      <c r="N20" s="21">
        <v>114.75455692605037</v>
      </c>
      <c r="O20" s="78">
        <v>115.02871160056227</v>
      </c>
      <c r="P20" s="22">
        <v>116.44410880571812</v>
      </c>
      <c r="Q20" s="22">
        <v>31.099841900388373</v>
      </c>
      <c r="R20" s="22">
        <v>116.31120008796579</v>
      </c>
      <c r="S20" s="23">
        <v>117.18769156866055</v>
      </c>
      <c r="T20" s="24">
        <f t="shared" si="0"/>
        <v>1817.8407946725631</v>
      </c>
      <c r="V20" s="2"/>
      <c r="W20" s="18"/>
    </row>
    <row r="21" spans="1:30" ht="39.950000000000003" customHeight="1" x14ac:dyDescent="0.25">
      <c r="A21" s="157" t="s">
        <v>15</v>
      </c>
      <c r="B21" s="21">
        <v>111.27197245595653</v>
      </c>
      <c r="C21" s="78">
        <v>111.21167794469279</v>
      </c>
      <c r="D21" s="22">
        <v>114.42301267869701</v>
      </c>
      <c r="E21" s="22">
        <v>30.055879633756177</v>
      </c>
      <c r="F21" s="22">
        <v>117.34573302906888</v>
      </c>
      <c r="G21" s="22">
        <v>116.53813362778121</v>
      </c>
      <c r="H21" s="21">
        <v>113.63480301111713</v>
      </c>
      <c r="I21" s="22">
        <v>115.55572312888941</v>
      </c>
      <c r="J21" s="22">
        <v>114.88823084685728</v>
      </c>
      <c r="K21" s="119">
        <v>28.231075041706003</v>
      </c>
      <c r="L21" s="22">
        <v>116.66338696612256</v>
      </c>
      <c r="M21" s="22">
        <v>117.19505541857288</v>
      </c>
      <c r="N21" s="21">
        <v>114.75455692605037</v>
      </c>
      <c r="O21" s="78">
        <v>115.02871160056227</v>
      </c>
      <c r="P21" s="22">
        <v>116.44410880571812</v>
      </c>
      <c r="Q21" s="22">
        <v>31.099841900388373</v>
      </c>
      <c r="R21" s="22">
        <v>116.31120008796579</v>
      </c>
      <c r="S21" s="23">
        <v>117.18769156866055</v>
      </c>
      <c r="T21" s="24">
        <f t="shared" si="0"/>
        <v>1817.8407946725631</v>
      </c>
      <c r="V21" s="2"/>
      <c r="W21" s="18"/>
    </row>
    <row r="22" spans="1:30" ht="39.950000000000003" customHeight="1" x14ac:dyDescent="0.25">
      <c r="A22" s="156" t="s">
        <v>16</v>
      </c>
      <c r="B22" s="21">
        <v>111.27197245595653</v>
      </c>
      <c r="C22" s="78">
        <v>111.21167794469279</v>
      </c>
      <c r="D22" s="22">
        <v>114.42301267869701</v>
      </c>
      <c r="E22" s="22">
        <v>30.055879633756177</v>
      </c>
      <c r="F22" s="22">
        <v>117.34573302906888</v>
      </c>
      <c r="G22" s="22">
        <v>116.53813362778121</v>
      </c>
      <c r="H22" s="21">
        <v>113.63480301111713</v>
      </c>
      <c r="I22" s="22">
        <v>115.55572312888941</v>
      </c>
      <c r="J22" s="22">
        <v>114.88823084685728</v>
      </c>
      <c r="K22" s="119">
        <v>28.231075041706003</v>
      </c>
      <c r="L22" s="22">
        <v>116.66338696612256</v>
      </c>
      <c r="M22" s="22">
        <v>117.19505541857288</v>
      </c>
      <c r="N22" s="21">
        <v>114.75455692605037</v>
      </c>
      <c r="O22" s="78">
        <v>115.02871160056227</v>
      </c>
      <c r="P22" s="22">
        <v>116.44410880571812</v>
      </c>
      <c r="Q22" s="22">
        <v>31.099841900388373</v>
      </c>
      <c r="R22" s="22">
        <v>116.31120008796579</v>
      </c>
      <c r="S22" s="23">
        <v>117.18769156866055</v>
      </c>
      <c r="T22" s="24">
        <f t="shared" si="0"/>
        <v>1817.8407946725631</v>
      </c>
      <c r="V22" s="2"/>
      <c r="W22" s="18"/>
    </row>
    <row r="23" spans="1:30" ht="39.950000000000003" customHeight="1" x14ac:dyDescent="0.25">
      <c r="A23" s="157" t="s">
        <v>17</v>
      </c>
      <c r="B23" s="21">
        <v>111.27197245595653</v>
      </c>
      <c r="C23" s="78">
        <v>111.21167794469279</v>
      </c>
      <c r="D23" s="22">
        <v>114.42301267869701</v>
      </c>
      <c r="E23" s="22">
        <v>30.055879633756177</v>
      </c>
      <c r="F23" s="22">
        <v>117.34573302906888</v>
      </c>
      <c r="G23" s="22">
        <v>116.53813362778121</v>
      </c>
      <c r="H23" s="21">
        <v>113.63480301111713</v>
      </c>
      <c r="I23" s="22">
        <v>115.55572312888941</v>
      </c>
      <c r="J23" s="22">
        <v>114.88823084685728</v>
      </c>
      <c r="K23" s="119">
        <v>28.231075041706003</v>
      </c>
      <c r="L23" s="22">
        <v>116.66338696612256</v>
      </c>
      <c r="M23" s="22">
        <v>117.19505541857288</v>
      </c>
      <c r="N23" s="21">
        <v>114.75455692605037</v>
      </c>
      <c r="O23" s="78">
        <v>115.02871160056227</v>
      </c>
      <c r="P23" s="22">
        <v>116.44410880571812</v>
      </c>
      <c r="Q23" s="22">
        <v>31.099841900388373</v>
      </c>
      <c r="R23" s="22">
        <v>116.31120008796579</v>
      </c>
      <c r="S23" s="23">
        <v>117.18769156866055</v>
      </c>
      <c r="T23" s="24">
        <f t="shared" si="0"/>
        <v>1817.8407946725631</v>
      </c>
      <c r="V23" s="2"/>
      <c r="W23" s="18"/>
    </row>
    <row r="24" spans="1:30" ht="39.950000000000003" customHeight="1" x14ac:dyDescent="0.25">
      <c r="A24" s="156" t="s">
        <v>18</v>
      </c>
      <c r="B24" s="21">
        <v>111.27197245595653</v>
      </c>
      <c r="C24" s="78">
        <v>111.21167794469279</v>
      </c>
      <c r="D24" s="22">
        <v>114.42301267869701</v>
      </c>
      <c r="E24" s="22">
        <v>30.055879633756177</v>
      </c>
      <c r="F24" s="22">
        <v>117.34573302906888</v>
      </c>
      <c r="G24" s="22">
        <v>116.53813362778121</v>
      </c>
      <c r="H24" s="21">
        <v>113.63480301111713</v>
      </c>
      <c r="I24" s="22">
        <v>115.55572312888941</v>
      </c>
      <c r="J24" s="22">
        <v>114.88823084685728</v>
      </c>
      <c r="K24" s="119">
        <v>28.231075041706003</v>
      </c>
      <c r="L24" s="22">
        <v>116.66338696612256</v>
      </c>
      <c r="M24" s="22">
        <v>117.19505541857288</v>
      </c>
      <c r="N24" s="21">
        <v>114.75455692605037</v>
      </c>
      <c r="O24" s="78">
        <v>115.02871160056227</v>
      </c>
      <c r="P24" s="22">
        <v>116.44410880571812</v>
      </c>
      <c r="Q24" s="22">
        <v>31.099841900388373</v>
      </c>
      <c r="R24" s="22">
        <v>116.31120008796579</v>
      </c>
      <c r="S24" s="23">
        <v>117.18769156866055</v>
      </c>
      <c r="T24" s="24">
        <f t="shared" si="0"/>
        <v>1817.8407946725631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780.59240000000023</v>
      </c>
      <c r="C25" s="26">
        <f t="shared" si="1"/>
        <v>781.6872000000003</v>
      </c>
      <c r="D25" s="26">
        <f t="shared" si="1"/>
        <v>802.48840000000018</v>
      </c>
      <c r="E25" s="26">
        <f>SUM(E18:E24)</f>
        <v>212.39120000000008</v>
      </c>
      <c r="F25" s="26">
        <f t="shared" ref="F25:L25" si="2">SUM(F18:F24)</f>
        <v>822.19480000000044</v>
      </c>
      <c r="G25" s="26">
        <f t="shared" si="2"/>
        <v>816.72080000000051</v>
      </c>
      <c r="H25" s="25">
        <f t="shared" si="2"/>
        <v>797.01440000000036</v>
      </c>
      <c r="I25" s="26">
        <f t="shared" si="2"/>
        <v>810.15200000000038</v>
      </c>
      <c r="J25" s="26">
        <f>SUM(J18:J24)</f>
        <v>804.67800000000022</v>
      </c>
      <c r="K25" s="120">
        <f t="shared" ref="K25" si="3">SUM(K18:K24)</f>
        <v>197.06400000000005</v>
      </c>
      <c r="L25" s="26">
        <f t="shared" si="2"/>
        <v>817.81560000000025</v>
      </c>
      <c r="M25" s="26">
        <f>SUM(M18:M24)</f>
        <v>821.10000000000048</v>
      </c>
      <c r="N25" s="25">
        <f t="shared" ref="N25:P25" si="4">SUM(N18:N24)</f>
        <v>803.58320000000026</v>
      </c>
      <c r="O25" s="26">
        <f t="shared" si="4"/>
        <v>806.86760000000027</v>
      </c>
      <c r="P25" s="26">
        <f t="shared" si="4"/>
        <v>815.62600000000032</v>
      </c>
      <c r="Q25" s="26">
        <f>SUM(Q18:Q24)</f>
        <v>217.8652000000001</v>
      </c>
      <c r="R25" s="26">
        <f t="shared" ref="R25:S25" si="5">SUM(R18:R24)</f>
        <v>814.53120000000035</v>
      </c>
      <c r="S25" s="27">
        <f t="shared" si="5"/>
        <v>821.10000000000025</v>
      </c>
      <c r="T25" s="24">
        <f t="shared" si="0"/>
        <v>12743.472000000003</v>
      </c>
    </row>
    <row r="26" spans="1:30" s="2" customFormat="1" ht="36.75" customHeight="1" x14ac:dyDescent="0.25">
      <c r="A26" s="158" t="s">
        <v>19</v>
      </c>
      <c r="B26" s="402">
        <v>156.40000000000006</v>
      </c>
      <c r="C26" s="405">
        <v>156.40000000000006</v>
      </c>
      <c r="D26" s="29">
        <v>156.40000000000006</v>
      </c>
      <c r="E26" s="29">
        <v>156.40000000000006</v>
      </c>
      <c r="F26" s="401">
        <v>156.40000000000006</v>
      </c>
      <c r="G26" s="401">
        <v>156.40000000000006</v>
      </c>
      <c r="H26" s="402">
        <v>156.40000000000006</v>
      </c>
      <c r="I26" s="401">
        <v>156.40000000000006</v>
      </c>
      <c r="J26" s="401">
        <v>156.40000000000006</v>
      </c>
      <c r="K26" s="401">
        <v>156.40000000000006</v>
      </c>
      <c r="L26" s="401">
        <v>156.40000000000006</v>
      </c>
      <c r="M26" s="401">
        <v>156.40000000000006</v>
      </c>
      <c r="N26" s="402">
        <v>156.40000000000006</v>
      </c>
      <c r="O26" s="401">
        <v>156.40000000000006</v>
      </c>
      <c r="P26" s="401">
        <v>156.40000000000006</v>
      </c>
      <c r="Q26" s="401">
        <v>156.40000000000006</v>
      </c>
      <c r="R26" s="401">
        <v>156.40000000000006</v>
      </c>
      <c r="S26" s="404">
        <v>156.40000000000006</v>
      </c>
      <c r="T26" s="31">
        <f>+((T25/T27)/7)*1000</f>
        <v>156.40000000000003</v>
      </c>
    </row>
    <row r="27" spans="1:30" s="2" customFormat="1" ht="33" customHeight="1" x14ac:dyDescent="0.25">
      <c r="A27" s="159" t="s">
        <v>20</v>
      </c>
      <c r="B27" s="32">
        <v>713</v>
      </c>
      <c r="C27" s="81">
        <v>714</v>
      </c>
      <c r="D27" s="33">
        <v>733</v>
      </c>
      <c r="E27" s="33">
        <v>194</v>
      </c>
      <c r="F27" s="33">
        <v>751</v>
      </c>
      <c r="G27" s="33">
        <v>746</v>
      </c>
      <c r="H27" s="32">
        <v>728</v>
      </c>
      <c r="I27" s="33">
        <v>740</v>
      </c>
      <c r="J27" s="33">
        <v>735</v>
      </c>
      <c r="K27" s="122">
        <v>180</v>
      </c>
      <c r="L27" s="33">
        <v>747</v>
      </c>
      <c r="M27" s="33">
        <v>750</v>
      </c>
      <c r="N27" s="32">
        <v>734</v>
      </c>
      <c r="O27" s="33">
        <v>737</v>
      </c>
      <c r="P27" s="33">
        <v>745</v>
      </c>
      <c r="Q27" s="33">
        <v>199</v>
      </c>
      <c r="R27" s="33">
        <v>744</v>
      </c>
      <c r="S27" s="34">
        <v>750</v>
      </c>
      <c r="T27" s="35">
        <f>SUM(B27:S27)</f>
        <v>11640</v>
      </c>
      <c r="U27" s="2">
        <f>((T25*1000)/T27)/7</f>
        <v>156.40000000000006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111.27197245595653</v>
      </c>
      <c r="C28" s="37">
        <f t="shared" si="6"/>
        <v>111.21167794469279</v>
      </c>
      <c r="D28" s="37">
        <f t="shared" si="6"/>
        <v>114.42301267869701</v>
      </c>
      <c r="E28" s="37">
        <f t="shared" si="6"/>
        <v>30.055879633756177</v>
      </c>
      <c r="F28" s="37">
        <f t="shared" si="6"/>
        <v>117.34573302906888</v>
      </c>
      <c r="G28" s="37">
        <f t="shared" si="6"/>
        <v>116.53813362778121</v>
      </c>
      <c r="H28" s="36">
        <f t="shared" si="6"/>
        <v>113.63480301111713</v>
      </c>
      <c r="I28" s="37">
        <f t="shared" si="6"/>
        <v>115.55572312888941</v>
      </c>
      <c r="J28" s="37">
        <f t="shared" si="6"/>
        <v>114.88823084685728</v>
      </c>
      <c r="K28" s="123">
        <f t="shared" si="6"/>
        <v>28.231075041706003</v>
      </c>
      <c r="L28" s="37">
        <f t="shared" si="6"/>
        <v>116.66338696612256</v>
      </c>
      <c r="M28" s="37">
        <f t="shared" si="6"/>
        <v>117.19505541857288</v>
      </c>
      <c r="N28" s="36">
        <f t="shared" si="6"/>
        <v>114.75455692605037</v>
      </c>
      <c r="O28" s="37">
        <f t="shared" si="6"/>
        <v>115.02871160056227</v>
      </c>
      <c r="P28" s="37">
        <f t="shared" si="6"/>
        <v>116.44410880571812</v>
      </c>
      <c r="Q28" s="37">
        <f t="shared" si="6"/>
        <v>31.099841900388373</v>
      </c>
      <c r="R28" s="37">
        <f t="shared" si="6"/>
        <v>116.31120008796579</v>
      </c>
      <c r="S28" s="38">
        <f t="shared" si="6"/>
        <v>117.18769156866055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780.59240000000023</v>
      </c>
      <c r="C29" s="41">
        <f t="shared" si="7"/>
        <v>781.6872000000003</v>
      </c>
      <c r="D29" s="41">
        <f t="shared" si="7"/>
        <v>802.4884000000003</v>
      </c>
      <c r="E29" s="41">
        <f>((E27*E26)*7)/1000</f>
        <v>212.39120000000011</v>
      </c>
      <c r="F29" s="41">
        <f>((F27*F26)*7)/1000</f>
        <v>822.19480000000044</v>
      </c>
      <c r="G29" s="41">
        <f t="shared" ref="G29:S29" si="8">((G27*G26)*7)/1000</f>
        <v>816.72080000000039</v>
      </c>
      <c r="H29" s="40">
        <f t="shared" si="8"/>
        <v>797.01440000000025</v>
      </c>
      <c r="I29" s="41">
        <f t="shared" si="8"/>
        <v>810.15200000000038</v>
      </c>
      <c r="J29" s="41">
        <f t="shared" si="8"/>
        <v>804.67800000000034</v>
      </c>
      <c r="K29" s="124">
        <f t="shared" si="8"/>
        <v>197.06400000000008</v>
      </c>
      <c r="L29" s="41">
        <f t="shared" si="8"/>
        <v>817.81560000000036</v>
      </c>
      <c r="M29" s="41">
        <f t="shared" si="8"/>
        <v>821.10000000000036</v>
      </c>
      <c r="N29" s="40">
        <f t="shared" si="8"/>
        <v>803.58320000000026</v>
      </c>
      <c r="O29" s="41">
        <f t="shared" si="8"/>
        <v>806.86760000000038</v>
      </c>
      <c r="P29" s="41">
        <f t="shared" si="8"/>
        <v>815.62600000000032</v>
      </c>
      <c r="Q29" s="42">
        <f t="shared" si="8"/>
        <v>217.8652000000001</v>
      </c>
      <c r="R29" s="42">
        <f t="shared" si="8"/>
        <v>814.53120000000035</v>
      </c>
      <c r="S29" s="43">
        <f t="shared" si="8"/>
        <v>821.10000000000036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156.40000000000003</v>
      </c>
      <c r="C30" s="46">
        <f t="shared" si="9"/>
        <v>156.40000000000006</v>
      </c>
      <c r="D30" s="46">
        <f t="shared" si="9"/>
        <v>156.40000000000003</v>
      </c>
      <c r="E30" s="46">
        <f>+(E25/E27)/7*1000</f>
        <v>156.40000000000006</v>
      </c>
      <c r="F30" s="46">
        <f t="shared" ref="F30:L30" si="10">+(F25/F27)/7*1000</f>
        <v>156.40000000000009</v>
      </c>
      <c r="G30" s="46">
        <f t="shared" si="10"/>
        <v>156.40000000000009</v>
      </c>
      <c r="H30" s="45">
        <f t="shared" si="10"/>
        <v>156.40000000000006</v>
      </c>
      <c r="I30" s="46">
        <f t="shared" si="10"/>
        <v>156.40000000000006</v>
      </c>
      <c r="J30" s="46">
        <f>+(J25/J27)/7*1000</f>
        <v>156.40000000000003</v>
      </c>
      <c r="K30" s="125">
        <f t="shared" ref="K30" si="11">+(K25/K27)/7*1000</f>
        <v>156.40000000000003</v>
      </c>
      <c r="L30" s="46">
        <f t="shared" si="10"/>
        <v>156.40000000000003</v>
      </c>
      <c r="M30" s="46">
        <f>+(M25/M27)/7*1000</f>
        <v>156.40000000000009</v>
      </c>
      <c r="N30" s="45">
        <f t="shared" ref="N30:S30" si="12">+(N25/N27)/7*1000</f>
        <v>156.40000000000006</v>
      </c>
      <c r="O30" s="46">
        <f t="shared" si="12"/>
        <v>156.40000000000006</v>
      </c>
      <c r="P30" s="46">
        <f t="shared" si="12"/>
        <v>156.40000000000006</v>
      </c>
      <c r="Q30" s="46">
        <f t="shared" si="12"/>
        <v>156.40000000000006</v>
      </c>
      <c r="R30" s="46">
        <f t="shared" si="12"/>
        <v>156.40000000000006</v>
      </c>
      <c r="S30" s="47">
        <f t="shared" si="12"/>
        <v>156.40000000000006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98.814599999999999</v>
      </c>
      <c r="C39" s="78">
        <v>91.611000000000004</v>
      </c>
      <c r="D39" s="78">
        <v>96.935399999999987</v>
      </c>
      <c r="E39" s="78">
        <v>22.393799999999999</v>
      </c>
      <c r="F39" s="78">
        <v>98.188200000000009</v>
      </c>
      <c r="G39" s="78">
        <v>96.308999999999997</v>
      </c>
      <c r="H39" s="78"/>
      <c r="I39" s="78"/>
      <c r="J39" s="99">
        <f t="shared" ref="J39:J46" si="13">SUM(B39:I39)</f>
        <v>504.25199999999995</v>
      </c>
      <c r="K39" s="2"/>
      <c r="L39" s="89" t="s">
        <v>12</v>
      </c>
      <c r="M39" s="78">
        <v>7.4</v>
      </c>
      <c r="N39" s="78">
        <v>6.3</v>
      </c>
      <c r="O39" s="78">
        <v>6.5</v>
      </c>
      <c r="P39" s="78">
        <v>1.6</v>
      </c>
      <c r="Q39" s="78">
        <v>6.4</v>
      </c>
      <c r="R39" s="78">
        <v>6.4</v>
      </c>
      <c r="S39" s="99">
        <f t="shared" ref="S39:S46" si="14">SUM(M39:R39)</f>
        <v>34.6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98.814599999999999</v>
      </c>
      <c r="C40" s="78">
        <v>91.611000000000004</v>
      </c>
      <c r="D40" s="78">
        <v>96.935399999999987</v>
      </c>
      <c r="E40" s="78">
        <v>22.393799999999999</v>
      </c>
      <c r="F40" s="78">
        <v>98.188200000000009</v>
      </c>
      <c r="G40" s="78">
        <v>96.308999999999997</v>
      </c>
      <c r="H40" s="78"/>
      <c r="I40" s="78"/>
      <c r="J40" s="99">
        <f t="shared" si="13"/>
        <v>504.25199999999995</v>
      </c>
      <c r="K40" s="2"/>
      <c r="L40" s="90" t="s">
        <v>13</v>
      </c>
      <c r="M40" s="78">
        <v>7.4</v>
      </c>
      <c r="N40" s="78">
        <v>6.3</v>
      </c>
      <c r="O40" s="78">
        <v>6.5</v>
      </c>
      <c r="P40" s="78">
        <v>1.6</v>
      </c>
      <c r="Q40" s="78">
        <v>6.4</v>
      </c>
      <c r="R40" s="78">
        <v>6.4</v>
      </c>
      <c r="S40" s="99">
        <f t="shared" si="14"/>
        <v>34.6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6.3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6.5</v>
      </c>
      <c r="R42" s="78">
        <v>6.4</v>
      </c>
      <c r="S42" s="99">
        <f t="shared" si="14"/>
        <v>33.6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6.5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6.4</v>
      </c>
      <c r="O44" s="78">
        <v>6.5</v>
      </c>
      <c r="P44" s="78">
        <v>1.7</v>
      </c>
      <c r="Q44" s="78">
        <v>6.5</v>
      </c>
      <c r="R44" s="78">
        <v>6.4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6.4</v>
      </c>
      <c r="O45" s="78">
        <v>6.5</v>
      </c>
      <c r="P45" s="78">
        <v>1.7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197.6292</v>
      </c>
      <c r="C46" s="26">
        <f t="shared" si="15"/>
        <v>183.22200000000001</v>
      </c>
      <c r="D46" s="26">
        <f t="shared" si="15"/>
        <v>193.87079999999997</v>
      </c>
      <c r="E46" s="26">
        <f t="shared" si="15"/>
        <v>44.787599999999998</v>
      </c>
      <c r="F46" s="26">
        <f t="shared" si="15"/>
        <v>196.37640000000002</v>
      </c>
      <c r="G46" s="26">
        <f t="shared" si="15"/>
        <v>192.61799999999999</v>
      </c>
      <c r="H46" s="26">
        <f t="shared" si="15"/>
        <v>0</v>
      </c>
      <c r="I46" s="26">
        <f t="shared" si="15"/>
        <v>0</v>
      </c>
      <c r="J46" s="99">
        <f t="shared" si="13"/>
        <v>1008.5039999999999</v>
      </c>
      <c r="L46" s="76" t="s">
        <v>10</v>
      </c>
      <c r="M46" s="79">
        <f t="shared" ref="M46:R46" si="16">SUM(M39:M45)</f>
        <v>46.3</v>
      </c>
      <c r="N46" s="26">
        <f t="shared" si="16"/>
        <v>44.3</v>
      </c>
      <c r="O46" s="26">
        <f t="shared" si="16"/>
        <v>45.4</v>
      </c>
      <c r="P46" s="26">
        <f t="shared" si="16"/>
        <v>11.399999999999999</v>
      </c>
      <c r="Q46" s="26">
        <f t="shared" si="16"/>
        <v>45.2</v>
      </c>
      <c r="R46" s="26">
        <f t="shared" si="16"/>
        <v>44.699999999999996</v>
      </c>
      <c r="S46" s="99">
        <f t="shared" si="14"/>
        <v>237.3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156.6</v>
      </c>
      <c r="C47" s="29">
        <v>156.6</v>
      </c>
      <c r="D47" s="29">
        <v>156.6</v>
      </c>
      <c r="E47" s="29">
        <v>156.6</v>
      </c>
      <c r="F47" s="29">
        <v>156.6</v>
      </c>
      <c r="G47" s="29">
        <v>156.6</v>
      </c>
      <c r="H47" s="29"/>
      <c r="I47" s="29"/>
      <c r="J47" s="100">
        <f>+((J46/J48)/7)*1000</f>
        <v>44.74285714285714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136.14457831325302</v>
      </c>
      <c r="T47" s="62"/>
    </row>
    <row r="48" spans="1:30" ht="33.75" customHeight="1" x14ac:dyDescent="0.25">
      <c r="A48" s="92" t="s">
        <v>20</v>
      </c>
      <c r="B48" s="81">
        <v>631</v>
      </c>
      <c r="C48" s="33">
        <v>585</v>
      </c>
      <c r="D48" s="33">
        <v>619</v>
      </c>
      <c r="E48" s="33">
        <v>143</v>
      </c>
      <c r="F48" s="33">
        <v>627</v>
      </c>
      <c r="G48" s="33">
        <v>615</v>
      </c>
      <c r="H48" s="33"/>
      <c r="I48" s="33"/>
      <c r="J48" s="101">
        <f>SUM(B48:I48)</f>
        <v>3220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98.814599999999999</v>
      </c>
      <c r="C49" s="37">
        <f t="shared" si="17"/>
        <v>91.611000000000004</v>
      </c>
      <c r="D49" s="37">
        <f t="shared" si="17"/>
        <v>96.935399999999987</v>
      </c>
      <c r="E49" s="37">
        <f t="shared" si="17"/>
        <v>22.393799999999999</v>
      </c>
      <c r="F49" s="37">
        <f t="shared" si="17"/>
        <v>98.188200000000009</v>
      </c>
      <c r="G49" s="37">
        <f t="shared" si="17"/>
        <v>96.308999999999997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44.74285714285714</v>
      </c>
      <c r="L49" s="93" t="s">
        <v>21</v>
      </c>
      <c r="M49" s="82">
        <f>((M48*M47)*7/1000-M39-M40)/5</f>
        <v>5.8306000000000013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1.6448</v>
      </c>
      <c r="Q49" s="37">
        <f t="shared" si="19"/>
        <v>6.4784000000000006</v>
      </c>
      <c r="R49" s="37">
        <f t="shared" si="19"/>
        <v>6.377600000000001</v>
      </c>
      <c r="S49" s="111">
        <f>((S46*1000)/S48)/7</f>
        <v>136.14457831325302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691.70219999999995</v>
      </c>
      <c r="C50" s="41">
        <f t="shared" si="20"/>
        <v>641.27700000000004</v>
      </c>
      <c r="D50" s="41">
        <f t="shared" si="20"/>
        <v>678.54779999999994</v>
      </c>
      <c r="E50" s="41">
        <f t="shared" si="20"/>
        <v>156.75659999999999</v>
      </c>
      <c r="F50" s="41">
        <f t="shared" si="20"/>
        <v>687.31740000000002</v>
      </c>
      <c r="G50" s="41">
        <f t="shared" si="20"/>
        <v>674.16300000000001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44.74285714285714</v>
      </c>
      <c r="C51" s="46">
        <f t="shared" si="22"/>
        <v>44.742857142857147</v>
      </c>
      <c r="D51" s="46">
        <f t="shared" si="22"/>
        <v>44.74285714285714</v>
      </c>
      <c r="E51" s="46">
        <f t="shared" si="22"/>
        <v>44.74285714285714</v>
      </c>
      <c r="F51" s="46">
        <f t="shared" si="22"/>
        <v>44.742857142857147</v>
      </c>
      <c r="G51" s="46">
        <f t="shared" si="22"/>
        <v>44.74285714285714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143.78881987577637</v>
      </c>
      <c r="N51" s="46">
        <f t="shared" si="23"/>
        <v>134.65045592705167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134.52380952380955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8.5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8.6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8.6999999999999993</v>
      </c>
      <c r="M60" s="182">
        <v>8.5</v>
      </c>
      <c r="N60" s="21">
        <v>8.5</v>
      </c>
      <c r="O60" s="78">
        <v>8.6</v>
      </c>
      <c r="P60" s="78">
        <v>8.6999999999999993</v>
      </c>
      <c r="Q60" s="78">
        <v>2.2000000000000002</v>
      </c>
      <c r="R60" s="78">
        <v>8.4</v>
      </c>
      <c r="S60" s="182">
        <v>8.3000000000000007</v>
      </c>
      <c r="T60" s="24">
        <f t="shared" si="24"/>
        <v>133.6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8.3000000000000007</v>
      </c>
      <c r="I61" s="78">
        <v>8.3000000000000007</v>
      </c>
      <c r="J61" s="78">
        <v>8.1999999999999993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8.6</v>
      </c>
      <c r="P61" s="78">
        <v>8.6999999999999993</v>
      </c>
      <c r="Q61" s="78">
        <v>2.2000000000000002</v>
      </c>
      <c r="R61" s="78">
        <v>8.4</v>
      </c>
      <c r="S61" s="182">
        <v>8.3000000000000007</v>
      </c>
      <c r="T61" s="24">
        <f t="shared" si="24"/>
        <v>133.70000000000002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8.6</v>
      </c>
      <c r="E62" s="78">
        <v>2.2000000000000002</v>
      </c>
      <c r="F62" s="78">
        <v>8.6</v>
      </c>
      <c r="G62" s="182">
        <v>8.6</v>
      </c>
      <c r="H62" s="21">
        <v>8.3000000000000007</v>
      </c>
      <c r="I62" s="78">
        <v>8.4</v>
      </c>
      <c r="J62" s="78">
        <v>8.3000000000000007</v>
      </c>
      <c r="K62" s="78">
        <v>2.1</v>
      </c>
      <c r="L62" s="78">
        <v>8.6999999999999993</v>
      </c>
      <c r="M62" s="182">
        <v>8.5</v>
      </c>
      <c r="N62" s="21">
        <v>8.6</v>
      </c>
      <c r="O62" s="78">
        <v>8.6</v>
      </c>
      <c r="P62" s="78">
        <v>8.6999999999999993</v>
      </c>
      <c r="Q62" s="78">
        <v>2.2000000000000002</v>
      </c>
      <c r="R62" s="78">
        <v>8.4</v>
      </c>
      <c r="S62" s="182">
        <v>8.3000000000000007</v>
      </c>
      <c r="T62" s="24">
        <f t="shared" si="24"/>
        <v>134.20000000000002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8.6</v>
      </c>
      <c r="E63" s="78">
        <v>2.2999999999999998</v>
      </c>
      <c r="F63" s="78">
        <v>8.6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8.6</v>
      </c>
      <c r="N63" s="21">
        <v>8.6</v>
      </c>
      <c r="O63" s="78">
        <v>8.6</v>
      </c>
      <c r="P63" s="78">
        <v>8.6999999999999993</v>
      </c>
      <c r="Q63" s="78">
        <v>2.2999999999999998</v>
      </c>
      <c r="R63" s="78">
        <v>8.4</v>
      </c>
      <c r="S63" s="182">
        <v>8.3000000000000007</v>
      </c>
      <c r="T63" s="24">
        <f t="shared" si="24"/>
        <v>134.6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8.6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8.6999999999999993</v>
      </c>
      <c r="H64" s="21">
        <v>8.3000000000000007</v>
      </c>
      <c r="I64" s="78">
        <v>8.4</v>
      </c>
      <c r="J64" s="78">
        <v>8.3000000000000007</v>
      </c>
      <c r="K64" s="78">
        <v>2.2000000000000002</v>
      </c>
      <c r="L64" s="78">
        <v>8.8000000000000007</v>
      </c>
      <c r="M64" s="182">
        <v>8.6</v>
      </c>
      <c r="N64" s="21">
        <v>8.6</v>
      </c>
      <c r="O64" s="78">
        <v>8.6</v>
      </c>
      <c r="P64" s="78">
        <v>8.8000000000000007</v>
      </c>
      <c r="Q64" s="78">
        <v>2.2999999999999998</v>
      </c>
      <c r="R64" s="78">
        <v>8.5</v>
      </c>
      <c r="S64" s="182">
        <v>8.3000000000000007</v>
      </c>
      <c r="T64" s="24">
        <f t="shared" si="24"/>
        <v>135.19999999999999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60.100000000000009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14.8</v>
      </c>
      <c r="L65" s="26">
        <f t="shared" si="25"/>
        <v>60.8</v>
      </c>
      <c r="M65" s="27">
        <f t="shared" si="25"/>
        <v>59.7</v>
      </c>
      <c r="N65" s="25">
        <f t="shared" si="25"/>
        <v>59.6</v>
      </c>
      <c r="O65" s="26">
        <f t="shared" si="25"/>
        <v>60.2</v>
      </c>
      <c r="P65" s="26">
        <f t="shared" si="25"/>
        <v>61</v>
      </c>
      <c r="Q65" s="26">
        <f t="shared" si="25"/>
        <v>15.8</v>
      </c>
      <c r="R65" s="26">
        <f t="shared" si="25"/>
        <v>58.9</v>
      </c>
      <c r="S65" s="27">
        <f>SUM(S58:S64)</f>
        <v>57.899999999999991</v>
      </c>
      <c r="T65" s="24">
        <f t="shared" si="24"/>
        <v>938.30000000000007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139.6279761904762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8.5259999999999998</v>
      </c>
      <c r="C68" s="82">
        <f t="shared" si="26"/>
        <v>8.6440999999999981</v>
      </c>
      <c r="D68" s="82">
        <f t="shared" si="26"/>
        <v>8.5560000000000009</v>
      </c>
      <c r="E68" s="82">
        <f t="shared" si="26"/>
        <v>2.2496</v>
      </c>
      <c r="F68" s="82">
        <f t="shared" si="26"/>
        <v>8.5560000000000009</v>
      </c>
      <c r="G68" s="186">
        <f t="shared" si="26"/>
        <v>8.6218000000000004</v>
      </c>
      <c r="H68" s="36">
        <f t="shared" si="26"/>
        <v>8.2840000000000007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2.1105</v>
      </c>
      <c r="L68" s="82">
        <f t="shared" si="26"/>
        <v>8.7315999999999985</v>
      </c>
      <c r="M68" s="186">
        <f t="shared" si="26"/>
        <v>8.5350000000000001</v>
      </c>
      <c r="N68" s="36">
        <f t="shared" si="26"/>
        <v>8.5680000000000014</v>
      </c>
      <c r="O68" s="82">
        <f t="shared" si="26"/>
        <v>8.6013999999999999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8.3120000000000012</v>
      </c>
      <c r="T68" s="306">
        <f>((T65*1000)/T67)/7</f>
        <v>139.6279761904762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60.207000000000001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57.96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138.47926267281107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140.95238095238096</v>
      </c>
      <c r="L70" s="84">
        <f t="shared" si="28"/>
        <v>137.86848072562358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140.98360655737704</v>
      </c>
      <c r="P70" s="84">
        <f t="shared" si="28"/>
        <v>140.55299539170508</v>
      </c>
      <c r="Q70" s="84">
        <f t="shared" si="28"/>
        <v>141.07142857142858</v>
      </c>
      <c r="R70" s="84">
        <f t="shared" si="28"/>
        <v>137.93911007025761</v>
      </c>
      <c r="S70" s="47">
        <f>+(S65/S67)/7*1000</f>
        <v>137.85714285714283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1F1F-07C5-4AC4-9B3C-A5741179F675}">
  <dimension ref="A1:AQ239"/>
  <sheetViews>
    <sheetView view="pageBreakPreview" topLeftCell="A46" zoomScale="30" zoomScaleNormal="30" zoomScaleSheetLayoutView="30" workbookViewId="0">
      <selection activeCell="M48" activeCellId="1" sqref="B48:G48 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2"/>
      <c r="Z3" s="2"/>
      <c r="AA3" s="2"/>
      <c r="AB3" s="2"/>
      <c r="AC3" s="2"/>
      <c r="AD3" s="4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9" t="s">
        <v>1</v>
      </c>
      <c r="B9" s="469"/>
      <c r="C9" s="46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9"/>
      <c r="B10" s="469"/>
      <c r="C10" s="4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9" t="s">
        <v>4</v>
      </c>
      <c r="B11" s="469"/>
      <c r="C11" s="469"/>
      <c r="D11" s="1"/>
      <c r="E11" s="467">
        <v>3</v>
      </c>
      <c r="F11" s="1"/>
      <c r="G11" s="1"/>
      <c r="H11" s="1"/>
      <c r="I11" s="1"/>
      <c r="J11" s="1"/>
      <c r="K11" s="474" t="s">
        <v>153</v>
      </c>
      <c r="L11" s="474"/>
      <c r="M11" s="468"/>
      <c r="N11" s="4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9"/>
      <c r="B12" s="469"/>
      <c r="C12" s="469"/>
      <c r="D12" s="1"/>
      <c r="E12" s="5"/>
      <c r="F12" s="1"/>
      <c r="G12" s="1"/>
      <c r="H12" s="1"/>
      <c r="I12" s="1"/>
      <c r="J12" s="1"/>
      <c r="K12" s="468"/>
      <c r="L12" s="468"/>
      <c r="M12" s="468"/>
      <c r="N12" s="4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9"/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1"/>
      <c r="X13" s="1"/>
      <c r="Y13" s="1"/>
    </row>
    <row r="14" spans="1:30" s="3" customFormat="1" ht="27" thickBot="1" x14ac:dyDescent="0.3">
      <c r="A14" s="469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111.27197245595653</v>
      </c>
      <c r="C18" s="78">
        <v>111.21167794469279</v>
      </c>
      <c r="D18" s="22">
        <v>114.42301267869701</v>
      </c>
      <c r="E18" s="22">
        <v>30.055879633756177</v>
      </c>
      <c r="F18" s="22">
        <v>117.34573302906888</v>
      </c>
      <c r="G18" s="22">
        <v>116.53813362778121</v>
      </c>
      <c r="H18" s="21">
        <v>113.63480301111713</v>
      </c>
      <c r="I18" s="22">
        <v>115.55572312888941</v>
      </c>
      <c r="J18" s="22">
        <v>114.88823084685728</v>
      </c>
      <c r="K18" s="119">
        <v>28.231075041706003</v>
      </c>
      <c r="L18" s="22">
        <v>116.66338696612256</v>
      </c>
      <c r="M18" s="22">
        <v>117.19505541857288</v>
      </c>
      <c r="N18" s="21">
        <v>114.75455692605037</v>
      </c>
      <c r="O18" s="78">
        <v>115.02871160056227</v>
      </c>
      <c r="P18" s="22">
        <v>116.44410880571812</v>
      </c>
      <c r="Q18" s="22">
        <v>31.099841900388373</v>
      </c>
      <c r="R18" s="22">
        <v>116.31120008796579</v>
      </c>
      <c r="S18" s="23">
        <v>117.18769156866055</v>
      </c>
      <c r="T18" s="24">
        <f t="shared" ref="T18:T25" si="0">SUM(B18:S18)</f>
        <v>1817.8407946725631</v>
      </c>
      <c r="V18" s="2"/>
      <c r="W18" s="18"/>
    </row>
    <row r="19" spans="1:30" ht="39.950000000000003" customHeight="1" x14ac:dyDescent="0.25">
      <c r="A19" s="157" t="s">
        <v>13</v>
      </c>
      <c r="B19" s="21">
        <v>111.27197245595653</v>
      </c>
      <c r="C19" s="78">
        <v>111.21167794469279</v>
      </c>
      <c r="D19" s="22">
        <v>114.42301267869701</v>
      </c>
      <c r="E19" s="22">
        <v>30.055879633756177</v>
      </c>
      <c r="F19" s="22">
        <v>117.34573302906888</v>
      </c>
      <c r="G19" s="22">
        <v>116.53813362778121</v>
      </c>
      <c r="H19" s="21">
        <v>113.63480301111713</v>
      </c>
      <c r="I19" s="22">
        <v>115.55572312888941</v>
      </c>
      <c r="J19" s="22">
        <v>114.88823084685728</v>
      </c>
      <c r="K19" s="119">
        <v>28.231075041706003</v>
      </c>
      <c r="L19" s="22">
        <v>116.66338696612256</v>
      </c>
      <c r="M19" s="22">
        <v>117.19505541857288</v>
      </c>
      <c r="N19" s="21">
        <v>114.75455692605037</v>
      </c>
      <c r="O19" s="78">
        <v>115.02871160056227</v>
      </c>
      <c r="P19" s="22">
        <v>116.44410880571812</v>
      </c>
      <c r="Q19" s="22">
        <v>31.099841900388373</v>
      </c>
      <c r="R19" s="22">
        <v>116.31120008796579</v>
      </c>
      <c r="S19" s="23">
        <v>117.18769156866055</v>
      </c>
      <c r="T19" s="24">
        <f t="shared" si="0"/>
        <v>1817.8407946725631</v>
      </c>
      <c r="V19" s="2"/>
      <c r="W19" s="18"/>
    </row>
    <row r="20" spans="1:30" ht="39.75" customHeight="1" x14ac:dyDescent="0.25">
      <c r="A20" s="156" t="s">
        <v>14</v>
      </c>
      <c r="B20" s="21">
        <v>109.50409101761743</v>
      </c>
      <c r="C20" s="78">
        <v>110.83524882212291</v>
      </c>
      <c r="D20" s="22">
        <v>113.47183492852125</v>
      </c>
      <c r="E20" s="22">
        <v>29.802928146497543</v>
      </c>
      <c r="F20" s="22">
        <v>116.4417067883725</v>
      </c>
      <c r="G20" s="22">
        <v>115.23986654888753</v>
      </c>
      <c r="H20" s="21">
        <v>112.2622387955532</v>
      </c>
      <c r="I20" s="22">
        <v>114.76147074844428</v>
      </c>
      <c r="J20" s="22">
        <v>113.93926766125715</v>
      </c>
      <c r="K20" s="119">
        <v>27.483089983317615</v>
      </c>
      <c r="L20" s="22">
        <v>115.84328521355103</v>
      </c>
      <c r="M20" s="22">
        <v>116.5019778325709</v>
      </c>
      <c r="N20" s="21">
        <v>113.77489722957992</v>
      </c>
      <c r="O20" s="78">
        <v>114.10091535977517</v>
      </c>
      <c r="P20" s="22">
        <v>115.49531647771282</v>
      </c>
      <c r="Q20" s="22">
        <v>30.692383239844663</v>
      </c>
      <c r="R20" s="22">
        <v>115.54847996481377</v>
      </c>
      <c r="S20" s="23">
        <v>116.50492337253586</v>
      </c>
      <c r="T20" s="24">
        <f t="shared" si="0"/>
        <v>1802.2039221309758</v>
      </c>
      <c r="V20" s="2"/>
      <c r="W20" s="18"/>
    </row>
    <row r="21" spans="1:30" ht="39.950000000000003" customHeight="1" x14ac:dyDescent="0.25">
      <c r="A21" s="157" t="s">
        <v>15</v>
      </c>
      <c r="B21" s="21">
        <v>109.50409101761743</v>
      </c>
      <c r="C21" s="78">
        <v>110.83524882212291</v>
      </c>
      <c r="D21" s="22">
        <v>113.47183492852125</v>
      </c>
      <c r="E21" s="22">
        <v>29.802928146497543</v>
      </c>
      <c r="F21" s="22">
        <v>116.4417067883725</v>
      </c>
      <c r="G21" s="22">
        <v>115.23986654888753</v>
      </c>
      <c r="H21" s="21">
        <v>112.2622387955532</v>
      </c>
      <c r="I21" s="22">
        <v>114.76147074844428</v>
      </c>
      <c r="J21" s="22">
        <v>113.93926766125715</v>
      </c>
      <c r="K21" s="119">
        <v>27.483089983317615</v>
      </c>
      <c r="L21" s="22">
        <v>115.84328521355103</v>
      </c>
      <c r="M21" s="22">
        <v>116.5019778325709</v>
      </c>
      <c r="N21" s="21">
        <v>113.77489722957992</v>
      </c>
      <c r="O21" s="78">
        <v>114.10091535977517</v>
      </c>
      <c r="P21" s="22">
        <v>115.49531647771282</v>
      </c>
      <c r="Q21" s="22">
        <v>30.692383239844663</v>
      </c>
      <c r="R21" s="22">
        <v>115.54847996481377</v>
      </c>
      <c r="S21" s="23">
        <v>116.50492337253586</v>
      </c>
      <c r="T21" s="24">
        <f t="shared" si="0"/>
        <v>1802.2039221309758</v>
      </c>
      <c r="V21" s="2"/>
      <c r="W21" s="18"/>
    </row>
    <row r="22" spans="1:30" ht="39.950000000000003" customHeight="1" x14ac:dyDescent="0.25">
      <c r="A22" s="156" t="s">
        <v>16</v>
      </c>
      <c r="B22" s="21">
        <v>109.50409101761743</v>
      </c>
      <c r="C22" s="78">
        <v>110.83524882212291</v>
      </c>
      <c r="D22" s="22">
        <v>113.47183492852125</v>
      </c>
      <c r="E22" s="22">
        <v>29.802928146497543</v>
      </c>
      <c r="F22" s="22">
        <v>116.4417067883725</v>
      </c>
      <c r="G22" s="22">
        <v>115.23986654888753</v>
      </c>
      <c r="H22" s="21">
        <v>112.2622387955532</v>
      </c>
      <c r="I22" s="22">
        <v>114.76147074844428</v>
      </c>
      <c r="J22" s="22">
        <v>113.93926766125715</v>
      </c>
      <c r="K22" s="119">
        <v>27.483089983317615</v>
      </c>
      <c r="L22" s="22">
        <v>115.84328521355103</v>
      </c>
      <c r="M22" s="22">
        <v>116.5019778325709</v>
      </c>
      <c r="N22" s="21">
        <v>113.77489722957992</v>
      </c>
      <c r="O22" s="78">
        <v>114.10091535977517</v>
      </c>
      <c r="P22" s="22">
        <v>115.49531647771282</v>
      </c>
      <c r="Q22" s="22">
        <v>30.692383239844663</v>
      </c>
      <c r="R22" s="22">
        <v>115.54847996481377</v>
      </c>
      <c r="S22" s="23">
        <v>116.50492337253586</v>
      </c>
      <c r="T22" s="24">
        <f t="shared" si="0"/>
        <v>1802.2039221309758</v>
      </c>
      <c r="V22" s="2"/>
      <c r="W22" s="18"/>
    </row>
    <row r="23" spans="1:30" ht="39.950000000000003" customHeight="1" x14ac:dyDescent="0.25">
      <c r="A23" s="157" t="s">
        <v>17</v>
      </c>
      <c r="B23" s="21">
        <v>109.50409101761743</v>
      </c>
      <c r="C23" s="78">
        <v>110.83524882212291</v>
      </c>
      <c r="D23" s="22">
        <v>113.47183492852125</v>
      </c>
      <c r="E23" s="22">
        <v>29.802928146497543</v>
      </c>
      <c r="F23" s="22">
        <v>116.4417067883725</v>
      </c>
      <c r="G23" s="22">
        <v>115.23986654888753</v>
      </c>
      <c r="H23" s="21">
        <v>112.2622387955532</v>
      </c>
      <c r="I23" s="22">
        <v>114.76147074844428</v>
      </c>
      <c r="J23" s="22">
        <v>113.93926766125715</v>
      </c>
      <c r="K23" s="119">
        <v>27.483089983317615</v>
      </c>
      <c r="L23" s="22">
        <v>115.84328521355103</v>
      </c>
      <c r="M23" s="22">
        <v>116.5019778325709</v>
      </c>
      <c r="N23" s="21">
        <v>113.77489722957992</v>
      </c>
      <c r="O23" s="78">
        <v>114.10091535977517</v>
      </c>
      <c r="P23" s="22">
        <v>115.49531647771282</v>
      </c>
      <c r="Q23" s="22">
        <v>30.692383239844663</v>
      </c>
      <c r="R23" s="22">
        <v>115.54847996481377</v>
      </c>
      <c r="S23" s="23">
        <v>116.50492337253586</v>
      </c>
      <c r="T23" s="24">
        <f t="shared" si="0"/>
        <v>1802.2039221309758</v>
      </c>
      <c r="V23" s="2"/>
      <c r="W23" s="18"/>
    </row>
    <row r="24" spans="1:30" ht="39.950000000000003" customHeight="1" x14ac:dyDescent="0.25">
      <c r="A24" s="156" t="s">
        <v>18</v>
      </c>
      <c r="B24" s="21">
        <v>109.50409101761743</v>
      </c>
      <c r="C24" s="78">
        <v>110.83524882212291</v>
      </c>
      <c r="D24" s="22">
        <v>113.47183492852125</v>
      </c>
      <c r="E24" s="22">
        <v>29.802928146497543</v>
      </c>
      <c r="F24" s="22">
        <v>116.4417067883725</v>
      </c>
      <c r="G24" s="22">
        <v>115.23986654888753</v>
      </c>
      <c r="H24" s="21">
        <v>112.2622387955532</v>
      </c>
      <c r="I24" s="22">
        <v>114.76147074844428</v>
      </c>
      <c r="J24" s="22">
        <v>113.93926766125715</v>
      </c>
      <c r="K24" s="119">
        <v>27.483089983317615</v>
      </c>
      <c r="L24" s="22">
        <v>115.84328521355103</v>
      </c>
      <c r="M24" s="22">
        <v>116.5019778325709</v>
      </c>
      <c r="N24" s="21">
        <v>113.77489722957992</v>
      </c>
      <c r="O24" s="78">
        <v>114.10091535977517</v>
      </c>
      <c r="P24" s="22">
        <v>115.49531647771282</v>
      </c>
      <c r="Q24" s="22">
        <v>30.692383239844663</v>
      </c>
      <c r="R24" s="22">
        <v>115.54847996481377</v>
      </c>
      <c r="S24" s="23">
        <v>116.50492337253586</v>
      </c>
      <c r="T24" s="24">
        <f t="shared" si="0"/>
        <v>1802.2039221309758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770.06440000000009</v>
      </c>
      <c r="C25" s="26">
        <f t="shared" si="1"/>
        <v>776.59960000000024</v>
      </c>
      <c r="D25" s="26">
        <f t="shared" si="1"/>
        <v>796.20520000000033</v>
      </c>
      <c r="E25" s="26">
        <f>SUM(E18:E24)</f>
        <v>209.1264000000001</v>
      </c>
      <c r="F25" s="26">
        <f t="shared" ref="F25:L25" si="2">SUM(F18:F24)</f>
        <v>816.9000000000002</v>
      </c>
      <c r="G25" s="26">
        <f t="shared" si="2"/>
        <v>809.27560000000017</v>
      </c>
      <c r="H25" s="25">
        <f t="shared" si="2"/>
        <v>788.58080000000041</v>
      </c>
      <c r="I25" s="26">
        <f t="shared" si="2"/>
        <v>804.91880000000015</v>
      </c>
      <c r="J25" s="26">
        <f>SUM(J18:J24)</f>
        <v>799.47280000000035</v>
      </c>
      <c r="K25" s="120">
        <f t="shared" ref="K25" si="3">SUM(K18:K24)</f>
        <v>193.87760000000011</v>
      </c>
      <c r="L25" s="26">
        <f t="shared" si="2"/>
        <v>812.54320000000018</v>
      </c>
      <c r="M25" s="26">
        <f>SUM(M18:M24)</f>
        <v>816.90000000000032</v>
      </c>
      <c r="N25" s="25">
        <f t="shared" ref="N25:P25" si="4">SUM(N18:N24)</f>
        <v>798.38360000000023</v>
      </c>
      <c r="O25" s="26">
        <f t="shared" si="4"/>
        <v>800.56200000000035</v>
      </c>
      <c r="P25" s="26">
        <f t="shared" si="4"/>
        <v>810.36480000000029</v>
      </c>
      <c r="Q25" s="26">
        <f>SUM(Q18:Q24)</f>
        <v>215.66160000000008</v>
      </c>
      <c r="R25" s="26">
        <f t="shared" ref="R25:S25" si="5">SUM(R18:R24)</f>
        <v>810.36480000000029</v>
      </c>
      <c r="S25" s="27">
        <f t="shared" si="5"/>
        <v>816.90000000000032</v>
      </c>
      <c r="T25" s="24">
        <f t="shared" si="0"/>
        <v>12646.701200000001</v>
      </c>
    </row>
    <row r="26" spans="1:30" s="2" customFormat="1" ht="36.75" customHeight="1" x14ac:dyDescent="0.25">
      <c r="A26" s="158" t="s">
        <v>19</v>
      </c>
      <c r="B26" s="402">
        <v>155.60000000000005</v>
      </c>
      <c r="C26" s="405">
        <v>155.60000000000005</v>
      </c>
      <c r="D26" s="29">
        <v>155.60000000000005</v>
      </c>
      <c r="E26" s="29">
        <v>155.60000000000005</v>
      </c>
      <c r="F26" s="401">
        <v>155.60000000000005</v>
      </c>
      <c r="G26" s="401">
        <v>155.60000000000005</v>
      </c>
      <c r="H26" s="402">
        <v>155.60000000000005</v>
      </c>
      <c r="I26" s="401">
        <v>155.60000000000005</v>
      </c>
      <c r="J26" s="401">
        <v>155.60000000000005</v>
      </c>
      <c r="K26" s="401">
        <v>155.60000000000005</v>
      </c>
      <c r="L26" s="401">
        <v>155.60000000000005</v>
      </c>
      <c r="M26" s="401">
        <v>155.60000000000005</v>
      </c>
      <c r="N26" s="402">
        <v>155.60000000000005</v>
      </c>
      <c r="O26" s="401">
        <v>155.60000000000005</v>
      </c>
      <c r="P26" s="401">
        <v>155.60000000000005</v>
      </c>
      <c r="Q26" s="401">
        <v>155.60000000000005</v>
      </c>
      <c r="R26" s="401">
        <v>155.60000000000005</v>
      </c>
      <c r="S26" s="404">
        <v>155.60000000000005</v>
      </c>
      <c r="T26" s="31">
        <f>+((T25/T27)/7)*1000</f>
        <v>155.60000000000002</v>
      </c>
    </row>
    <row r="27" spans="1:30" s="2" customFormat="1" ht="33" customHeight="1" x14ac:dyDescent="0.25">
      <c r="A27" s="159" t="s">
        <v>20</v>
      </c>
      <c r="B27" s="32">
        <v>707</v>
      </c>
      <c r="C27" s="81">
        <v>713</v>
      </c>
      <c r="D27" s="33">
        <v>731</v>
      </c>
      <c r="E27" s="33">
        <v>192</v>
      </c>
      <c r="F27" s="33">
        <v>750</v>
      </c>
      <c r="G27" s="33">
        <v>743</v>
      </c>
      <c r="H27" s="32">
        <v>724</v>
      </c>
      <c r="I27" s="33">
        <v>739</v>
      </c>
      <c r="J27" s="33">
        <v>734</v>
      </c>
      <c r="K27" s="122">
        <v>178</v>
      </c>
      <c r="L27" s="33">
        <v>746</v>
      </c>
      <c r="M27" s="33">
        <v>750</v>
      </c>
      <c r="N27" s="32">
        <v>733</v>
      </c>
      <c r="O27" s="33">
        <v>735</v>
      </c>
      <c r="P27" s="33">
        <v>744</v>
      </c>
      <c r="Q27" s="33">
        <v>198</v>
      </c>
      <c r="R27" s="33">
        <v>744</v>
      </c>
      <c r="S27" s="34">
        <v>750</v>
      </c>
      <c r="T27" s="35">
        <f>SUM(B27:S27)</f>
        <v>11611</v>
      </c>
      <c r="U27" s="2">
        <f>((T25*1000)/T27)/7</f>
        <v>155.6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109.50409101761743</v>
      </c>
      <c r="C28" s="37">
        <f t="shared" si="6"/>
        <v>110.83524882212291</v>
      </c>
      <c r="D28" s="37">
        <f t="shared" si="6"/>
        <v>113.47183492852125</v>
      </c>
      <c r="E28" s="37">
        <f t="shared" si="6"/>
        <v>29.802928146497543</v>
      </c>
      <c r="F28" s="37">
        <f t="shared" si="6"/>
        <v>116.4417067883725</v>
      </c>
      <c r="G28" s="37">
        <f t="shared" si="6"/>
        <v>115.23986654888753</v>
      </c>
      <c r="H28" s="36">
        <f t="shared" si="6"/>
        <v>112.2622387955532</v>
      </c>
      <c r="I28" s="37">
        <f t="shared" si="6"/>
        <v>114.76147074844428</v>
      </c>
      <c r="J28" s="37">
        <f t="shared" si="6"/>
        <v>113.93926766125715</v>
      </c>
      <c r="K28" s="123">
        <f t="shared" si="6"/>
        <v>27.483089983317615</v>
      </c>
      <c r="L28" s="37">
        <f t="shared" si="6"/>
        <v>115.84328521355103</v>
      </c>
      <c r="M28" s="37">
        <f t="shared" si="6"/>
        <v>116.5019778325709</v>
      </c>
      <c r="N28" s="36">
        <f t="shared" si="6"/>
        <v>113.77489722957992</v>
      </c>
      <c r="O28" s="37">
        <f t="shared" si="6"/>
        <v>114.10091535977517</v>
      </c>
      <c r="P28" s="37">
        <f t="shared" si="6"/>
        <v>115.49531647771282</v>
      </c>
      <c r="Q28" s="37">
        <f t="shared" si="6"/>
        <v>30.692383239844663</v>
      </c>
      <c r="R28" s="37">
        <f t="shared" si="6"/>
        <v>115.54847996481377</v>
      </c>
      <c r="S28" s="38">
        <f t="shared" si="6"/>
        <v>116.50492337253586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770.06440000000021</v>
      </c>
      <c r="C29" s="41">
        <f t="shared" si="7"/>
        <v>776.59960000000024</v>
      </c>
      <c r="D29" s="41">
        <f t="shared" si="7"/>
        <v>796.20520000000022</v>
      </c>
      <c r="E29" s="41">
        <f>((E27*E26)*7)/1000</f>
        <v>209.12640000000007</v>
      </c>
      <c r="F29" s="41">
        <f>((F27*F26)*7)/1000</f>
        <v>816.90000000000032</v>
      </c>
      <c r="G29" s="41">
        <f t="shared" ref="G29:S29" si="8">((G27*G26)*7)/1000</f>
        <v>809.27560000000017</v>
      </c>
      <c r="H29" s="40">
        <f t="shared" si="8"/>
        <v>788.58080000000029</v>
      </c>
      <c r="I29" s="41">
        <f t="shared" si="8"/>
        <v>804.91880000000026</v>
      </c>
      <c r="J29" s="41">
        <f t="shared" si="8"/>
        <v>799.47280000000023</v>
      </c>
      <c r="K29" s="124">
        <f t="shared" si="8"/>
        <v>193.87760000000006</v>
      </c>
      <c r="L29" s="41">
        <f t="shared" si="8"/>
        <v>812.54320000000018</v>
      </c>
      <c r="M29" s="41">
        <f t="shared" si="8"/>
        <v>816.90000000000032</v>
      </c>
      <c r="N29" s="40">
        <f t="shared" si="8"/>
        <v>798.38360000000023</v>
      </c>
      <c r="O29" s="41">
        <f t="shared" si="8"/>
        <v>800.56200000000035</v>
      </c>
      <c r="P29" s="41">
        <f t="shared" si="8"/>
        <v>810.36480000000029</v>
      </c>
      <c r="Q29" s="42">
        <f t="shared" si="8"/>
        <v>215.66160000000008</v>
      </c>
      <c r="R29" s="42">
        <f t="shared" si="8"/>
        <v>810.36480000000029</v>
      </c>
      <c r="S29" s="43">
        <f t="shared" si="8"/>
        <v>816.90000000000032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155.60000000000002</v>
      </c>
      <c r="C30" s="46">
        <f t="shared" si="9"/>
        <v>155.60000000000005</v>
      </c>
      <c r="D30" s="46">
        <f t="shared" si="9"/>
        <v>155.60000000000005</v>
      </c>
      <c r="E30" s="46">
        <f>+(E25/E27)/7*1000</f>
        <v>155.60000000000011</v>
      </c>
      <c r="F30" s="46">
        <f t="shared" ref="F30:L30" si="10">+(F25/F27)/7*1000</f>
        <v>155.60000000000002</v>
      </c>
      <c r="G30" s="46">
        <f t="shared" si="10"/>
        <v>155.60000000000002</v>
      </c>
      <c r="H30" s="45">
        <f t="shared" si="10"/>
        <v>155.60000000000011</v>
      </c>
      <c r="I30" s="46">
        <f t="shared" si="10"/>
        <v>155.60000000000002</v>
      </c>
      <c r="J30" s="46">
        <f>+(J25/J27)/7*1000</f>
        <v>155.60000000000005</v>
      </c>
      <c r="K30" s="125">
        <f t="shared" ref="K30" si="11">+(K25/K27)/7*1000</f>
        <v>155.60000000000011</v>
      </c>
      <c r="L30" s="46">
        <f t="shared" si="10"/>
        <v>155.60000000000002</v>
      </c>
      <c r="M30" s="46">
        <f>+(M25/M27)/7*1000</f>
        <v>155.60000000000005</v>
      </c>
      <c r="N30" s="45">
        <f t="shared" ref="N30:S30" si="12">+(N25/N27)/7*1000</f>
        <v>155.60000000000005</v>
      </c>
      <c r="O30" s="46">
        <f t="shared" si="12"/>
        <v>155.60000000000005</v>
      </c>
      <c r="P30" s="46">
        <f t="shared" si="12"/>
        <v>155.60000000000005</v>
      </c>
      <c r="Q30" s="46">
        <f t="shared" si="12"/>
        <v>155.60000000000005</v>
      </c>
      <c r="R30" s="46">
        <f t="shared" si="12"/>
        <v>155.60000000000005</v>
      </c>
      <c r="S30" s="47">
        <f t="shared" si="12"/>
        <v>155.60000000000005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98.2</v>
      </c>
      <c r="C39" s="78">
        <v>91</v>
      </c>
      <c r="D39" s="78">
        <v>96.7</v>
      </c>
      <c r="E39" s="78">
        <v>22.4</v>
      </c>
      <c r="F39" s="78">
        <v>97.9</v>
      </c>
      <c r="G39" s="78">
        <v>96</v>
      </c>
      <c r="H39" s="78"/>
      <c r="I39" s="78"/>
      <c r="J39" s="99">
        <f t="shared" ref="J39:J46" si="13">SUM(B39:I39)</f>
        <v>502.19999999999993</v>
      </c>
      <c r="K39" s="2"/>
      <c r="L39" s="89" t="s">
        <v>12</v>
      </c>
      <c r="M39" s="78">
        <v>6.3</v>
      </c>
      <c r="N39" s="78">
        <v>6.4</v>
      </c>
      <c r="O39" s="78">
        <v>6.5</v>
      </c>
      <c r="P39" s="78">
        <v>1.7</v>
      </c>
      <c r="Q39" s="78">
        <v>6.5</v>
      </c>
      <c r="R39" s="78">
        <v>6.4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98.2</v>
      </c>
      <c r="C40" s="78">
        <v>91</v>
      </c>
      <c r="D40" s="78">
        <v>96.7</v>
      </c>
      <c r="E40" s="78">
        <v>22.4</v>
      </c>
      <c r="F40" s="78">
        <v>97.9</v>
      </c>
      <c r="G40" s="78">
        <v>96</v>
      </c>
      <c r="H40" s="78"/>
      <c r="I40" s="78"/>
      <c r="J40" s="99">
        <f t="shared" si="13"/>
        <v>502.19999999999993</v>
      </c>
      <c r="K40" s="2"/>
      <c r="L40" s="90" t="s">
        <v>13</v>
      </c>
      <c r="M40" s="78">
        <v>6.3</v>
      </c>
      <c r="N40" s="78">
        <v>6.4</v>
      </c>
      <c r="O40" s="78">
        <v>6.5</v>
      </c>
      <c r="P40" s="78">
        <v>1.7</v>
      </c>
      <c r="Q40" s="78">
        <v>6.5</v>
      </c>
      <c r="R40" s="78">
        <v>6.4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6.2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6.4</v>
      </c>
      <c r="R42" s="78">
        <v>6.4</v>
      </c>
      <c r="S42" s="99">
        <f t="shared" si="14"/>
        <v>33.5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6.4</v>
      </c>
      <c r="R43" s="78">
        <v>6.4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6.5</v>
      </c>
      <c r="P44" s="78">
        <v>1.6</v>
      </c>
      <c r="Q44" s="78">
        <v>6.5</v>
      </c>
      <c r="R44" s="78">
        <v>6.4</v>
      </c>
      <c r="S44" s="99">
        <f t="shared" si="14"/>
        <v>33.6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6.5</v>
      </c>
      <c r="P45" s="78">
        <v>1.6</v>
      </c>
      <c r="Q45" s="78">
        <v>6.5</v>
      </c>
      <c r="R45" s="78">
        <v>6.4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196.4</v>
      </c>
      <c r="C46" s="26">
        <f t="shared" si="15"/>
        <v>182</v>
      </c>
      <c r="D46" s="26">
        <f t="shared" si="15"/>
        <v>193.4</v>
      </c>
      <c r="E46" s="26">
        <f t="shared" si="15"/>
        <v>44.8</v>
      </c>
      <c r="F46" s="26">
        <f t="shared" si="15"/>
        <v>195.8</v>
      </c>
      <c r="G46" s="26">
        <f t="shared" si="15"/>
        <v>192</v>
      </c>
      <c r="H46" s="26">
        <f t="shared" si="15"/>
        <v>0</v>
      </c>
      <c r="I46" s="26">
        <f t="shared" si="15"/>
        <v>0</v>
      </c>
      <c r="J46" s="99">
        <f t="shared" si="13"/>
        <v>1004.3999999999999</v>
      </c>
      <c r="L46" s="76" t="s">
        <v>10</v>
      </c>
      <c r="M46" s="79">
        <f t="shared" ref="M46:R46" si="16">SUM(M39:M45)</f>
        <v>44</v>
      </c>
      <c r="N46" s="26">
        <f t="shared" si="16"/>
        <v>44.199999999999996</v>
      </c>
      <c r="O46" s="26">
        <f t="shared" si="16"/>
        <v>45.4</v>
      </c>
      <c r="P46" s="26">
        <f t="shared" si="16"/>
        <v>11.399999999999999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156.4</v>
      </c>
      <c r="C47" s="29">
        <v>156.4</v>
      </c>
      <c r="D47" s="29">
        <v>156.4</v>
      </c>
      <c r="E47" s="29">
        <v>156.4</v>
      </c>
      <c r="F47" s="29">
        <v>156.4</v>
      </c>
      <c r="G47" s="29">
        <v>156.4</v>
      </c>
      <c r="H47" s="29"/>
      <c r="I47" s="29"/>
      <c r="J47" s="100">
        <f>+((J46/J48)/7)*1000</f>
        <v>44.685678693775856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134.76764199655764</v>
      </c>
      <c r="T47" s="62"/>
    </row>
    <row r="48" spans="1:30" ht="33.75" customHeight="1" x14ac:dyDescent="0.25">
      <c r="A48" s="92" t="s">
        <v>20</v>
      </c>
      <c r="B48" s="81">
        <v>628</v>
      </c>
      <c r="C48" s="33">
        <v>582</v>
      </c>
      <c r="D48" s="33">
        <v>618</v>
      </c>
      <c r="E48" s="33">
        <v>143</v>
      </c>
      <c r="F48" s="33">
        <v>626</v>
      </c>
      <c r="G48" s="33">
        <v>614</v>
      </c>
      <c r="H48" s="33"/>
      <c r="I48" s="33"/>
      <c r="J48" s="101">
        <f>SUM(B48:I48)</f>
        <v>3211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98.219200000000001</v>
      </c>
      <c r="C49" s="37">
        <f t="shared" si="17"/>
        <v>91.024799999999999</v>
      </c>
      <c r="D49" s="37">
        <f t="shared" si="17"/>
        <v>96.655200000000008</v>
      </c>
      <c r="E49" s="37">
        <f t="shared" si="17"/>
        <v>22.365199999999998</v>
      </c>
      <c r="F49" s="37">
        <f t="shared" si="17"/>
        <v>97.906400000000005</v>
      </c>
      <c r="G49" s="37">
        <f t="shared" si="17"/>
        <v>96.029600000000002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44.685678693775856</v>
      </c>
      <c r="L49" s="93" t="s">
        <v>21</v>
      </c>
      <c r="M49" s="82">
        <f>((M48*M47)*7/1000-M39-M40)/5</f>
        <v>6.2706000000000008</v>
      </c>
      <c r="N49" s="37">
        <f t="shared" ref="N49:R49" si="19">((N48*N47)*7/1000-N39-N40)/5</f>
        <v>6.2901000000000007</v>
      </c>
      <c r="O49" s="37">
        <f t="shared" si="19"/>
        <v>6.4719999999999995</v>
      </c>
      <c r="P49" s="37">
        <f t="shared" si="19"/>
        <v>1.6048000000000002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134.76764199655764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687.53440000000001</v>
      </c>
      <c r="C50" s="41">
        <f t="shared" si="20"/>
        <v>637.17359999999996</v>
      </c>
      <c r="D50" s="41">
        <f t="shared" si="20"/>
        <v>676.58640000000003</v>
      </c>
      <c r="E50" s="41">
        <f t="shared" si="20"/>
        <v>156.5564</v>
      </c>
      <c r="F50" s="41">
        <f t="shared" si="20"/>
        <v>685.34480000000008</v>
      </c>
      <c r="G50" s="41">
        <f t="shared" si="20"/>
        <v>672.20720000000006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44.676979071883522</v>
      </c>
      <c r="C51" s="46">
        <f t="shared" si="22"/>
        <v>44.673539518900341</v>
      </c>
      <c r="D51" s="46">
        <f t="shared" si="22"/>
        <v>44.706426259824312</v>
      </c>
      <c r="E51" s="46">
        <f t="shared" si="22"/>
        <v>44.755244755244746</v>
      </c>
      <c r="F51" s="46">
        <f t="shared" si="22"/>
        <v>44.682793245093571</v>
      </c>
      <c r="G51" s="46">
        <f t="shared" si="22"/>
        <v>44.671940437412744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136.64596273291926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8.6</v>
      </c>
      <c r="C58" s="78">
        <v>8.6999999999999993</v>
      </c>
      <c r="D58" s="78">
        <v>8.6</v>
      </c>
      <c r="E58" s="78">
        <v>2.2999999999999998</v>
      </c>
      <c r="F58" s="78">
        <v>8.6</v>
      </c>
      <c r="G58" s="182">
        <v>8.6999999999999993</v>
      </c>
      <c r="H58" s="21">
        <v>8.3000000000000007</v>
      </c>
      <c r="I58" s="78">
        <v>8.4</v>
      </c>
      <c r="J58" s="78">
        <v>8.3000000000000007</v>
      </c>
      <c r="K58" s="78">
        <v>2.2000000000000002</v>
      </c>
      <c r="L58" s="78">
        <v>8.8000000000000007</v>
      </c>
      <c r="M58" s="182">
        <v>8.6</v>
      </c>
      <c r="N58" s="21">
        <v>8.6</v>
      </c>
      <c r="O58" s="78">
        <v>8.6</v>
      </c>
      <c r="P58" s="78">
        <v>8.8000000000000007</v>
      </c>
      <c r="Q58" s="78">
        <v>2.2999999999999998</v>
      </c>
      <c r="R58" s="78">
        <v>8.5</v>
      </c>
      <c r="S58" s="182">
        <v>8.3000000000000007</v>
      </c>
      <c r="T58" s="24">
        <f t="shared" ref="T58:T65" si="24">SUM(B58:S58)</f>
        <v>135.19999999999999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8.6</v>
      </c>
      <c r="C59" s="78">
        <v>8.6999999999999993</v>
      </c>
      <c r="D59" s="78">
        <v>8.6</v>
      </c>
      <c r="E59" s="78">
        <v>2.2999999999999998</v>
      </c>
      <c r="F59" s="78">
        <v>8.6</v>
      </c>
      <c r="G59" s="182">
        <v>8.6999999999999993</v>
      </c>
      <c r="H59" s="21">
        <v>8.3000000000000007</v>
      </c>
      <c r="I59" s="78">
        <v>8.4</v>
      </c>
      <c r="J59" s="78">
        <v>8.3000000000000007</v>
      </c>
      <c r="K59" s="78">
        <v>2.2000000000000002</v>
      </c>
      <c r="L59" s="78">
        <v>8.8000000000000007</v>
      </c>
      <c r="M59" s="182">
        <v>8.6</v>
      </c>
      <c r="N59" s="21">
        <v>8.6</v>
      </c>
      <c r="O59" s="78">
        <v>8.6</v>
      </c>
      <c r="P59" s="78">
        <v>8.8000000000000007</v>
      </c>
      <c r="Q59" s="78">
        <v>2.2999999999999998</v>
      </c>
      <c r="R59" s="78">
        <v>8.5</v>
      </c>
      <c r="S59" s="182">
        <v>8.3000000000000007</v>
      </c>
      <c r="T59" s="24">
        <f t="shared" si="24"/>
        <v>135.19999999999999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8.5</v>
      </c>
      <c r="N60" s="21">
        <v>8.4</v>
      </c>
      <c r="O60" s="78">
        <v>8.4</v>
      </c>
      <c r="P60" s="78">
        <v>8.6</v>
      </c>
      <c r="Q60" s="78">
        <v>2.2000000000000002</v>
      </c>
      <c r="R60" s="78">
        <v>8.3000000000000007</v>
      </c>
      <c r="S60" s="182">
        <v>8</v>
      </c>
      <c r="T60" s="24">
        <f t="shared" si="24"/>
        <v>132.4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8.5</v>
      </c>
      <c r="N61" s="21">
        <v>8.5</v>
      </c>
      <c r="O61" s="78">
        <v>8.4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132.9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</v>
      </c>
      <c r="D62" s="78">
        <v>8.5</v>
      </c>
      <c r="E62" s="78">
        <v>2.2999999999999998</v>
      </c>
      <c r="F62" s="78">
        <v>8.5</v>
      </c>
      <c r="G62" s="182">
        <v>8.5</v>
      </c>
      <c r="H62" s="21">
        <v>8.1999999999999993</v>
      </c>
      <c r="I62" s="78">
        <v>8.4</v>
      </c>
      <c r="J62" s="78">
        <v>8.3000000000000007</v>
      </c>
      <c r="K62" s="78">
        <v>2.1</v>
      </c>
      <c r="L62" s="78">
        <v>8.6</v>
      </c>
      <c r="M62" s="182">
        <v>8.5</v>
      </c>
      <c r="N62" s="21">
        <v>8.5</v>
      </c>
      <c r="O62" s="78">
        <v>8.4</v>
      </c>
      <c r="P62" s="78">
        <v>8.6999999999999993</v>
      </c>
      <c r="Q62" s="78">
        <v>2.2999999999999998</v>
      </c>
      <c r="R62" s="78">
        <v>8.4</v>
      </c>
      <c r="S62" s="182">
        <v>8.1</v>
      </c>
      <c r="T62" s="24">
        <f t="shared" si="24"/>
        <v>133.30000000000001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8.5</v>
      </c>
      <c r="N63" s="21">
        <v>8.5</v>
      </c>
      <c r="O63" s="78">
        <v>8.4</v>
      </c>
      <c r="P63" s="78">
        <v>8.6999999999999993</v>
      </c>
      <c r="Q63" s="78">
        <v>2.2999999999999998</v>
      </c>
      <c r="R63" s="78">
        <v>8.4</v>
      </c>
      <c r="S63" s="182">
        <v>8.1</v>
      </c>
      <c r="T63" s="24">
        <f t="shared" si="24"/>
        <v>133.70000000000002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8.3000000000000007</v>
      </c>
      <c r="K64" s="78">
        <v>2.1</v>
      </c>
      <c r="L64" s="78">
        <v>8.6999999999999993</v>
      </c>
      <c r="M64" s="182">
        <v>8.5</v>
      </c>
      <c r="N64" s="21">
        <v>8.5</v>
      </c>
      <c r="O64" s="78">
        <v>8.4</v>
      </c>
      <c r="P64" s="78">
        <v>8.6999999999999993</v>
      </c>
      <c r="Q64" s="78">
        <v>2.2999999999999998</v>
      </c>
      <c r="R64" s="78">
        <v>8.4</v>
      </c>
      <c r="S64" s="182">
        <v>8.1</v>
      </c>
      <c r="T64" s="24">
        <f t="shared" si="24"/>
        <v>133.9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15.900000000000002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14.799999999999999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59.199999999999996</v>
      </c>
      <c r="P65" s="26">
        <f t="shared" si="25"/>
        <v>61.000000000000014</v>
      </c>
      <c r="Q65" s="26">
        <f t="shared" si="25"/>
        <v>15.900000000000002</v>
      </c>
      <c r="R65" s="26">
        <f t="shared" si="25"/>
        <v>58.9</v>
      </c>
      <c r="S65" s="27">
        <f>SUM(S58:S64)</f>
        <v>57.000000000000007</v>
      </c>
      <c r="T65" s="24">
        <f t="shared" si="24"/>
        <v>936.60000000000014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139.66597077244262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958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8.4459999999999997</v>
      </c>
      <c r="C68" s="82">
        <f t="shared" si="26"/>
        <v>8.604099999999999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8.5418000000000003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2.0705</v>
      </c>
      <c r="L68" s="82">
        <f t="shared" si="26"/>
        <v>8.6515999999999984</v>
      </c>
      <c r="M68" s="186">
        <f t="shared" si="26"/>
        <v>8.4949999999999992</v>
      </c>
      <c r="N68" s="36">
        <f t="shared" si="26"/>
        <v>8.4879999999999995</v>
      </c>
      <c r="O68" s="82">
        <f t="shared" si="26"/>
        <v>8.4039999999999999</v>
      </c>
      <c r="P68" s="82">
        <f t="shared" si="26"/>
        <v>8.6753999999999998</v>
      </c>
      <c r="Q68" s="82">
        <f t="shared" si="26"/>
        <v>2.2496</v>
      </c>
      <c r="R68" s="82">
        <f t="shared" si="26"/>
        <v>8.3852000000000011</v>
      </c>
      <c r="S68" s="186">
        <f t="shared" si="26"/>
        <v>8.0788000000000011</v>
      </c>
      <c r="T68" s="306">
        <f>((T65*1000)/T67)/7</f>
        <v>139.66597077244259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141.96428571428575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140.95238095238093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140.95238095238093</v>
      </c>
      <c r="P70" s="84">
        <f t="shared" si="28"/>
        <v>140.55299539170511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115-0CC4-4BB1-8D7A-79140B2CBBBB}">
  <dimension ref="A1:AQ239"/>
  <sheetViews>
    <sheetView view="pageBreakPreview" topLeftCell="A28" zoomScale="30" zoomScaleNormal="30" zoomScaleSheetLayoutView="30" workbookViewId="0">
      <selection activeCell="M39" sqref="M39:R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2"/>
      <c r="Z3" s="2"/>
      <c r="AA3" s="2"/>
      <c r="AB3" s="2"/>
      <c r="AC3" s="2"/>
      <c r="AD3" s="47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0" t="s">
        <v>1</v>
      </c>
      <c r="B9" s="470"/>
      <c r="C9" s="47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0"/>
      <c r="B10" s="470"/>
      <c r="C10" s="47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0" t="s">
        <v>4</v>
      </c>
      <c r="B11" s="470"/>
      <c r="C11" s="470"/>
      <c r="D11" s="1"/>
      <c r="E11" s="471">
        <v>3</v>
      </c>
      <c r="F11" s="1"/>
      <c r="G11" s="1"/>
      <c r="H11" s="1"/>
      <c r="I11" s="1"/>
      <c r="J11" s="1"/>
      <c r="K11" s="474" t="s">
        <v>155</v>
      </c>
      <c r="L11" s="474"/>
      <c r="M11" s="472"/>
      <c r="N11" s="4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0"/>
      <c r="B12" s="470"/>
      <c r="C12" s="470"/>
      <c r="D12" s="1"/>
      <c r="E12" s="5"/>
      <c r="F12" s="1"/>
      <c r="G12" s="1"/>
      <c r="H12" s="1"/>
      <c r="I12" s="1"/>
      <c r="J12" s="1"/>
      <c r="K12" s="472"/>
      <c r="L12" s="472"/>
      <c r="M12" s="472"/>
      <c r="N12" s="4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0"/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1"/>
      <c r="X13" s="1"/>
      <c r="Y13" s="1"/>
    </row>
    <row r="14" spans="1:30" s="3" customFormat="1" ht="27" thickBot="1" x14ac:dyDescent="0.3">
      <c r="A14" s="470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9"/>
      <c r="H15" s="490" t="s">
        <v>51</v>
      </c>
      <c r="I15" s="491"/>
      <c r="J15" s="491"/>
      <c r="K15" s="491"/>
      <c r="L15" s="491"/>
      <c r="M15" s="492"/>
      <c r="N15" s="495" t="s">
        <v>50</v>
      </c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109.50409101761743</v>
      </c>
      <c r="C18" s="78">
        <v>110.83524882212291</v>
      </c>
      <c r="D18" s="22">
        <v>113.47183492852125</v>
      </c>
      <c r="E18" s="22">
        <v>29.802928146497543</v>
      </c>
      <c r="F18" s="22">
        <v>116.4417067883725</v>
      </c>
      <c r="G18" s="22">
        <v>115.23986654888753</v>
      </c>
      <c r="H18" s="21">
        <v>112.2622387955532</v>
      </c>
      <c r="I18" s="22">
        <v>114.76147074844428</v>
      </c>
      <c r="J18" s="22">
        <v>113.93926766125715</v>
      </c>
      <c r="K18" s="119">
        <v>27.483089983317615</v>
      </c>
      <c r="L18" s="22">
        <v>115.84328521355103</v>
      </c>
      <c r="M18" s="22">
        <v>116.5019778325709</v>
      </c>
      <c r="N18" s="21">
        <v>113.77489722957992</v>
      </c>
      <c r="O18" s="78">
        <v>114.10091535977517</v>
      </c>
      <c r="P18" s="22">
        <v>115.49531647771282</v>
      </c>
      <c r="Q18" s="22">
        <v>30.692383239844663</v>
      </c>
      <c r="R18" s="22">
        <v>115.54847996481377</v>
      </c>
      <c r="S18" s="23">
        <v>116.50492337253586</v>
      </c>
      <c r="T18" s="24">
        <f t="shared" ref="T18:T25" si="0">SUM(B18:S18)</f>
        <v>1802.2039221309758</v>
      </c>
      <c r="V18" s="2"/>
      <c r="W18" s="18"/>
    </row>
    <row r="19" spans="1:30" ht="39.950000000000003" customHeight="1" x14ac:dyDescent="0.25">
      <c r="A19" s="157" t="s">
        <v>13</v>
      </c>
      <c r="B19" s="21">
        <v>109.50409101761743</v>
      </c>
      <c r="C19" s="78">
        <v>110.83524882212291</v>
      </c>
      <c r="D19" s="22">
        <v>113.47183492852125</v>
      </c>
      <c r="E19" s="22">
        <v>29.802928146497543</v>
      </c>
      <c r="F19" s="22">
        <v>116.4417067883725</v>
      </c>
      <c r="G19" s="22">
        <v>115.23986654888753</v>
      </c>
      <c r="H19" s="21">
        <v>112.2622387955532</v>
      </c>
      <c r="I19" s="22">
        <v>114.76147074844428</v>
      </c>
      <c r="J19" s="22">
        <v>113.93926766125715</v>
      </c>
      <c r="K19" s="119">
        <v>27.483089983317615</v>
      </c>
      <c r="L19" s="22">
        <v>115.84328521355103</v>
      </c>
      <c r="M19" s="22">
        <v>116.5019778325709</v>
      </c>
      <c r="N19" s="21">
        <v>113.77489722957992</v>
      </c>
      <c r="O19" s="78">
        <v>114.10091535977517</v>
      </c>
      <c r="P19" s="22">
        <v>115.49531647771282</v>
      </c>
      <c r="Q19" s="22">
        <v>30.692383239844663</v>
      </c>
      <c r="R19" s="22">
        <v>115.54847996481377</v>
      </c>
      <c r="S19" s="23">
        <v>116.50492337253586</v>
      </c>
      <c r="T19" s="24">
        <f t="shared" si="0"/>
        <v>1802.2039221309758</v>
      </c>
      <c r="V19" s="2"/>
      <c r="W19" s="18"/>
    </row>
    <row r="20" spans="1:30" ht="39.75" customHeight="1" x14ac:dyDescent="0.25">
      <c r="A20" s="156" t="s">
        <v>14</v>
      </c>
      <c r="B20" s="21">
        <v>108.76924359295307</v>
      </c>
      <c r="C20" s="78">
        <v>110.18726047115085</v>
      </c>
      <c r="D20" s="22">
        <v>112.60014602859151</v>
      </c>
      <c r="E20" s="22">
        <v>29.472348741400985</v>
      </c>
      <c r="F20" s="22">
        <v>115.96331728465107</v>
      </c>
      <c r="G20" s="22">
        <v>114.27685338044503</v>
      </c>
      <c r="H20" s="21">
        <v>112.00038448177875</v>
      </c>
      <c r="I20" s="22">
        <v>113.60133170062234</v>
      </c>
      <c r="J20" s="22">
        <v>113.49677293549715</v>
      </c>
      <c r="K20" s="119">
        <v>27.149484006672957</v>
      </c>
      <c r="L20" s="22">
        <v>115.33580591457965</v>
      </c>
      <c r="M20" s="22">
        <v>115.28904886697167</v>
      </c>
      <c r="N20" s="21">
        <v>112.26220110816807</v>
      </c>
      <c r="O20" s="78">
        <v>112.99867385608998</v>
      </c>
      <c r="P20" s="22">
        <v>114.82483340891493</v>
      </c>
      <c r="Q20" s="22">
        <v>30.416886704062144</v>
      </c>
      <c r="R20" s="22">
        <v>115.02028801407452</v>
      </c>
      <c r="S20" s="23">
        <v>115.7213106509857</v>
      </c>
      <c r="T20" s="24">
        <f t="shared" si="0"/>
        <v>1789.3861911476101</v>
      </c>
      <c r="V20" s="2"/>
      <c r="W20" s="18"/>
    </row>
    <row r="21" spans="1:30" ht="39.950000000000003" customHeight="1" x14ac:dyDescent="0.25">
      <c r="A21" s="157" t="s">
        <v>15</v>
      </c>
      <c r="B21" s="21">
        <v>108.76924359295307</v>
      </c>
      <c r="C21" s="78">
        <v>110.18726047115085</v>
      </c>
      <c r="D21" s="22">
        <v>112.60014602859151</v>
      </c>
      <c r="E21" s="22">
        <v>29.472348741400985</v>
      </c>
      <c r="F21" s="22">
        <v>115.96331728465107</v>
      </c>
      <c r="G21" s="22">
        <v>114.27685338044503</v>
      </c>
      <c r="H21" s="21">
        <v>112.00038448177875</v>
      </c>
      <c r="I21" s="22">
        <v>113.60133170062234</v>
      </c>
      <c r="J21" s="22">
        <v>113.49677293549715</v>
      </c>
      <c r="K21" s="119">
        <v>27.149484006672957</v>
      </c>
      <c r="L21" s="22">
        <v>115.33580591457965</v>
      </c>
      <c r="M21" s="22">
        <v>115.28904886697167</v>
      </c>
      <c r="N21" s="21">
        <v>112.26220110816807</v>
      </c>
      <c r="O21" s="78">
        <v>112.99867385608998</v>
      </c>
      <c r="P21" s="22">
        <v>114.82483340891493</v>
      </c>
      <c r="Q21" s="22">
        <v>30.416886704062144</v>
      </c>
      <c r="R21" s="22">
        <v>115.02028801407452</v>
      </c>
      <c r="S21" s="23">
        <v>115.7213106509857</v>
      </c>
      <c r="T21" s="24">
        <f t="shared" si="0"/>
        <v>1789.3861911476101</v>
      </c>
      <c r="V21" s="2"/>
      <c r="W21" s="18"/>
    </row>
    <row r="22" spans="1:30" ht="39.950000000000003" customHeight="1" x14ac:dyDescent="0.25">
      <c r="A22" s="156" t="s">
        <v>16</v>
      </c>
      <c r="B22" s="21">
        <v>108.76924359295307</v>
      </c>
      <c r="C22" s="78">
        <v>110.18726047115085</v>
      </c>
      <c r="D22" s="22">
        <v>112.60014602859151</v>
      </c>
      <c r="E22" s="22">
        <v>29.472348741400985</v>
      </c>
      <c r="F22" s="22">
        <v>115.96331728465107</v>
      </c>
      <c r="G22" s="22">
        <v>114.27685338044503</v>
      </c>
      <c r="H22" s="21">
        <v>112.00038448177875</v>
      </c>
      <c r="I22" s="22">
        <v>113.60133170062234</v>
      </c>
      <c r="J22" s="22">
        <v>113.49677293549715</v>
      </c>
      <c r="K22" s="119">
        <v>27.149484006672957</v>
      </c>
      <c r="L22" s="22">
        <v>115.33580591457965</v>
      </c>
      <c r="M22" s="22">
        <v>115.28904886697167</v>
      </c>
      <c r="N22" s="21">
        <v>112.26220110816807</v>
      </c>
      <c r="O22" s="78">
        <v>112.99867385608998</v>
      </c>
      <c r="P22" s="22">
        <v>114.82483340891493</v>
      </c>
      <c r="Q22" s="22">
        <v>30.416886704062144</v>
      </c>
      <c r="R22" s="22">
        <v>115.02028801407452</v>
      </c>
      <c r="S22" s="23">
        <v>115.7213106509857</v>
      </c>
      <c r="T22" s="24">
        <f t="shared" si="0"/>
        <v>1789.3861911476101</v>
      </c>
      <c r="V22" s="2"/>
      <c r="W22" s="18"/>
    </row>
    <row r="23" spans="1:30" ht="39.950000000000003" customHeight="1" x14ac:dyDescent="0.25">
      <c r="A23" s="157" t="s">
        <v>17</v>
      </c>
      <c r="B23" s="21">
        <v>108.76924359295307</v>
      </c>
      <c r="C23" s="78">
        <v>110.18726047115085</v>
      </c>
      <c r="D23" s="22">
        <v>112.60014602859151</v>
      </c>
      <c r="E23" s="22">
        <v>29.472348741400985</v>
      </c>
      <c r="F23" s="22">
        <v>115.96331728465107</v>
      </c>
      <c r="G23" s="22">
        <v>114.27685338044503</v>
      </c>
      <c r="H23" s="21">
        <v>112.00038448177875</v>
      </c>
      <c r="I23" s="22">
        <v>113.60133170062234</v>
      </c>
      <c r="J23" s="22">
        <v>113.49677293549715</v>
      </c>
      <c r="K23" s="119">
        <v>27.149484006672957</v>
      </c>
      <c r="L23" s="22">
        <v>115.33580591457965</v>
      </c>
      <c r="M23" s="22">
        <v>115.28904886697167</v>
      </c>
      <c r="N23" s="21">
        <v>112.26220110816807</v>
      </c>
      <c r="O23" s="78">
        <v>112.99867385608998</v>
      </c>
      <c r="P23" s="22">
        <v>114.82483340891493</v>
      </c>
      <c r="Q23" s="22">
        <v>30.416886704062144</v>
      </c>
      <c r="R23" s="22">
        <v>115.02028801407452</v>
      </c>
      <c r="S23" s="23">
        <v>115.7213106509857</v>
      </c>
      <c r="T23" s="24">
        <f t="shared" si="0"/>
        <v>1789.3861911476101</v>
      </c>
      <c r="V23" s="2"/>
      <c r="W23" s="18"/>
    </row>
    <row r="24" spans="1:30" ht="39.950000000000003" customHeight="1" x14ac:dyDescent="0.25">
      <c r="A24" s="156" t="s">
        <v>18</v>
      </c>
      <c r="B24" s="21">
        <v>108.76924359295307</v>
      </c>
      <c r="C24" s="78">
        <v>110.18726047115085</v>
      </c>
      <c r="D24" s="22">
        <v>112.60014602859151</v>
      </c>
      <c r="E24" s="22">
        <v>29.472348741400985</v>
      </c>
      <c r="F24" s="22">
        <v>115.96331728465107</v>
      </c>
      <c r="G24" s="22">
        <v>114.27685338044503</v>
      </c>
      <c r="H24" s="21">
        <v>112.00038448177875</v>
      </c>
      <c r="I24" s="22">
        <v>113.60133170062234</v>
      </c>
      <c r="J24" s="22">
        <v>113.49677293549715</v>
      </c>
      <c r="K24" s="119">
        <v>27.149484006672957</v>
      </c>
      <c r="L24" s="22">
        <v>115.33580591457965</v>
      </c>
      <c r="M24" s="22">
        <v>115.28904886697167</v>
      </c>
      <c r="N24" s="21">
        <v>112.26220110816807</v>
      </c>
      <c r="O24" s="78">
        <v>112.99867385608998</v>
      </c>
      <c r="P24" s="22">
        <v>114.82483340891493</v>
      </c>
      <c r="Q24" s="22">
        <v>30.416886704062144</v>
      </c>
      <c r="R24" s="22">
        <v>115.02028801407452</v>
      </c>
      <c r="S24" s="23">
        <v>115.7213106509857</v>
      </c>
      <c r="T24" s="24">
        <f t="shared" si="0"/>
        <v>1789.3861911476101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762.85440000000028</v>
      </c>
      <c r="C25" s="26">
        <f t="shared" si="1"/>
        <v>772.60680000000002</v>
      </c>
      <c r="D25" s="26">
        <f t="shared" si="1"/>
        <v>789.94440000000009</v>
      </c>
      <c r="E25" s="26">
        <f>SUM(E18:E24)</f>
        <v>206.96760000000003</v>
      </c>
      <c r="F25" s="26">
        <f t="shared" ref="F25:L25" si="2">SUM(F18:F24)</f>
        <v>812.70000000000039</v>
      </c>
      <c r="G25" s="26">
        <f t="shared" si="2"/>
        <v>801.86400000000015</v>
      </c>
      <c r="H25" s="25">
        <f t="shared" si="2"/>
        <v>784.52640000000008</v>
      </c>
      <c r="I25" s="26">
        <f t="shared" si="2"/>
        <v>797.5296000000003</v>
      </c>
      <c r="J25" s="26">
        <f>SUM(J18:J24)</f>
        <v>795.36239999999998</v>
      </c>
      <c r="K25" s="120">
        <f t="shared" ref="K25" si="3">SUM(K18:K24)</f>
        <v>190.71360000000004</v>
      </c>
      <c r="L25" s="26">
        <f t="shared" si="2"/>
        <v>808.3656000000002</v>
      </c>
      <c r="M25" s="26">
        <f>SUM(M18:M24)</f>
        <v>809.44920000000025</v>
      </c>
      <c r="N25" s="25">
        <f t="shared" ref="N25:P25" si="4">SUM(N18:N24)</f>
        <v>788.86080000000015</v>
      </c>
      <c r="O25" s="26">
        <f t="shared" si="4"/>
        <v>793.19520000000034</v>
      </c>
      <c r="P25" s="26">
        <f t="shared" si="4"/>
        <v>805.1148000000004</v>
      </c>
      <c r="Q25" s="26">
        <f>SUM(Q18:Q24)</f>
        <v>213.46920000000003</v>
      </c>
      <c r="R25" s="26">
        <f t="shared" ref="R25:S25" si="5">SUM(R18:R24)</f>
        <v>806.19840000000011</v>
      </c>
      <c r="S25" s="27">
        <f t="shared" si="5"/>
        <v>811.61640000000034</v>
      </c>
      <c r="T25" s="24">
        <f t="shared" si="0"/>
        <v>12551.338800000003</v>
      </c>
    </row>
    <row r="26" spans="1:30" s="2" customFormat="1" ht="36.75" customHeight="1" x14ac:dyDescent="0.25">
      <c r="A26" s="158" t="s">
        <v>19</v>
      </c>
      <c r="B26" s="402">
        <v>154.80000000000004</v>
      </c>
      <c r="C26" s="405">
        <v>154.80000000000004</v>
      </c>
      <c r="D26" s="29">
        <v>154.80000000000004</v>
      </c>
      <c r="E26" s="29">
        <v>154.80000000000004</v>
      </c>
      <c r="F26" s="401">
        <v>154.80000000000004</v>
      </c>
      <c r="G26" s="401">
        <v>154.80000000000004</v>
      </c>
      <c r="H26" s="402">
        <v>154.80000000000004</v>
      </c>
      <c r="I26" s="401">
        <v>154.80000000000004</v>
      </c>
      <c r="J26" s="401">
        <v>154.80000000000004</v>
      </c>
      <c r="K26" s="401">
        <v>154.80000000000004</v>
      </c>
      <c r="L26" s="401">
        <v>154.80000000000004</v>
      </c>
      <c r="M26" s="401">
        <v>154.80000000000004</v>
      </c>
      <c r="N26" s="402">
        <v>154.80000000000004</v>
      </c>
      <c r="O26" s="401">
        <v>154.80000000000004</v>
      </c>
      <c r="P26" s="401">
        <v>154.80000000000004</v>
      </c>
      <c r="Q26" s="401">
        <v>154.80000000000004</v>
      </c>
      <c r="R26" s="401">
        <v>154.80000000000004</v>
      </c>
      <c r="S26" s="404">
        <v>154.80000000000004</v>
      </c>
      <c r="T26" s="31">
        <f>+((T25/T27)/7)*1000</f>
        <v>154.80000000000004</v>
      </c>
    </row>
    <row r="27" spans="1:30" s="2" customFormat="1" ht="33" customHeight="1" x14ac:dyDescent="0.25">
      <c r="A27" s="159" t="s">
        <v>20</v>
      </c>
      <c r="B27" s="32">
        <v>704</v>
      </c>
      <c r="C27" s="81">
        <v>713</v>
      </c>
      <c r="D27" s="33">
        <v>729</v>
      </c>
      <c r="E27" s="33">
        <v>191</v>
      </c>
      <c r="F27" s="33">
        <v>750</v>
      </c>
      <c r="G27" s="33">
        <v>740</v>
      </c>
      <c r="H27" s="32">
        <v>724</v>
      </c>
      <c r="I27" s="33">
        <v>736</v>
      </c>
      <c r="J27" s="33">
        <v>734</v>
      </c>
      <c r="K27" s="122">
        <v>176</v>
      </c>
      <c r="L27" s="33">
        <v>746</v>
      </c>
      <c r="M27" s="33">
        <v>747</v>
      </c>
      <c r="N27" s="32">
        <v>728</v>
      </c>
      <c r="O27" s="33">
        <v>732</v>
      </c>
      <c r="P27" s="33">
        <v>743</v>
      </c>
      <c r="Q27" s="33">
        <v>197</v>
      </c>
      <c r="R27" s="33">
        <v>744</v>
      </c>
      <c r="S27" s="34">
        <v>749</v>
      </c>
      <c r="T27" s="35">
        <f>SUM(B27:S27)</f>
        <v>11583</v>
      </c>
      <c r="U27" s="2">
        <f>((T25*1000)/T27)/7</f>
        <v>154.80000000000001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108.76924359295307</v>
      </c>
      <c r="C28" s="37">
        <f t="shared" si="6"/>
        <v>110.18726047115085</v>
      </c>
      <c r="D28" s="37">
        <f t="shared" si="6"/>
        <v>112.60014602859151</v>
      </c>
      <c r="E28" s="37">
        <f t="shared" si="6"/>
        <v>29.472348741400985</v>
      </c>
      <c r="F28" s="37">
        <f t="shared" si="6"/>
        <v>115.96331728465107</v>
      </c>
      <c r="G28" s="37">
        <f t="shared" si="6"/>
        <v>114.27685338044503</v>
      </c>
      <c r="H28" s="36">
        <f t="shared" si="6"/>
        <v>112.00038448177875</v>
      </c>
      <c r="I28" s="37">
        <f t="shared" si="6"/>
        <v>113.60133170062234</v>
      </c>
      <c r="J28" s="37">
        <f t="shared" si="6"/>
        <v>113.49677293549715</v>
      </c>
      <c r="K28" s="123">
        <f t="shared" si="6"/>
        <v>27.149484006672957</v>
      </c>
      <c r="L28" s="37">
        <f t="shared" si="6"/>
        <v>115.33580591457965</v>
      </c>
      <c r="M28" s="37">
        <f t="shared" si="6"/>
        <v>115.28904886697167</v>
      </c>
      <c r="N28" s="36">
        <f t="shared" si="6"/>
        <v>112.26220110816807</v>
      </c>
      <c r="O28" s="37">
        <f t="shared" si="6"/>
        <v>112.99867385608998</v>
      </c>
      <c r="P28" s="37">
        <f t="shared" si="6"/>
        <v>114.82483340891493</v>
      </c>
      <c r="Q28" s="37">
        <f t="shared" si="6"/>
        <v>30.416886704062144</v>
      </c>
      <c r="R28" s="37">
        <f t="shared" si="6"/>
        <v>115.02028801407452</v>
      </c>
      <c r="S28" s="38">
        <f t="shared" si="6"/>
        <v>115.7213106509857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762.85440000000017</v>
      </c>
      <c r="C29" s="41">
        <f t="shared" si="7"/>
        <v>772.60680000000013</v>
      </c>
      <c r="D29" s="41">
        <f t="shared" si="7"/>
        <v>789.94440000000009</v>
      </c>
      <c r="E29" s="41">
        <f>((E27*E26)*7)/1000</f>
        <v>206.96760000000003</v>
      </c>
      <c r="F29" s="41">
        <f>((F27*F26)*7)/1000</f>
        <v>812.70000000000027</v>
      </c>
      <c r="G29" s="41">
        <f t="shared" ref="G29:S29" si="8">((G27*G26)*7)/1000</f>
        <v>801.86400000000026</v>
      </c>
      <c r="H29" s="40">
        <f t="shared" si="8"/>
        <v>784.52640000000019</v>
      </c>
      <c r="I29" s="41">
        <f t="shared" si="8"/>
        <v>797.52960000000019</v>
      </c>
      <c r="J29" s="41">
        <f t="shared" si="8"/>
        <v>795.36240000000009</v>
      </c>
      <c r="K29" s="124">
        <f t="shared" si="8"/>
        <v>190.71360000000004</v>
      </c>
      <c r="L29" s="41">
        <f t="shared" si="8"/>
        <v>808.3656000000002</v>
      </c>
      <c r="M29" s="41">
        <f t="shared" si="8"/>
        <v>809.44920000000013</v>
      </c>
      <c r="N29" s="40">
        <f t="shared" si="8"/>
        <v>788.86080000000015</v>
      </c>
      <c r="O29" s="41">
        <f t="shared" si="8"/>
        <v>793.19520000000023</v>
      </c>
      <c r="P29" s="41">
        <f t="shared" si="8"/>
        <v>805.11480000000017</v>
      </c>
      <c r="Q29" s="42">
        <f t="shared" si="8"/>
        <v>213.46920000000006</v>
      </c>
      <c r="R29" s="42">
        <f t="shared" si="8"/>
        <v>806.19840000000011</v>
      </c>
      <c r="S29" s="43">
        <f t="shared" si="8"/>
        <v>811.61640000000011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154.80000000000004</v>
      </c>
      <c r="C30" s="46">
        <f t="shared" si="9"/>
        <v>154.80000000000001</v>
      </c>
      <c r="D30" s="46">
        <f t="shared" si="9"/>
        <v>154.80000000000001</v>
      </c>
      <c r="E30" s="46">
        <f>+(E25/E27)/7*1000</f>
        <v>154.80000000000001</v>
      </c>
      <c r="F30" s="46">
        <f t="shared" ref="F30:L30" si="10">+(F25/F27)/7*1000</f>
        <v>154.80000000000007</v>
      </c>
      <c r="G30" s="46">
        <f t="shared" si="10"/>
        <v>154.80000000000001</v>
      </c>
      <c r="H30" s="45">
        <f t="shared" si="10"/>
        <v>154.80000000000001</v>
      </c>
      <c r="I30" s="46">
        <f t="shared" si="10"/>
        <v>154.80000000000004</v>
      </c>
      <c r="J30" s="46">
        <f>+(J25/J27)/7*1000</f>
        <v>154.79999999999998</v>
      </c>
      <c r="K30" s="125">
        <f t="shared" ref="K30" si="11">+(K25/K27)/7*1000</f>
        <v>154.80000000000004</v>
      </c>
      <c r="L30" s="46">
        <f t="shared" si="10"/>
        <v>154.80000000000004</v>
      </c>
      <c r="M30" s="46">
        <f>+(M25/M27)/7*1000</f>
        <v>154.80000000000004</v>
      </c>
      <c r="N30" s="45">
        <f t="shared" ref="N30:S30" si="12">+(N25/N27)/7*1000</f>
        <v>154.80000000000001</v>
      </c>
      <c r="O30" s="46">
        <f t="shared" si="12"/>
        <v>154.80000000000007</v>
      </c>
      <c r="P30" s="46">
        <f t="shared" si="12"/>
        <v>154.80000000000007</v>
      </c>
      <c r="Q30" s="46">
        <f t="shared" si="12"/>
        <v>154.80000000000001</v>
      </c>
      <c r="R30" s="46">
        <f t="shared" si="12"/>
        <v>154.80000000000001</v>
      </c>
      <c r="S30" s="47">
        <f t="shared" si="12"/>
        <v>154.80000000000007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81"/>
      <c r="I36" s="475"/>
      <c r="J36" s="97"/>
      <c r="K36" s="52" t="s">
        <v>26</v>
      </c>
      <c r="L36" s="105"/>
      <c r="M36" s="480" t="s">
        <v>25</v>
      </c>
      <c r="N36" s="481"/>
      <c r="O36" s="481"/>
      <c r="P36" s="481"/>
      <c r="Q36" s="481"/>
      <c r="R36" s="475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97.718599999999995</v>
      </c>
      <c r="C39" s="78">
        <v>90.381899999999987</v>
      </c>
      <c r="D39" s="78">
        <v>95.533199999999994</v>
      </c>
      <c r="E39" s="78">
        <v>21.854000000000003</v>
      </c>
      <c r="F39" s="78">
        <v>97.094200000000001</v>
      </c>
      <c r="G39" s="78">
        <v>95.533199999999994</v>
      </c>
      <c r="H39" s="78"/>
      <c r="I39" s="78"/>
      <c r="J39" s="99">
        <f t="shared" ref="J39:J46" si="13">SUM(B39:I39)</f>
        <v>498.11509999999998</v>
      </c>
      <c r="K39" s="2"/>
      <c r="L39" s="89" t="s">
        <v>12</v>
      </c>
      <c r="M39" s="78">
        <v>6.3</v>
      </c>
      <c r="N39" s="78">
        <v>6.3</v>
      </c>
      <c r="O39" s="78">
        <v>6.5</v>
      </c>
      <c r="P39" s="78">
        <v>1.6</v>
      </c>
      <c r="Q39" s="78">
        <v>6.5</v>
      </c>
      <c r="R39" s="78">
        <v>6.4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97.718599999999995</v>
      </c>
      <c r="C40" s="78">
        <v>90.381899999999987</v>
      </c>
      <c r="D40" s="78">
        <v>95.533199999999994</v>
      </c>
      <c r="E40" s="78">
        <v>21.854000000000003</v>
      </c>
      <c r="F40" s="78">
        <v>97.094200000000001</v>
      </c>
      <c r="G40" s="78">
        <v>95.533199999999994</v>
      </c>
      <c r="H40" s="78"/>
      <c r="I40" s="78"/>
      <c r="J40" s="99">
        <f t="shared" si="13"/>
        <v>498.11509999999998</v>
      </c>
      <c r="K40" s="2"/>
      <c r="L40" s="90" t="s">
        <v>13</v>
      </c>
      <c r="M40" s="78">
        <v>6.3</v>
      </c>
      <c r="N40" s="78">
        <v>6.3</v>
      </c>
      <c r="O40" s="78">
        <v>6.5</v>
      </c>
      <c r="P40" s="78">
        <v>1.6</v>
      </c>
      <c r="Q40" s="78">
        <v>6.5</v>
      </c>
      <c r="R40" s="78">
        <v>6.4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6.3</v>
      </c>
      <c r="O41" s="78">
        <v>6.4</v>
      </c>
      <c r="P41" s="78">
        <v>1.4</v>
      </c>
      <c r="Q41" s="78">
        <v>6.4</v>
      </c>
      <c r="R41" s="78">
        <v>6.3</v>
      </c>
      <c r="S41" s="99">
        <f t="shared" si="14"/>
        <v>33.199999999999996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6.3</v>
      </c>
      <c r="O42" s="78">
        <v>6.5</v>
      </c>
      <c r="P42" s="78">
        <v>1.4</v>
      </c>
      <c r="Q42" s="78">
        <v>6.4</v>
      </c>
      <c r="R42" s="78">
        <v>6.4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6.5</v>
      </c>
      <c r="N43" s="78">
        <v>6.3</v>
      </c>
      <c r="O43" s="78">
        <v>6.5</v>
      </c>
      <c r="P43" s="78">
        <v>1.5</v>
      </c>
      <c r="Q43" s="78">
        <v>6.4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6.5</v>
      </c>
      <c r="N44" s="78">
        <v>6.3</v>
      </c>
      <c r="O44" s="78">
        <v>6.5</v>
      </c>
      <c r="P44" s="78">
        <v>1.5</v>
      </c>
      <c r="Q44" s="78">
        <v>6.5</v>
      </c>
      <c r="R44" s="78">
        <v>6.4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6.5</v>
      </c>
      <c r="N45" s="78">
        <v>6.4</v>
      </c>
      <c r="O45" s="78">
        <v>6.5</v>
      </c>
      <c r="P45" s="78">
        <v>1.5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195.43719999999999</v>
      </c>
      <c r="C46" s="26">
        <f t="shared" si="15"/>
        <v>180.76379999999997</v>
      </c>
      <c r="D46" s="26">
        <f t="shared" si="15"/>
        <v>191.06639999999999</v>
      </c>
      <c r="E46" s="26">
        <f t="shared" si="15"/>
        <v>43.708000000000006</v>
      </c>
      <c r="F46" s="26">
        <f t="shared" si="15"/>
        <v>194.1884</v>
      </c>
      <c r="G46" s="26">
        <f t="shared" si="15"/>
        <v>191.06639999999999</v>
      </c>
      <c r="H46" s="26">
        <f t="shared" si="15"/>
        <v>0</v>
      </c>
      <c r="I46" s="26">
        <f t="shared" si="15"/>
        <v>0</v>
      </c>
      <c r="J46" s="99">
        <f t="shared" si="13"/>
        <v>996.23019999999997</v>
      </c>
      <c r="L46" s="76" t="s">
        <v>10</v>
      </c>
      <c r="M46" s="79">
        <f t="shared" ref="M46:R46" si="16">SUM(M39:M45)</f>
        <v>44.9</v>
      </c>
      <c r="N46" s="26">
        <f t="shared" si="16"/>
        <v>44.199999999999996</v>
      </c>
      <c r="O46" s="26">
        <f t="shared" si="16"/>
        <v>45.4</v>
      </c>
      <c r="P46" s="26">
        <f t="shared" si="16"/>
        <v>10.5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156.1</v>
      </c>
      <c r="C47" s="29">
        <v>156.1</v>
      </c>
      <c r="D47" s="29">
        <v>156.1</v>
      </c>
      <c r="E47" s="29">
        <v>156.1</v>
      </c>
      <c r="F47" s="29">
        <v>156.1</v>
      </c>
      <c r="G47" s="29">
        <v>156.1</v>
      </c>
      <c r="H47" s="29"/>
      <c r="I47" s="29"/>
      <c r="J47" s="100">
        <f>+((J46/J48)/7)*1000</f>
        <v>44.599999999999994</v>
      </c>
      <c r="L47" s="108" t="s">
        <v>19</v>
      </c>
      <c r="M47" s="80">
        <v>139.5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135.31105990783408</v>
      </c>
      <c r="T47" s="62"/>
    </row>
    <row r="48" spans="1:30" ht="33.75" customHeight="1" x14ac:dyDescent="0.25">
      <c r="A48" s="92" t="s">
        <v>20</v>
      </c>
      <c r="B48" s="81">
        <v>626</v>
      </c>
      <c r="C48" s="33">
        <v>579</v>
      </c>
      <c r="D48" s="33">
        <v>612</v>
      </c>
      <c r="E48" s="33">
        <v>140</v>
      </c>
      <c r="F48" s="33">
        <v>622</v>
      </c>
      <c r="G48" s="33">
        <v>612</v>
      </c>
      <c r="H48" s="33"/>
      <c r="I48" s="33"/>
      <c r="J48" s="101">
        <f>SUM(B48:I48)</f>
        <v>3191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11</v>
      </c>
      <c r="Q48" s="64">
        <v>48</v>
      </c>
      <c r="R48" s="64">
        <v>48</v>
      </c>
      <c r="S48" s="110">
        <f>SUM(M48:R48)</f>
        <v>248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97.718599999999995</v>
      </c>
      <c r="C49" s="37">
        <f t="shared" si="17"/>
        <v>90.381899999999987</v>
      </c>
      <c r="D49" s="37">
        <f t="shared" si="17"/>
        <v>95.533199999999994</v>
      </c>
      <c r="E49" s="37">
        <f t="shared" si="17"/>
        <v>21.854000000000003</v>
      </c>
      <c r="F49" s="37">
        <f t="shared" si="17"/>
        <v>97.094200000000001</v>
      </c>
      <c r="G49" s="37">
        <f t="shared" si="17"/>
        <v>95.533199999999994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</v>
      </c>
      <c r="L49" s="93" t="s">
        <v>21</v>
      </c>
      <c r="M49" s="82">
        <f>((M48*M47)*7/1000-M39-M40)/5</f>
        <v>6.4638000000000009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1.4544000000000001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135.31105990783408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684.03019999999992</v>
      </c>
      <c r="C50" s="41">
        <f t="shared" si="20"/>
        <v>632.67329999999993</v>
      </c>
      <c r="D50" s="41">
        <f t="shared" si="20"/>
        <v>668.73239999999998</v>
      </c>
      <c r="E50" s="41">
        <f t="shared" si="20"/>
        <v>152.97800000000001</v>
      </c>
      <c r="F50" s="41">
        <f t="shared" si="20"/>
        <v>679.65940000000001</v>
      </c>
      <c r="G50" s="41">
        <f t="shared" si="20"/>
        <v>668.73239999999998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44.918999999999997</v>
      </c>
      <c r="N50" s="41">
        <f t="shared" si="21"/>
        <v>44.250500000000002</v>
      </c>
      <c r="O50" s="41">
        <f t="shared" si="21"/>
        <v>45.36</v>
      </c>
      <c r="P50" s="41">
        <f t="shared" si="21"/>
        <v>10.472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44.599999999999994</v>
      </c>
      <c r="C51" s="46">
        <f t="shared" si="22"/>
        <v>44.599999999999994</v>
      </c>
      <c r="D51" s="46">
        <f t="shared" si="22"/>
        <v>44.599999999999994</v>
      </c>
      <c r="E51" s="46">
        <f t="shared" si="22"/>
        <v>44.600000000000009</v>
      </c>
      <c r="F51" s="46">
        <f t="shared" si="22"/>
        <v>44.599999999999994</v>
      </c>
      <c r="G51" s="46">
        <f t="shared" si="22"/>
        <v>44.599999999999994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139.44099378881987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136.36363636363637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96" t="s">
        <v>8</v>
      </c>
      <c r="C55" s="497"/>
      <c r="D55" s="497"/>
      <c r="E55" s="497"/>
      <c r="F55" s="497"/>
      <c r="G55" s="498"/>
      <c r="H55" s="496" t="s">
        <v>51</v>
      </c>
      <c r="I55" s="497"/>
      <c r="J55" s="497"/>
      <c r="K55" s="497"/>
      <c r="L55" s="497"/>
      <c r="M55" s="498"/>
      <c r="N55" s="497" t="s">
        <v>50</v>
      </c>
      <c r="O55" s="497"/>
      <c r="P55" s="497"/>
      <c r="Q55" s="497"/>
      <c r="R55" s="497"/>
      <c r="S55" s="49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8.5</v>
      </c>
      <c r="C58" s="78">
        <v>8.6</v>
      </c>
      <c r="D58" s="78">
        <v>8.6</v>
      </c>
      <c r="E58" s="78">
        <v>2.2999999999999998</v>
      </c>
      <c r="F58" s="78">
        <v>8.6</v>
      </c>
      <c r="G58" s="182">
        <v>8.6</v>
      </c>
      <c r="H58" s="21">
        <v>8.3000000000000007</v>
      </c>
      <c r="I58" s="78">
        <v>8.4</v>
      </c>
      <c r="J58" s="78">
        <v>8.3000000000000007</v>
      </c>
      <c r="K58" s="78">
        <v>2.1</v>
      </c>
      <c r="L58" s="78">
        <v>8.6999999999999993</v>
      </c>
      <c r="M58" s="182">
        <v>8.5</v>
      </c>
      <c r="N58" s="21">
        <v>8.5</v>
      </c>
      <c r="O58" s="78">
        <v>8.4</v>
      </c>
      <c r="P58" s="78">
        <v>8.6999999999999993</v>
      </c>
      <c r="Q58" s="78">
        <v>2.2999999999999998</v>
      </c>
      <c r="R58" s="78">
        <v>8.4</v>
      </c>
      <c r="S58" s="182">
        <v>8.1</v>
      </c>
      <c r="T58" s="24">
        <f t="shared" ref="T58:T65" si="24">SUM(B58:S58)</f>
        <v>133.9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8.5</v>
      </c>
      <c r="C59" s="78">
        <v>8.6</v>
      </c>
      <c r="D59" s="78">
        <v>8.6</v>
      </c>
      <c r="E59" s="78">
        <v>2.2999999999999998</v>
      </c>
      <c r="F59" s="78">
        <v>8.6</v>
      </c>
      <c r="G59" s="182">
        <v>8.6</v>
      </c>
      <c r="H59" s="21">
        <v>8.3000000000000007</v>
      </c>
      <c r="I59" s="78">
        <v>8.4</v>
      </c>
      <c r="J59" s="78">
        <v>8.3000000000000007</v>
      </c>
      <c r="K59" s="78">
        <v>2.1</v>
      </c>
      <c r="L59" s="78">
        <v>8.6999999999999993</v>
      </c>
      <c r="M59" s="182">
        <v>8.5</v>
      </c>
      <c r="N59" s="21">
        <v>8.5</v>
      </c>
      <c r="O59" s="78">
        <v>8.4</v>
      </c>
      <c r="P59" s="78">
        <v>8.6999999999999993</v>
      </c>
      <c r="Q59" s="78">
        <v>2.2999999999999998</v>
      </c>
      <c r="R59" s="78">
        <v>8.4</v>
      </c>
      <c r="S59" s="182">
        <v>8.1</v>
      </c>
      <c r="T59" s="24">
        <f t="shared" si="24"/>
        <v>133.9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</v>
      </c>
      <c r="K60" s="78">
        <v>2.1</v>
      </c>
      <c r="L60" s="78">
        <v>8.6</v>
      </c>
      <c r="M60" s="182">
        <v>8.5</v>
      </c>
      <c r="N60" s="21">
        <v>8.5</v>
      </c>
      <c r="O60" s="78">
        <v>8.4</v>
      </c>
      <c r="P60" s="78">
        <v>8.6999999999999993</v>
      </c>
      <c r="Q60" s="78">
        <v>2.2000000000000002</v>
      </c>
      <c r="R60" s="78">
        <v>8.4</v>
      </c>
      <c r="S60" s="182">
        <v>8.1</v>
      </c>
      <c r="T60" s="24">
        <f t="shared" si="24"/>
        <v>132.70000000000002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8.1999999999999993</v>
      </c>
      <c r="I61" s="78">
        <v>8.3000000000000007</v>
      </c>
      <c r="J61" s="78">
        <v>8.1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8.5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133.19999999999999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8.5</v>
      </c>
      <c r="E62" s="78">
        <v>2.2000000000000002</v>
      </c>
      <c r="F62" s="78">
        <v>8.5</v>
      </c>
      <c r="G62" s="182">
        <v>8.6</v>
      </c>
      <c r="H62" s="21">
        <v>8.1999999999999993</v>
      </c>
      <c r="I62" s="78">
        <v>8.4</v>
      </c>
      <c r="J62" s="78">
        <v>8.1</v>
      </c>
      <c r="K62" s="78">
        <v>2.1</v>
      </c>
      <c r="L62" s="78">
        <v>8.6999999999999993</v>
      </c>
      <c r="M62" s="182">
        <v>8.5</v>
      </c>
      <c r="N62" s="21">
        <v>8.5</v>
      </c>
      <c r="O62" s="78">
        <v>8.5</v>
      </c>
      <c r="P62" s="78">
        <v>8.6999999999999993</v>
      </c>
      <c r="Q62" s="78">
        <v>2.2999999999999998</v>
      </c>
      <c r="R62" s="78">
        <v>8.4</v>
      </c>
      <c r="S62" s="182">
        <v>8.1999999999999993</v>
      </c>
      <c r="T62" s="24">
        <f t="shared" si="24"/>
        <v>133.5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8.1</v>
      </c>
      <c r="K63" s="78">
        <v>2.1</v>
      </c>
      <c r="L63" s="78">
        <v>8.6999999999999993</v>
      </c>
      <c r="M63" s="182">
        <v>8.6</v>
      </c>
      <c r="N63" s="21">
        <v>8.5</v>
      </c>
      <c r="O63" s="78">
        <v>8.5</v>
      </c>
      <c r="P63" s="78">
        <v>8.6999999999999993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133.9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8.1</v>
      </c>
      <c r="K64" s="78">
        <v>2.1</v>
      </c>
      <c r="L64" s="78">
        <v>8.6999999999999993</v>
      </c>
      <c r="M64" s="182">
        <v>8.6</v>
      </c>
      <c r="N64" s="21">
        <v>8.6</v>
      </c>
      <c r="O64" s="78">
        <v>8.5</v>
      </c>
      <c r="P64" s="78">
        <v>8.8000000000000007</v>
      </c>
      <c r="Q64" s="78">
        <v>2.2999999999999998</v>
      </c>
      <c r="R64" s="78">
        <v>8.5</v>
      </c>
      <c r="S64" s="182">
        <v>8.1999999999999993</v>
      </c>
      <c r="T64" s="24">
        <f t="shared" si="24"/>
        <v>134.39999999999998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57.000000000000007</v>
      </c>
      <c r="K65" s="26">
        <f t="shared" si="25"/>
        <v>14.7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59.2</v>
      </c>
      <c r="P65" s="26">
        <f t="shared" si="25"/>
        <v>61</v>
      </c>
      <c r="Q65" s="26">
        <f t="shared" si="25"/>
        <v>15.900000000000002</v>
      </c>
      <c r="R65" s="26">
        <f t="shared" si="25"/>
        <v>58.9</v>
      </c>
      <c r="S65" s="27">
        <f>SUM(S58:S64)</f>
        <v>57</v>
      </c>
      <c r="T65" s="24">
        <f t="shared" si="24"/>
        <v>935.50000000000011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139.64770861322586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59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957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8.4860000000000007</v>
      </c>
      <c r="C68" s="82">
        <f t="shared" si="26"/>
        <v>8.6440999999999981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8.5817999999999994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8.0788000000000011</v>
      </c>
      <c r="K68" s="82">
        <f t="shared" si="26"/>
        <v>2.1105</v>
      </c>
      <c r="L68" s="82">
        <f t="shared" si="26"/>
        <v>8.6915999999999993</v>
      </c>
      <c r="M68" s="186">
        <f t="shared" si="26"/>
        <v>8.5350000000000001</v>
      </c>
      <c r="N68" s="36">
        <f t="shared" si="26"/>
        <v>8.5280000000000005</v>
      </c>
      <c r="O68" s="82">
        <f t="shared" si="26"/>
        <v>8.484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8.1587999999999994</v>
      </c>
      <c r="T68" s="306">
        <f>((T65*1000)/T67)/7</f>
        <v>139.64770861322589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56.994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138.01452784503635</v>
      </c>
      <c r="K70" s="84">
        <f t="shared" si="28"/>
        <v>139.99999999999997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140.95238095238096</v>
      </c>
      <c r="P70" s="84">
        <f t="shared" si="28"/>
        <v>140.55299539170508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S32" sqref="S32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512"/>
      <c r="B1" s="515" t="s">
        <v>29</v>
      </c>
      <c r="C1" s="515"/>
      <c r="D1" s="515"/>
      <c r="E1" s="515"/>
      <c r="F1" s="515"/>
      <c r="G1" s="515"/>
      <c r="H1" s="515"/>
      <c r="I1" s="515"/>
      <c r="J1" s="515"/>
      <c r="K1" s="515"/>
      <c r="L1" s="516"/>
      <c r="M1" s="517" t="s">
        <v>30</v>
      </c>
      <c r="N1" s="517"/>
      <c r="O1" s="517"/>
      <c r="P1" s="517"/>
      <c r="Q1" s="201"/>
      <c r="R1" s="505" t="s">
        <v>143</v>
      </c>
      <c r="S1" s="505"/>
      <c r="T1" s="505"/>
      <c r="U1" s="505"/>
      <c r="V1" s="506"/>
      <c r="W1" s="201"/>
      <c r="X1" s="201"/>
      <c r="Y1" s="203"/>
      <c r="Z1" s="203"/>
    </row>
    <row r="2" spans="1:26" ht="26.25" customHeight="1" x14ac:dyDescent="0.25">
      <c r="A2" s="513"/>
      <c r="B2" s="518" t="s">
        <v>31</v>
      </c>
      <c r="C2" s="518"/>
      <c r="D2" s="518"/>
      <c r="E2" s="518"/>
      <c r="F2" s="518"/>
      <c r="G2" s="518"/>
      <c r="H2" s="518"/>
      <c r="I2" s="518"/>
      <c r="J2" s="518"/>
      <c r="K2" s="518"/>
      <c r="L2" s="519"/>
      <c r="M2" s="521" t="s">
        <v>32</v>
      </c>
      <c r="N2" s="521"/>
      <c r="O2" s="521"/>
      <c r="P2" s="521"/>
      <c r="Q2" s="203"/>
      <c r="R2" s="507"/>
      <c r="S2" s="507"/>
      <c r="T2" s="507"/>
      <c r="U2" s="507"/>
      <c r="V2" s="508"/>
      <c r="W2" s="203"/>
      <c r="X2" s="203"/>
      <c r="Y2" s="203"/>
      <c r="Z2" s="203"/>
    </row>
    <row r="3" spans="1:26" ht="26.25" customHeight="1" x14ac:dyDescent="0.25">
      <c r="A3" s="514"/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20"/>
      <c r="M3" s="521" t="s">
        <v>33</v>
      </c>
      <c r="N3" s="521"/>
      <c r="O3" s="521"/>
      <c r="P3" s="521"/>
      <c r="Q3" s="204"/>
      <c r="R3" s="507"/>
      <c r="S3" s="507"/>
      <c r="T3" s="507"/>
      <c r="U3" s="507"/>
      <c r="V3" s="508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507"/>
      <c r="S4" s="507"/>
      <c r="T4" s="507"/>
      <c r="U4" s="507"/>
      <c r="V4" s="508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501">
        <v>3</v>
      </c>
      <c r="C5" s="501"/>
      <c r="D5" s="208"/>
      <c r="E5" s="208"/>
      <c r="F5" s="208" t="s">
        <v>35</v>
      </c>
      <c r="G5" s="502" t="s">
        <v>65</v>
      </c>
      <c r="H5" s="502"/>
      <c r="I5" s="209"/>
      <c r="J5" s="208" t="s">
        <v>36</v>
      </c>
      <c r="K5" s="501">
        <v>44</v>
      </c>
      <c r="L5" s="501"/>
      <c r="M5" s="210"/>
      <c r="N5" s="210"/>
      <c r="O5" s="210"/>
      <c r="P5" s="210"/>
      <c r="Q5" s="210"/>
      <c r="R5" s="507"/>
      <c r="S5" s="507"/>
      <c r="T5" s="507"/>
      <c r="U5" s="507"/>
      <c r="V5" s="508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507"/>
      <c r="S6" s="507"/>
      <c r="T6" s="507"/>
      <c r="U6" s="507"/>
      <c r="V6" s="508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503" t="s">
        <v>2</v>
      </c>
      <c r="C7" s="503"/>
      <c r="D7" s="211"/>
      <c r="E7" s="211"/>
      <c r="F7" s="208" t="s">
        <v>38</v>
      </c>
      <c r="G7" s="502" t="s">
        <v>156</v>
      </c>
      <c r="H7" s="502"/>
      <c r="I7" s="212"/>
      <c r="J7" s="208" t="s">
        <v>39</v>
      </c>
      <c r="K7" s="210"/>
      <c r="L7" s="501" t="s">
        <v>152</v>
      </c>
      <c r="M7" s="501"/>
      <c r="N7" s="501"/>
      <c r="O7" s="501"/>
      <c r="P7" s="213"/>
      <c r="Q7" s="210"/>
      <c r="R7" s="507"/>
      <c r="S7" s="507"/>
      <c r="T7" s="507"/>
      <c r="U7" s="507"/>
      <c r="V7" s="508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507"/>
      <c r="S8" s="507"/>
      <c r="T8" s="507"/>
      <c r="U8" s="507"/>
      <c r="V8" s="508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99" t="s">
        <v>8</v>
      </c>
      <c r="C9" s="500"/>
      <c r="D9" s="500"/>
      <c r="E9" s="500"/>
      <c r="F9" s="500"/>
      <c r="G9" s="504"/>
      <c r="H9" s="499" t="s">
        <v>51</v>
      </c>
      <c r="I9" s="500"/>
      <c r="J9" s="500"/>
      <c r="K9" s="500"/>
      <c r="L9" s="500"/>
      <c r="M9" s="504"/>
      <c r="N9" s="499" t="s">
        <v>50</v>
      </c>
      <c r="O9" s="500"/>
      <c r="P9" s="500"/>
      <c r="Q9" s="500"/>
      <c r="R9" s="500"/>
      <c r="S9" s="500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109.50409101761743</v>
      </c>
      <c r="C11" s="222">
        <v>110.83524882212291</v>
      </c>
      <c r="D11" s="222">
        <v>113.47183492852125</v>
      </c>
      <c r="E11" s="222">
        <v>29.802928146497543</v>
      </c>
      <c r="F11" s="222">
        <v>116.4417067883725</v>
      </c>
      <c r="G11" s="222">
        <v>115.23986654888753</v>
      </c>
      <c r="H11" s="223">
        <v>112.2622387955532</v>
      </c>
      <c r="I11" s="222">
        <v>114.76147074844428</v>
      </c>
      <c r="J11" s="222">
        <v>113.93926766125715</v>
      </c>
      <c r="K11" s="222">
        <v>27.483089983317615</v>
      </c>
      <c r="L11" s="224">
        <v>115.84328521355103</v>
      </c>
      <c r="M11" s="224">
        <v>116.5019778325709</v>
      </c>
      <c r="N11" s="271">
        <v>113.77489722957992</v>
      </c>
      <c r="O11" s="226">
        <v>114.10091535977517</v>
      </c>
      <c r="P11" s="224">
        <v>115.49531647771282</v>
      </c>
      <c r="Q11" s="224">
        <v>30.692383239844663</v>
      </c>
      <c r="R11" s="224">
        <v>115.54847996481377</v>
      </c>
      <c r="S11" s="225">
        <v>116.50492337253586</v>
      </c>
      <c r="T11" s="227">
        <f t="shared" ref="T11:T17" si="0">SUM(B11:S11)</f>
        <v>1802.2039221309758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109.50409101761743</v>
      </c>
      <c r="C12" s="222">
        <v>110.83524882212291</v>
      </c>
      <c r="D12" s="222">
        <v>113.47183492852125</v>
      </c>
      <c r="E12" s="222">
        <v>29.802928146497543</v>
      </c>
      <c r="F12" s="222">
        <v>116.4417067883725</v>
      </c>
      <c r="G12" s="222">
        <v>115.23986654888753</v>
      </c>
      <c r="H12" s="223">
        <v>112.2622387955532</v>
      </c>
      <c r="I12" s="222">
        <v>114.76147074844428</v>
      </c>
      <c r="J12" s="222">
        <v>113.93926766125715</v>
      </c>
      <c r="K12" s="222">
        <v>27.483089983317615</v>
      </c>
      <c r="L12" s="224">
        <v>115.84328521355103</v>
      </c>
      <c r="M12" s="224">
        <v>116.5019778325709</v>
      </c>
      <c r="N12" s="271">
        <v>113.77489722957992</v>
      </c>
      <c r="O12" s="226">
        <v>114.10091535977517</v>
      </c>
      <c r="P12" s="224">
        <v>115.49531647771282</v>
      </c>
      <c r="Q12" s="224">
        <v>30.692383239844663</v>
      </c>
      <c r="R12" s="224">
        <v>115.54847996481377</v>
      </c>
      <c r="S12" s="225">
        <v>116.50492337253586</v>
      </c>
      <c r="T12" s="227">
        <f t="shared" si="0"/>
        <v>1802.2039221309758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108.76924359295307</v>
      </c>
      <c r="C13" s="222">
        <v>110.18726047115085</v>
      </c>
      <c r="D13" s="222">
        <v>112.60014602859151</v>
      </c>
      <c r="E13" s="222">
        <v>29.472348741400985</v>
      </c>
      <c r="F13" s="222">
        <v>115.96331728465107</v>
      </c>
      <c r="G13" s="222">
        <v>114.27685338044503</v>
      </c>
      <c r="H13" s="223">
        <v>112.00038448177875</v>
      </c>
      <c r="I13" s="222">
        <v>113.60133170062234</v>
      </c>
      <c r="J13" s="222">
        <v>113.49677293549715</v>
      </c>
      <c r="K13" s="222">
        <v>27.149484006672957</v>
      </c>
      <c r="L13" s="224">
        <v>115.33580591457965</v>
      </c>
      <c r="M13" s="224">
        <v>115.28904886697167</v>
      </c>
      <c r="N13" s="271">
        <v>112.26220110816807</v>
      </c>
      <c r="O13" s="226">
        <v>112.99867385608998</v>
      </c>
      <c r="P13" s="224">
        <v>114.82483340891493</v>
      </c>
      <c r="Q13" s="224">
        <v>30.416886704062144</v>
      </c>
      <c r="R13" s="224">
        <v>115.02028801407452</v>
      </c>
      <c r="S13" s="225">
        <v>115.7213106509857</v>
      </c>
      <c r="T13" s="227">
        <f t="shared" si="0"/>
        <v>1789.3861911476101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108.76924359295307</v>
      </c>
      <c r="C14" s="222">
        <v>110.18726047115085</v>
      </c>
      <c r="D14" s="222">
        <v>112.60014602859151</v>
      </c>
      <c r="E14" s="222">
        <v>29.472348741400985</v>
      </c>
      <c r="F14" s="222">
        <v>115.96331728465107</v>
      </c>
      <c r="G14" s="222">
        <v>114.27685338044503</v>
      </c>
      <c r="H14" s="223">
        <v>112.00038448177875</v>
      </c>
      <c r="I14" s="222">
        <v>113.60133170062234</v>
      </c>
      <c r="J14" s="222">
        <v>113.49677293549715</v>
      </c>
      <c r="K14" s="222">
        <v>27.149484006672957</v>
      </c>
      <c r="L14" s="224">
        <v>115.33580591457965</v>
      </c>
      <c r="M14" s="224">
        <v>115.28904886697167</v>
      </c>
      <c r="N14" s="271">
        <v>112.26220110816807</v>
      </c>
      <c r="O14" s="226">
        <v>112.99867385608998</v>
      </c>
      <c r="P14" s="224">
        <v>114.82483340891493</v>
      </c>
      <c r="Q14" s="224">
        <v>30.416886704062144</v>
      </c>
      <c r="R14" s="224">
        <v>115.02028801407452</v>
      </c>
      <c r="S14" s="225">
        <v>115.7213106509857</v>
      </c>
      <c r="T14" s="227">
        <f t="shared" si="0"/>
        <v>1789.3861911476101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108.76924359295307</v>
      </c>
      <c r="C15" s="222">
        <v>110.18726047115085</v>
      </c>
      <c r="D15" s="222">
        <v>112.60014602859151</v>
      </c>
      <c r="E15" s="222">
        <v>29.472348741400985</v>
      </c>
      <c r="F15" s="222">
        <v>115.96331728465107</v>
      </c>
      <c r="G15" s="222">
        <v>114.27685338044503</v>
      </c>
      <c r="H15" s="223">
        <v>112.00038448177875</v>
      </c>
      <c r="I15" s="222">
        <v>113.60133170062234</v>
      </c>
      <c r="J15" s="222">
        <v>113.49677293549715</v>
      </c>
      <c r="K15" s="222">
        <v>27.149484006672957</v>
      </c>
      <c r="L15" s="224">
        <v>115.33580591457965</v>
      </c>
      <c r="M15" s="224">
        <v>115.28904886697167</v>
      </c>
      <c r="N15" s="271">
        <v>112.26220110816807</v>
      </c>
      <c r="O15" s="226">
        <v>112.99867385608998</v>
      </c>
      <c r="P15" s="224">
        <v>114.82483340891493</v>
      </c>
      <c r="Q15" s="224">
        <v>30.416886704062144</v>
      </c>
      <c r="R15" s="224">
        <v>115.02028801407452</v>
      </c>
      <c r="S15" s="225">
        <v>115.7213106509857</v>
      </c>
      <c r="T15" s="227">
        <f t="shared" si="0"/>
        <v>1789.3861911476101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108.76924359295307</v>
      </c>
      <c r="C16" s="222">
        <v>110.18726047115085</v>
      </c>
      <c r="D16" s="222">
        <v>112.60014602859151</v>
      </c>
      <c r="E16" s="222">
        <v>29.472348741400985</v>
      </c>
      <c r="F16" s="222">
        <v>115.96331728465107</v>
      </c>
      <c r="G16" s="222">
        <v>114.27685338044503</v>
      </c>
      <c r="H16" s="223">
        <v>112.00038448177875</v>
      </c>
      <c r="I16" s="222">
        <v>113.60133170062234</v>
      </c>
      <c r="J16" s="222">
        <v>113.49677293549715</v>
      </c>
      <c r="K16" s="222">
        <v>27.149484006672957</v>
      </c>
      <c r="L16" s="224">
        <v>115.33580591457965</v>
      </c>
      <c r="M16" s="224">
        <v>115.28904886697167</v>
      </c>
      <c r="N16" s="271">
        <v>112.26220110816807</v>
      </c>
      <c r="O16" s="226">
        <v>112.99867385608998</v>
      </c>
      <c r="P16" s="224">
        <v>114.82483340891493</v>
      </c>
      <c r="Q16" s="224">
        <v>30.416886704062144</v>
      </c>
      <c r="R16" s="224">
        <v>115.02028801407452</v>
      </c>
      <c r="S16" s="225">
        <v>115.7213106509857</v>
      </c>
      <c r="T16" s="227">
        <f t="shared" si="0"/>
        <v>1789.3861911476101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108.76924359295307</v>
      </c>
      <c r="C17" s="229">
        <v>110.18726047115085</v>
      </c>
      <c r="D17" s="229">
        <v>112.60014602859151</v>
      </c>
      <c r="E17" s="229">
        <v>29.472348741400985</v>
      </c>
      <c r="F17" s="229">
        <v>115.96331728465107</v>
      </c>
      <c r="G17" s="229">
        <v>114.27685338044503</v>
      </c>
      <c r="H17" s="275">
        <v>112.00038448177875</v>
      </c>
      <c r="I17" s="324">
        <v>113.60133170062234</v>
      </c>
      <c r="J17" s="324">
        <v>113.49677293549715</v>
      </c>
      <c r="K17" s="324">
        <v>27.149484006672957</v>
      </c>
      <c r="L17" s="231">
        <v>115.33580591457965</v>
      </c>
      <c r="M17" s="231">
        <v>115.28904886697167</v>
      </c>
      <c r="N17" s="272">
        <v>112.26220110816807</v>
      </c>
      <c r="O17" s="233">
        <v>112.99867385608998</v>
      </c>
      <c r="P17" s="231">
        <v>114.82483340891493</v>
      </c>
      <c r="Q17" s="231">
        <v>30.416886704062144</v>
      </c>
      <c r="R17" s="231">
        <v>115.02028801407452</v>
      </c>
      <c r="S17" s="232">
        <v>115.7213106509857</v>
      </c>
      <c r="T17" s="234">
        <f t="shared" si="0"/>
        <v>1789.3861911476101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762.85440000000028</v>
      </c>
      <c r="C18" s="236">
        <f t="shared" si="1"/>
        <v>772.60680000000002</v>
      </c>
      <c r="D18" s="236">
        <f t="shared" si="1"/>
        <v>789.94440000000009</v>
      </c>
      <c r="E18" s="236">
        <f t="shared" si="1"/>
        <v>206.96760000000003</v>
      </c>
      <c r="F18" s="236">
        <f t="shared" si="1"/>
        <v>812.70000000000039</v>
      </c>
      <c r="G18" s="236">
        <f t="shared" si="1"/>
        <v>801.86400000000015</v>
      </c>
      <c r="H18" s="273">
        <f t="shared" si="1"/>
        <v>784.52640000000008</v>
      </c>
      <c r="I18" s="238">
        <f t="shared" si="1"/>
        <v>797.5296000000003</v>
      </c>
      <c r="J18" s="238">
        <f t="shared" si="1"/>
        <v>795.36239999999998</v>
      </c>
      <c r="K18" s="238">
        <f t="shared" si="1"/>
        <v>190.71360000000004</v>
      </c>
      <c r="L18" s="238">
        <f t="shared" si="1"/>
        <v>808.3656000000002</v>
      </c>
      <c r="M18" s="238">
        <f t="shared" si="1"/>
        <v>809.44920000000025</v>
      </c>
      <c r="N18" s="273">
        <f t="shared" si="1"/>
        <v>788.86080000000015</v>
      </c>
      <c r="O18" s="238">
        <f t="shared" si="1"/>
        <v>793.19520000000034</v>
      </c>
      <c r="P18" s="238">
        <f t="shared" si="1"/>
        <v>805.1148000000004</v>
      </c>
      <c r="Q18" s="238">
        <f t="shared" si="1"/>
        <v>213.46920000000003</v>
      </c>
      <c r="R18" s="238">
        <f t="shared" si="1"/>
        <v>806.19840000000011</v>
      </c>
      <c r="S18" s="333">
        <f t="shared" si="1"/>
        <v>811.61640000000034</v>
      </c>
      <c r="T18" s="239">
        <f t="shared" si="1"/>
        <v>12551.338800000003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>
        <v>704</v>
      </c>
      <c r="C19" s="241">
        <v>713</v>
      </c>
      <c r="D19" s="241">
        <v>729</v>
      </c>
      <c r="E19" s="241">
        <v>191</v>
      </c>
      <c r="F19" s="241">
        <v>750</v>
      </c>
      <c r="G19" s="241">
        <v>740</v>
      </c>
      <c r="H19" s="241">
        <v>724</v>
      </c>
      <c r="I19" s="241">
        <v>736</v>
      </c>
      <c r="J19" s="241">
        <v>734</v>
      </c>
      <c r="K19" s="241">
        <v>176</v>
      </c>
      <c r="L19" s="241">
        <v>746</v>
      </c>
      <c r="M19" s="241">
        <v>747</v>
      </c>
      <c r="N19" s="241">
        <v>728</v>
      </c>
      <c r="O19" s="241">
        <v>732</v>
      </c>
      <c r="P19" s="241">
        <v>743</v>
      </c>
      <c r="Q19" s="241">
        <v>197</v>
      </c>
      <c r="R19" s="241">
        <v>744</v>
      </c>
      <c r="S19" s="241">
        <v>749</v>
      </c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499" t="s">
        <v>8</v>
      </c>
      <c r="C21" s="500"/>
      <c r="D21" s="500"/>
      <c r="E21" s="500"/>
      <c r="F21" s="500"/>
      <c r="G21" s="504"/>
      <c r="H21" s="499" t="s">
        <v>51</v>
      </c>
      <c r="I21" s="500"/>
      <c r="J21" s="500"/>
      <c r="K21" s="500"/>
      <c r="L21" s="500"/>
      <c r="M21" s="504"/>
      <c r="N21" s="500" t="s">
        <v>50</v>
      </c>
      <c r="O21" s="500"/>
      <c r="P21" s="500"/>
      <c r="Q21" s="500"/>
      <c r="R21" s="500"/>
      <c r="S21" s="504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8.5</v>
      </c>
      <c r="C23" s="254">
        <v>8.6</v>
      </c>
      <c r="D23" s="263">
        <v>8.6</v>
      </c>
      <c r="E23" s="263">
        <v>2.2999999999999998</v>
      </c>
      <c r="F23" s="263">
        <v>8.6</v>
      </c>
      <c r="G23" s="319">
        <v>8.6</v>
      </c>
      <c r="H23" s="277">
        <v>8.3000000000000007</v>
      </c>
      <c r="I23" s="263">
        <v>8.4</v>
      </c>
      <c r="J23" s="263">
        <v>8.3000000000000007</v>
      </c>
      <c r="K23" s="263">
        <v>2.1</v>
      </c>
      <c r="L23" s="263">
        <v>8.6999999999999993</v>
      </c>
      <c r="M23" s="319">
        <v>8.5</v>
      </c>
      <c r="N23" s="277">
        <v>8.5</v>
      </c>
      <c r="O23" s="263">
        <v>8.4</v>
      </c>
      <c r="P23" s="263">
        <v>8.6999999999999993</v>
      </c>
      <c r="Q23" s="263">
        <v>2.2999999999999998</v>
      </c>
      <c r="R23" s="263">
        <v>8.4</v>
      </c>
      <c r="S23" s="319">
        <v>8.1</v>
      </c>
      <c r="T23" s="262">
        <f t="shared" ref="T23:T30" si="2">SUM(B23:S23)</f>
        <v>133.9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8.5</v>
      </c>
      <c r="C24" s="224">
        <v>8.6</v>
      </c>
      <c r="D24" s="224">
        <v>8.6</v>
      </c>
      <c r="E24" s="224">
        <v>2.2999999999999998</v>
      </c>
      <c r="F24" s="224">
        <v>8.6</v>
      </c>
      <c r="G24" s="225">
        <v>8.6</v>
      </c>
      <c r="H24" s="271">
        <v>8.3000000000000007</v>
      </c>
      <c r="I24" s="224">
        <v>8.4</v>
      </c>
      <c r="J24" s="224">
        <v>8.3000000000000007</v>
      </c>
      <c r="K24" s="224">
        <v>2.1</v>
      </c>
      <c r="L24" s="224">
        <v>8.6999999999999993</v>
      </c>
      <c r="M24" s="225">
        <v>8.5</v>
      </c>
      <c r="N24" s="271">
        <v>8.5</v>
      </c>
      <c r="O24" s="224">
        <v>8.4</v>
      </c>
      <c r="P24" s="224">
        <v>8.6999999999999993</v>
      </c>
      <c r="Q24" s="224">
        <v>2.2999999999999998</v>
      </c>
      <c r="R24" s="224">
        <v>8.4</v>
      </c>
      <c r="S24" s="225">
        <v>8.1</v>
      </c>
      <c r="T24" s="262">
        <f t="shared" si="2"/>
        <v>133.9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8.4</v>
      </c>
      <c r="C25" s="224">
        <v>8.6</v>
      </c>
      <c r="D25" s="224">
        <v>8.5</v>
      </c>
      <c r="E25" s="224">
        <v>2.2000000000000002</v>
      </c>
      <c r="F25" s="224">
        <v>8.5</v>
      </c>
      <c r="G25" s="225">
        <v>8.5</v>
      </c>
      <c r="H25" s="271">
        <v>8.1999999999999993</v>
      </c>
      <c r="I25" s="224">
        <v>8.3000000000000007</v>
      </c>
      <c r="J25" s="224">
        <v>8</v>
      </c>
      <c r="K25" s="224">
        <v>2.1</v>
      </c>
      <c r="L25" s="224">
        <v>8.6</v>
      </c>
      <c r="M25" s="225">
        <v>8.5</v>
      </c>
      <c r="N25" s="271">
        <v>8.5</v>
      </c>
      <c r="O25" s="224">
        <v>8.4</v>
      </c>
      <c r="P25" s="224">
        <v>8.6999999999999993</v>
      </c>
      <c r="Q25" s="224">
        <v>2.2000000000000002</v>
      </c>
      <c r="R25" s="224">
        <v>8.4</v>
      </c>
      <c r="S25" s="225">
        <v>8.1</v>
      </c>
      <c r="T25" s="262">
        <f t="shared" si="2"/>
        <v>132.70000000000002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8.5</v>
      </c>
      <c r="C26" s="254">
        <v>8.6</v>
      </c>
      <c r="D26" s="224">
        <v>8.5</v>
      </c>
      <c r="E26" s="224">
        <v>2.2000000000000002</v>
      </c>
      <c r="F26" s="224">
        <v>8.5</v>
      </c>
      <c r="G26" s="225">
        <v>8.6</v>
      </c>
      <c r="H26" s="271">
        <v>8.1999999999999993</v>
      </c>
      <c r="I26" s="224">
        <v>8.3000000000000007</v>
      </c>
      <c r="J26" s="224">
        <v>8.1</v>
      </c>
      <c r="K26" s="224">
        <v>2.1</v>
      </c>
      <c r="L26" s="224">
        <v>8.6999999999999993</v>
      </c>
      <c r="M26" s="225">
        <v>8.5</v>
      </c>
      <c r="N26" s="271">
        <v>8.5</v>
      </c>
      <c r="O26" s="224">
        <v>8.5</v>
      </c>
      <c r="P26" s="224">
        <v>8.6999999999999993</v>
      </c>
      <c r="Q26" s="224">
        <v>2.2000000000000002</v>
      </c>
      <c r="R26" s="224">
        <v>8.4</v>
      </c>
      <c r="S26" s="225">
        <v>8.1</v>
      </c>
      <c r="T26" s="262">
        <f t="shared" si="2"/>
        <v>133.19999999999999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8.5</v>
      </c>
      <c r="C27" s="224">
        <v>8.6</v>
      </c>
      <c r="D27" s="224">
        <v>8.5</v>
      </c>
      <c r="E27" s="224">
        <v>2.2000000000000002</v>
      </c>
      <c r="F27" s="224">
        <v>8.5</v>
      </c>
      <c r="G27" s="225">
        <v>8.6</v>
      </c>
      <c r="H27" s="271">
        <v>8.1999999999999993</v>
      </c>
      <c r="I27" s="224">
        <v>8.4</v>
      </c>
      <c r="J27" s="224">
        <v>8.1</v>
      </c>
      <c r="K27" s="224">
        <v>2.1</v>
      </c>
      <c r="L27" s="224">
        <v>8.6999999999999993</v>
      </c>
      <c r="M27" s="225">
        <v>8.5</v>
      </c>
      <c r="N27" s="271">
        <v>8.5</v>
      </c>
      <c r="O27" s="224">
        <v>8.5</v>
      </c>
      <c r="P27" s="224">
        <v>8.6999999999999993</v>
      </c>
      <c r="Q27" s="224">
        <v>2.2999999999999998</v>
      </c>
      <c r="R27" s="224">
        <v>8.4</v>
      </c>
      <c r="S27" s="225">
        <v>8.1999999999999993</v>
      </c>
      <c r="T27" s="262">
        <f t="shared" si="2"/>
        <v>133.5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8.5</v>
      </c>
      <c r="C28" s="224">
        <v>8.6999999999999993</v>
      </c>
      <c r="D28" s="224">
        <v>8.5</v>
      </c>
      <c r="E28" s="224">
        <v>2.2999999999999998</v>
      </c>
      <c r="F28" s="224">
        <v>8.5</v>
      </c>
      <c r="G28" s="225">
        <v>8.6</v>
      </c>
      <c r="H28" s="271">
        <v>8.3000000000000007</v>
      </c>
      <c r="I28" s="224">
        <v>8.4</v>
      </c>
      <c r="J28" s="224">
        <v>8.1</v>
      </c>
      <c r="K28" s="224">
        <v>2.1</v>
      </c>
      <c r="L28" s="224">
        <v>8.6999999999999993</v>
      </c>
      <c r="M28" s="225">
        <v>8.6</v>
      </c>
      <c r="N28" s="271">
        <v>8.5</v>
      </c>
      <c r="O28" s="224">
        <v>8.5</v>
      </c>
      <c r="P28" s="224">
        <v>8.6999999999999993</v>
      </c>
      <c r="Q28" s="224">
        <v>2.2999999999999998</v>
      </c>
      <c r="R28" s="224">
        <v>8.4</v>
      </c>
      <c r="S28" s="225">
        <v>8.1999999999999993</v>
      </c>
      <c r="T28" s="262">
        <f t="shared" si="2"/>
        <v>133.9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8.5</v>
      </c>
      <c r="C29" s="263">
        <v>8.6999999999999993</v>
      </c>
      <c r="D29" s="263">
        <v>8.6</v>
      </c>
      <c r="E29" s="263">
        <v>2.2999999999999998</v>
      </c>
      <c r="F29" s="263">
        <v>8.6</v>
      </c>
      <c r="G29" s="319">
        <v>8.6</v>
      </c>
      <c r="H29" s="277">
        <v>8.3000000000000007</v>
      </c>
      <c r="I29" s="263">
        <v>8.4</v>
      </c>
      <c r="J29" s="263">
        <v>8.1</v>
      </c>
      <c r="K29" s="263">
        <v>2.1</v>
      </c>
      <c r="L29" s="263">
        <v>8.6999999999999993</v>
      </c>
      <c r="M29" s="319">
        <v>8.6</v>
      </c>
      <c r="N29" s="277">
        <v>8.6</v>
      </c>
      <c r="O29" s="263">
        <v>8.5</v>
      </c>
      <c r="P29" s="263">
        <v>8.8000000000000007</v>
      </c>
      <c r="Q29" s="263">
        <v>2.2999999999999998</v>
      </c>
      <c r="R29" s="263">
        <v>8.5</v>
      </c>
      <c r="S29" s="319">
        <v>8.1999999999999993</v>
      </c>
      <c r="T29" s="265">
        <f t="shared" si="2"/>
        <v>134.39999999999998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59.4</v>
      </c>
      <c r="C30" s="268">
        <f t="shared" ref="C30:S30" si="3">SUM(C23:C29)</f>
        <v>60.400000000000006</v>
      </c>
      <c r="D30" s="268">
        <f t="shared" si="3"/>
        <v>59.800000000000004</v>
      </c>
      <c r="E30" s="268">
        <f t="shared" si="3"/>
        <v>15.8</v>
      </c>
      <c r="F30" s="268">
        <f t="shared" si="3"/>
        <v>59.800000000000004</v>
      </c>
      <c r="G30" s="320">
        <f t="shared" si="3"/>
        <v>60.1</v>
      </c>
      <c r="H30" s="237">
        <f t="shared" si="3"/>
        <v>57.8</v>
      </c>
      <c r="I30" s="268">
        <f t="shared" si="3"/>
        <v>58.6</v>
      </c>
      <c r="J30" s="268">
        <f t="shared" si="3"/>
        <v>57.000000000000007</v>
      </c>
      <c r="K30" s="268">
        <f t="shared" si="3"/>
        <v>14.7</v>
      </c>
      <c r="L30" s="268">
        <f t="shared" si="3"/>
        <v>60.800000000000011</v>
      </c>
      <c r="M30" s="320">
        <f t="shared" si="3"/>
        <v>59.7</v>
      </c>
      <c r="N30" s="237">
        <f t="shared" si="3"/>
        <v>59.6</v>
      </c>
      <c r="O30" s="268">
        <f t="shared" si="3"/>
        <v>59.2</v>
      </c>
      <c r="P30" s="268">
        <f t="shared" si="3"/>
        <v>61</v>
      </c>
      <c r="Q30" s="268">
        <f t="shared" si="3"/>
        <v>15.900000000000002</v>
      </c>
      <c r="R30" s="268">
        <f t="shared" si="3"/>
        <v>58.9</v>
      </c>
      <c r="S30" s="320">
        <f t="shared" si="3"/>
        <v>57</v>
      </c>
      <c r="T30" s="267">
        <f t="shared" si="2"/>
        <v>935.50000000000011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60</v>
      </c>
      <c r="C31" s="241">
        <v>61</v>
      </c>
      <c r="D31" s="241">
        <v>61</v>
      </c>
      <c r="E31" s="241">
        <v>16</v>
      </c>
      <c r="F31" s="241">
        <v>61</v>
      </c>
      <c r="G31" s="241">
        <v>62</v>
      </c>
      <c r="H31" s="241">
        <v>59</v>
      </c>
      <c r="I31" s="241">
        <v>60</v>
      </c>
      <c r="J31" s="241">
        <v>59</v>
      </c>
      <c r="K31" s="241">
        <v>15</v>
      </c>
      <c r="L31" s="241">
        <v>63</v>
      </c>
      <c r="M31" s="241">
        <v>62</v>
      </c>
      <c r="N31" s="241">
        <v>60</v>
      </c>
      <c r="O31" s="241">
        <v>60</v>
      </c>
      <c r="P31" s="241">
        <v>62</v>
      </c>
      <c r="Q31" s="241">
        <v>16</v>
      </c>
      <c r="R31" s="241">
        <v>61</v>
      </c>
      <c r="S31" s="241">
        <v>59</v>
      </c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499" t="s">
        <v>25</v>
      </c>
      <c r="C33" s="500"/>
      <c r="D33" s="500"/>
      <c r="E33" s="500"/>
      <c r="F33" s="500"/>
      <c r="G33" s="500"/>
      <c r="H33" s="246"/>
      <c r="I33" s="247"/>
      <c r="J33" s="499" t="s">
        <v>78</v>
      </c>
      <c r="K33" s="500"/>
      <c r="L33" s="500"/>
      <c r="M33" s="500"/>
      <c r="N33" s="500"/>
      <c r="O33" s="500"/>
      <c r="P33" s="246"/>
      <c r="Q33" s="509" t="s">
        <v>154</v>
      </c>
      <c r="R33" s="510"/>
      <c r="S33" s="510"/>
      <c r="T33" s="510"/>
      <c r="U33" s="510"/>
      <c r="V33" s="511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509"/>
      <c r="R34" s="510"/>
      <c r="S34" s="510"/>
      <c r="T34" s="510"/>
      <c r="U34" s="510"/>
      <c r="V34" s="511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97.718599999999995</v>
      </c>
      <c r="C35" s="254">
        <v>90.381899999999987</v>
      </c>
      <c r="D35" s="254">
        <v>95.533199999999994</v>
      </c>
      <c r="E35" s="254">
        <v>21.854000000000003</v>
      </c>
      <c r="F35" s="254">
        <v>97.094200000000001</v>
      </c>
      <c r="G35" s="255">
        <v>95.533199999999994</v>
      </c>
      <c r="H35" s="227">
        <f t="shared" ref="H35:H42" si="4">SUM(B35:G35)</f>
        <v>498.11509999999998</v>
      </c>
      <c r="I35" s="208"/>
      <c r="J35" s="223">
        <v>6.3</v>
      </c>
      <c r="K35" s="261">
        <v>6.3</v>
      </c>
      <c r="L35" s="261">
        <v>6.5</v>
      </c>
      <c r="M35" s="261">
        <v>1.6</v>
      </c>
      <c r="N35" s="261">
        <v>6.5</v>
      </c>
      <c r="O35" s="261">
        <v>6.4</v>
      </c>
      <c r="P35" s="262">
        <f t="shared" ref="P35:P42" si="5">SUM(J35:O35)</f>
        <v>33.6</v>
      </c>
      <c r="Q35" s="509"/>
      <c r="R35" s="510"/>
      <c r="S35" s="510"/>
      <c r="T35" s="510"/>
      <c r="U35" s="510"/>
      <c r="V35" s="511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97.718599999999995</v>
      </c>
      <c r="C36" s="254">
        <v>90.381899999999987</v>
      </c>
      <c r="D36" s="254">
        <v>95.533199999999994</v>
      </c>
      <c r="E36" s="254">
        <v>21.854000000000003</v>
      </c>
      <c r="F36" s="254">
        <v>97.094200000000001</v>
      </c>
      <c r="G36" s="255">
        <v>95.533199999999994</v>
      </c>
      <c r="H36" s="227">
        <f t="shared" si="4"/>
        <v>498.11509999999998</v>
      </c>
      <c r="I36" s="212"/>
      <c r="J36" s="223">
        <v>6.3</v>
      </c>
      <c r="K36" s="261">
        <v>6.3</v>
      </c>
      <c r="L36" s="261">
        <v>6.5</v>
      </c>
      <c r="M36" s="261">
        <v>1.6</v>
      </c>
      <c r="N36" s="261">
        <v>6.5</v>
      </c>
      <c r="O36" s="261">
        <v>6.4</v>
      </c>
      <c r="P36" s="262">
        <f t="shared" si="5"/>
        <v>33.6</v>
      </c>
      <c r="Q36" s="509"/>
      <c r="R36" s="510"/>
      <c r="S36" s="510"/>
      <c r="T36" s="510"/>
      <c r="U36" s="510"/>
      <c r="V36" s="511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6.4</v>
      </c>
      <c r="K37" s="261">
        <v>6.3</v>
      </c>
      <c r="L37" s="261">
        <v>6.4</v>
      </c>
      <c r="M37" s="261">
        <v>1.4</v>
      </c>
      <c r="N37" s="261">
        <v>6.4</v>
      </c>
      <c r="O37" s="261">
        <v>6.3</v>
      </c>
      <c r="P37" s="262">
        <f t="shared" si="5"/>
        <v>33.199999999999996</v>
      </c>
      <c r="Q37" s="509"/>
      <c r="R37" s="510"/>
      <c r="S37" s="510"/>
      <c r="T37" s="510"/>
      <c r="U37" s="510"/>
      <c r="V37" s="511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6.4</v>
      </c>
      <c r="K38" s="261">
        <v>6.3</v>
      </c>
      <c r="L38" s="261">
        <v>6.5</v>
      </c>
      <c r="M38" s="261">
        <v>1.4</v>
      </c>
      <c r="N38" s="261">
        <v>6.4</v>
      </c>
      <c r="O38" s="261">
        <v>6.4</v>
      </c>
      <c r="P38" s="262">
        <f t="shared" si="5"/>
        <v>33.4</v>
      </c>
      <c r="Q38" s="509"/>
      <c r="R38" s="510"/>
      <c r="S38" s="510"/>
      <c r="T38" s="510"/>
      <c r="U38" s="510"/>
      <c r="V38" s="511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6.5</v>
      </c>
      <c r="K39" s="261">
        <v>6.3</v>
      </c>
      <c r="L39" s="261">
        <v>6.5</v>
      </c>
      <c r="M39" s="261">
        <v>1.5</v>
      </c>
      <c r="N39" s="261">
        <v>6.4</v>
      </c>
      <c r="O39" s="261">
        <v>6.4</v>
      </c>
      <c r="P39" s="262">
        <f t="shared" si="5"/>
        <v>33.6</v>
      </c>
      <c r="Q39" s="509"/>
      <c r="R39" s="510"/>
      <c r="S39" s="510"/>
      <c r="T39" s="510"/>
      <c r="U39" s="510"/>
      <c r="V39" s="511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6.5</v>
      </c>
      <c r="K40" s="261">
        <v>6.3</v>
      </c>
      <c r="L40" s="261">
        <v>6.5</v>
      </c>
      <c r="M40" s="261">
        <v>1.5</v>
      </c>
      <c r="N40" s="261">
        <v>6.5</v>
      </c>
      <c r="O40" s="261">
        <v>6.4</v>
      </c>
      <c r="P40" s="262">
        <f t="shared" si="5"/>
        <v>33.700000000000003</v>
      </c>
      <c r="Q40" s="509"/>
      <c r="R40" s="510"/>
      <c r="S40" s="510"/>
      <c r="T40" s="510"/>
      <c r="U40" s="510"/>
      <c r="V40" s="511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6.5</v>
      </c>
      <c r="K41" s="264">
        <v>6.4</v>
      </c>
      <c r="L41" s="264">
        <v>6.5</v>
      </c>
      <c r="M41" s="264">
        <v>1.5</v>
      </c>
      <c r="N41" s="264">
        <v>6.5</v>
      </c>
      <c r="O41" s="264">
        <v>6.4</v>
      </c>
      <c r="P41" s="265">
        <f t="shared" si="5"/>
        <v>33.799999999999997</v>
      </c>
      <c r="Q41" s="509"/>
      <c r="R41" s="510"/>
      <c r="S41" s="510"/>
      <c r="T41" s="510"/>
      <c r="U41" s="510"/>
      <c r="V41" s="511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195.43719999999999</v>
      </c>
      <c r="C42" s="274">
        <f t="shared" si="6"/>
        <v>180.76379999999997</v>
      </c>
      <c r="D42" s="274">
        <f t="shared" si="6"/>
        <v>191.06639999999999</v>
      </c>
      <c r="E42" s="274">
        <f t="shared" si="6"/>
        <v>43.708000000000006</v>
      </c>
      <c r="F42" s="274">
        <f t="shared" si="6"/>
        <v>194.1884</v>
      </c>
      <c r="G42" s="329">
        <f t="shared" si="6"/>
        <v>191.06639999999999</v>
      </c>
      <c r="H42" s="239">
        <f t="shared" si="4"/>
        <v>996.23019999999997</v>
      </c>
      <c r="I42" s="208"/>
      <c r="J42" s="321">
        <f>SUM(J35:J41)</f>
        <v>44.9</v>
      </c>
      <c r="K42" s="266">
        <f>SUM(K35:K41)</f>
        <v>44.199999999999996</v>
      </c>
      <c r="L42" s="266">
        <f t="shared" ref="L42:O42" si="7">SUM(L35:L41)</f>
        <v>45.4</v>
      </c>
      <c r="M42" s="266">
        <f t="shared" si="7"/>
        <v>10.5</v>
      </c>
      <c r="N42" s="266">
        <f t="shared" si="7"/>
        <v>45.199999999999996</v>
      </c>
      <c r="O42" s="266">
        <f t="shared" si="7"/>
        <v>44.699999999999996</v>
      </c>
      <c r="P42" s="267">
        <f t="shared" si="5"/>
        <v>234.89999999999998</v>
      </c>
      <c r="Q42" s="509"/>
      <c r="R42" s="510"/>
      <c r="S42" s="510"/>
      <c r="T42" s="510"/>
      <c r="U42" s="510"/>
      <c r="V42" s="511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46</v>
      </c>
      <c r="K43" s="241">
        <v>47</v>
      </c>
      <c r="L43" s="241">
        <v>48</v>
      </c>
      <c r="M43" s="241">
        <v>11</v>
      </c>
      <c r="N43" s="241">
        <v>48</v>
      </c>
      <c r="O43" s="241">
        <v>48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Q33:V42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topLeftCell="A3" zoomScaleNormal="100" zoomScaleSheetLayoutView="100" workbookViewId="0">
      <selection activeCell="D3" activeCellId="1" sqref="B3:B14 D3:D14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22" t="s">
        <v>111</v>
      </c>
      <c r="B1" s="523"/>
      <c r="C1" s="523"/>
      <c r="D1" s="524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2.4588000000000001</v>
      </c>
      <c r="C3" s="383" t="s">
        <v>124</v>
      </c>
      <c r="D3" s="384">
        <v>1.9031999999999998</v>
      </c>
      <c r="E3" s="385"/>
    </row>
    <row r="4" spans="1:5" x14ac:dyDescent="0.25">
      <c r="A4" s="386" t="s">
        <v>113</v>
      </c>
      <c r="B4" s="387">
        <v>2.3148</v>
      </c>
      <c r="C4" s="386" t="s">
        <v>125</v>
      </c>
      <c r="D4" s="387">
        <v>1.9223999999999999</v>
      </c>
      <c r="E4" s="385"/>
    </row>
    <row r="5" spans="1:5" x14ac:dyDescent="0.25">
      <c r="A5" s="386" t="s">
        <v>114</v>
      </c>
      <c r="B5" s="387">
        <v>2.4228000000000001</v>
      </c>
      <c r="C5" s="386" t="s">
        <v>126</v>
      </c>
      <c r="D5" s="387">
        <v>1.9128000000000001</v>
      </c>
      <c r="E5" s="385"/>
    </row>
    <row r="6" spans="1:5" x14ac:dyDescent="0.25">
      <c r="A6" s="386" t="s">
        <v>115</v>
      </c>
      <c r="B6" s="387">
        <v>0.60480000000000012</v>
      </c>
      <c r="C6" s="386" t="s">
        <v>127</v>
      </c>
      <c r="D6" s="387">
        <v>0.47759999999999997</v>
      </c>
      <c r="E6" s="385"/>
    </row>
    <row r="7" spans="1:5" x14ac:dyDescent="0.25">
      <c r="A7" s="386" t="s">
        <v>116</v>
      </c>
      <c r="B7" s="387">
        <v>2.4408000000000003</v>
      </c>
      <c r="C7" s="386" t="s">
        <v>128</v>
      </c>
      <c r="D7" s="387">
        <v>1.9463999999999999</v>
      </c>
      <c r="E7" s="385"/>
    </row>
    <row r="8" spans="1:5" ht="24" thickBot="1" x14ac:dyDescent="0.3">
      <c r="A8" s="386" t="s">
        <v>117</v>
      </c>
      <c r="B8" s="388">
        <v>2.4119999999999999</v>
      </c>
      <c r="C8" s="386" t="s">
        <v>129</v>
      </c>
      <c r="D8" s="388">
        <v>1.9487999999999999</v>
      </c>
      <c r="E8" s="385"/>
    </row>
    <row r="9" spans="1:5" x14ac:dyDescent="0.25">
      <c r="A9" s="383" t="s">
        <v>118</v>
      </c>
      <c r="B9" s="384">
        <v>1.8768</v>
      </c>
      <c r="C9" s="383" t="s">
        <v>130</v>
      </c>
      <c r="D9" s="384">
        <v>1.9128000000000001</v>
      </c>
      <c r="E9" s="385"/>
    </row>
    <row r="10" spans="1:5" x14ac:dyDescent="0.25">
      <c r="A10" s="386" t="s">
        <v>119</v>
      </c>
      <c r="B10" s="387">
        <v>1.8839999999999999</v>
      </c>
      <c r="C10" s="386" t="s">
        <v>131</v>
      </c>
      <c r="D10" s="387">
        <v>1.9271999999999998</v>
      </c>
      <c r="E10" s="385"/>
    </row>
    <row r="11" spans="1:5" x14ac:dyDescent="0.25">
      <c r="A11" s="386" t="s">
        <v>120</v>
      </c>
      <c r="B11" s="387">
        <v>1.9296</v>
      </c>
      <c r="C11" s="386" t="s">
        <v>132</v>
      </c>
      <c r="D11" s="387">
        <v>1.9391999999999998</v>
      </c>
      <c r="E11" s="385"/>
    </row>
    <row r="12" spans="1:5" x14ac:dyDescent="0.25">
      <c r="A12" s="386" t="s">
        <v>121</v>
      </c>
      <c r="B12" s="387">
        <v>0.52079999999999993</v>
      </c>
      <c r="C12" s="386" t="s">
        <v>133</v>
      </c>
      <c r="D12" s="387">
        <v>0.52560000000000007</v>
      </c>
      <c r="E12" s="385"/>
    </row>
    <row r="13" spans="1:5" x14ac:dyDescent="0.25">
      <c r="A13" s="386" t="s">
        <v>122</v>
      </c>
      <c r="B13" s="387">
        <v>1.9487999999999999</v>
      </c>
      <c r="C13" s="386" t="s">
        <v>134</v>
      </c>
      <c r="D13" s="387">
        <v>1.9367999999999999</v>
      </c>
      <c r="E13" s="385"/>
    </row>
    <row r="14" spans="1:5" ht="24" thickBot="1" x14ac:dyDescent="0.3">
      <c r="A14" s="386" t="s">
        <v>123</v>
      </c>
      <c r="B14" s="388">
        <v>1.9536</v>
      </c>
      <c r="C14" s="386" t="s">
        <v>135</v>
      </c>
      <c r="D14" s="388">
        <v>1.944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28" t="s">
        <v>107</v>
      </c>
      <c r="B2" s="367">
        <v>636</v>
      </c>
      <c r="C2" s="367">
        <v>47</v>
      </c>
      <c r="D2" s="368">
        <v>3.6</v>
      </c>
      <c r="E2" s="369">
        <f t="shared" ref="E2:E7" si="0">SUM(B2:C2)*D2/1000</f>
        <v>2.4588000000000001</v>
      </c>
    </row>
    <row r="3" spans="1:5" x14ac:dyDescent="0.25">
      <c r="A3" s="529"/>
      <c r="B3" s="367">
        <v>596</v>
      </c>
      <c r="C3" s="367">
        <v>47</v>
      </c>
      <c r="D3" s="368">
        <v>3.6</v>
      </c>
      <c r="E3" s="369">
        <f t="shared" si="0"/>
        <v>2.3148</v>
      </c>
    </row>
    <row r="4" spans="1:5" x14ac:dyDescent="0.25">
      <c r="A4" s="529"/>
      <c r="B4" s="367">
        <v>625</v>
      </c>
      <c r="C4" s="367">
        <v>48</v>
      </c>
      <c r="D4" s="368">
        <v>3.6</v>
      </c>
      <c r="E4" s="369">
        <f t="shared" si="0"/>
        <v>2.4228000000000001</v>
      </c>
    </row>
    <row r="5" spans="1:5" x14ac:dyDescent="0.25">
      <c r="A5" s="529"/>
      <c r="B5" s="367">
        <v>155</v>
      </c>
      <c r="C5" s="367">
        <v>13</v>
      </c>
      <c r="D5" s="368">
        <v>3.6</v>
      </c>
      <c r="E5" s="369">
        <f t="shared" si="0"/>
        <v>0.60480000000000012</v>
      </c>
    </row>
    <row r="6" spans="1:5" x14ac:dyDescent="0.25">
      <c r="A6" s="529"/>
      <c r="B6" s="367">
        <v>629</v>
      </c>
      <c r="C6" s="367">
        <v>49</v>
      </c>
      <c r="D6" s="368">
        <v>3.6</v>
      </c>
      <c r="E6" s="369">
        <f t="shared" si="0"/>
        <v>2.4408000000000003</v>
      </c>
    </row>
    <row r="7" spans="1:5" x14ac:dyDescent="0.25">
      <c r="A7" s="530"/>
      <c r="B7" s="367">
        <v>622</v>
      </c>
      <c r="C7" s="367">
        <v>48</v>
      </c>
      <c r="D7" s="368">
        <v>3.6</v>
      </c>
      <c r="E7" s="369">
        <f t="shared" si="0"/>
        <v>2.4119999999999999</v>
      </c>
    </row>
    <row r="8" spans="1:5" x14ac:dyDescent="0.25">
      <c r="A8" s="525" t="s">
        <v>8</v>
      </c>
      <c r="B8" s="367">
        <v>722</v>
      </c>
      <c r="C8" s="367">
        <v>60</v>
      </c>
      <c r="D8" s="368">
        <v>2.4</v>
      </c>
      <c r="E8" s="369">
        <f t="shared" ref="E8:E25" si="1">SUM(B8:C8)*D8/1000</f>
        <v>1.8768</v>
      </c>
    </row>
    <row r="9" spans="1:5" x14ac:dyDescent="0.25">
      <c r="A9" s="526"/>
      <c r="B9" s="367">
        <v>724</v>
      </c>
      <c r="C9" s="367">
        <v>61</v>
      </c>
      <c r="D9" s="368">
        <v>2.4</v>
      </c>
      <c r="E9" s="369">
        <f t="shared" si="1"/>
        <v>1.8839999999999999</v>
      </c>
    </row>
    <row r="10" spans="1:5" x14ac:dyDescent="0.25">
      <c r="A10" s="526"/>
      <c r="B10" s="367">
        <v>743</v>
      </c>
      <c r="C10" s="367">
        <v>61</v>
      </c>
      <c r="D10" s="368">
        <v>2.4</v>
      </c>
      <c r="E10" s="369">
        <f t="shared" si="1"/>
        <v>1.9296</v>
      </c>
    </row>
    <row r="11" spans="1:5" x14ac:dyDescent="0.25">
      <c r="A11" s="526"/>
      <c r="B11" s="367">
        <v>201</v>
      </c>
      <c r="C11" s="367">
        <v>16</v>
      </c>
      <c r="D11" s="368">
        <v>2.4</v>
      </c>
      <c r="E11" s="369">
        <f t="shared" si="1"/>
        <v>0.52079999999999993</v>
      </c>
    </row>
    <row r="12" spans="1:5" x14ac:dyDescent="0.25">
      <c r="A12" s="526"/>
      <c r="B12" s="367">
        <v>751</v>
      </c>
      <c r="C12" s="367">
        <v>61</v>
      </c>
      <c r="D12" s="368">
        <v>2.4</v>
      </c>
      <c r="E12" s="369">
        <f t="shared" si="1"/>
        <v>1.9487999999999999</v>
      </c>
    </row>
    <row r="13" spans="1:5" x14ac:dyDescent="0.25">
      <c r="A13" s="531"/>
      <c r="B13" s="367">
        <v>752</v>
      </c>
      <c r="C13" s="367">
        <v>62</v>
      </c>
      <c r="D13" s="368">
        <v>2.4</v>
      </c>
      <c r="E13" s="369">
        <f t="shared" si="1"/>
        <v>1.9536</v>
      </c>
    </row>
    <row r="14" spans="1:5" x14ac:dyDescent="0.25">
      <c r="A14" s="525" t="s">
        <v>51</v>
      </c>
      <c r="B14" s="367">
        <v>734</v>
      </c>
      <c r="C14" s="367">
        <v>59</v>
      </c>
      <c r="D14" s="368">
        <v>2.4</v>
      </c>
      <c r="E14" s="369">
        <f t="shared" si="1"/>
        <v>1.9031999999999998</v>
      </c>
    </row>
    <row r="15" spans="1:5" x14ac:dyDescent="0.25">
      <c r="A15" s="526"/>
      <c r="B15" s="367">
        <v>741</v>
      </c>
      <c r="C15" s="367">
        <v>60</v>
      </c>
      <c r="D15" s="368">
        <v>2.4</v>
      </c>
      <c r="E15" s="369">
        <f t="shared" si="1"/>
        <v>1.9223999999999999</v>
      </c>
    </row>
    <row r="16" spans="1:5" x14ac:dyDescent="0.25">
      <c r="A16" s="526"/>
      <c r="B16" s="367">
        <v>737</v>
      </c>
      <c r="C16" s="367">
        <v>60</v>
      </c>
      <c r="D16" s="368">
        <v>2.4</v>
      </c>
      <c r="E16" s="369">
        <f t="shared" si="1"/>
        <v>1.9128000000000001</v>
      </c>
    </row>
    <row r="17" spans="1:5" x14ac:dyDescent="0.25">
      <c r="A17" s="526"/>
      <c r="B17" s="367">
        <v>184</v>
      </c>
      <c r="C17" s="367">
        <v>15</v>
      </c>
      <c r="D17" s="368">
        <v>2.4</v>
      </c>
      <c r="E17" s="369">
        <f t="shared" si="1"/>
        <v>0.47759999999999997</v>
      </c>
    </row>
    <row r="18" spans="1:5" x14ac:dyDescent="0.25">
      <c r="A18" s="526"/>
      <c r="B18" s="367">
        <v>748</v>
      </c>
      <c r="C18" s="367">
        <v>63</v>
      </c>
      <c r="D18" s="368">
        <v>2.4</v>
      </c>
      <c r="E18" s="369">
        <f t="shared" si="1"/>
        <v>1.9463999999999999</v>
      </c>
    </row>
    <row r="19" spans="1:5" x14ac:dyDescent="0.25">
      <c r="A19" s="531"/>
      <c r="B19" s="367">
        <v>750</v>
      </c>
      <c r="C19" s="367">
        <v>62</v>
      </c>
      <c r="D19" s="368">
        <v>2.4</v>
      </c>
      <c r="E19" s="369">
        <f t="shared" si="1"/>
        <v>1.9487999999999999</v>
      </c>
    </row>
    <row r="20" spans="1:5" x14ac:dyDescent="0.25">
      <c r="A20" s="525" t="s">
        <v>50</v>
      </c>
      <c r="B20" s="367">
        <v>737</v>
      </c>
      <c r="C20" s="367">
        <v>60</v>
      </c>
      <c r="D20" s="368">
        <v>2.4</v>
      </c>
      <c r="E20" s="369">
        <f t="shared" si="1"/>
        <v>1.9128000000000001</v>
      </c>
    </row>
    <row r="21" spans="1:5" x14ac:dyDescent="0.25">
      <c r="A21" s="526"/>
      <c r="B21" s="367">
        <v>742</v>
      </c>
      <c r="C21" s="367">
        <v>61</v>
      </c>
      <c r="D21" s="368">
        <v>2.4</v>
      </c>
      <c r="E21" s="369">
        <f t="shared" si="1"/>
        <v>1.9271999999999998</v>
      </c>
    </row>
    <row r="22" spans="1:5" x14ac:dyDescent="0.25">
      <c r="A22" s="526"/>
      <c r="B22" s="367">
        <v>746</v>
      </c>
      <c r="C22" s="367">
        <v>62</v>
      </c>
      <c r="D22" s="368">
        <v>2.4</v>
      </c>
      <c r="E22" s="369">
        <f t="shared" si="1"/>
        <v>1.9391999999999998</v>
      </c>
    </row>
    <row r="23" spans="1:5" x14ac:dyDescent="0.25">
      <c r="A23" s="526"/>
      <c r="B23" s="367">
        <v>203</v>
      </c>
      <c r="C23" s="367">
        <v>16</v>
      </c>
      <c r="D23" s="368">
        <v>2.4</v>
      </c>
      <c r="E23" s="369">
        <f t="shared" si="1"/>
        <v>0.52560000000000007</v>
      </c>
    </row>
    <row r="24" spans="1:5" x14ac:dyDescent="0.25">
      <c r="A24" s="526"/>
      <c r="B24" s="370">
        <v>746</v>
      </c>
      <c r="C24" s="370">
        <v>61</v>
      </c>
      <c r="D24" s="368">
        <v>2.4</v>
      </c>
      <c r="E24" s="371">
        <f t="shared" si="1"/>
        <v>1.9367999999999999</v>
      </c>
    </row>
    <row r="25" spans="1:5" ht="19.5" thickBot="1" x14ac:dyDescent="0.3">
      <c r="A25" s="527"/>
      <c r="B25" s="372">
        <v>750</v>
      </c>
      <c r="C25" s="372">
        <v>60</v>
      </c>
      <c r="D25" s="368">
        <v>2.4</v>
      </c>
      <c r="E25" s="373">
        <f t="shared" si="1"/>
        <v>1.944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3" sqref="B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32" t="s">
        <v>82</v>
      </c>
      <c r="B1" s="533"/>
      <c r="C1" s="533"/>
      <c r="D1" s="534"/>
    </row>
    <row r="2" spans="1:6" ht="20.25" x14ac:dyDescent="0.25">
      <c r="A2" s="337" t="s">
        <v>83</v>
      </c>
      <c r="B2" s="338">
        <v>70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2.6040000000000001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5.2080000000000002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156.5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3.9125000000000001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1.2955000000000001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3.5986111111111114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74" t="s">
        <v>55</v>
      </c>
      <c r="L11" s="474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4"/>
      <c r="J15" s="484"/>
      <c r="K15" s="485"/>
      <c r="L15" s="477" t="s">
        <v>50</v>
      </c>
      <c r="M15" s="478"/>
      <c r="N15" s="478"/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74" t="s">
        <v>55</v>
      </c>
      <c r="L11" s="474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83" t="s">
        <v>8</v>
      </c>
      <c r="C15" s="484"/>
      <c r="D15" s="484"/>
      <c r="E15" s="484"/>
      <c r="F15" s="484"/>
      <c r="G15" s="484"/>
      <c r="H15" s="484"/>
      <c r="I15" s="484"/>
      <c r="J15" s="484"/>
      <c r="K15" s="485"/>
      <c r="L15" s="477" t="s">
        <v>50</v>
      </c>
      <c r="M15" s="478"/>
      <c r="N15" s="478"/>
      <c r="O15" s="478"/>
      <c r="P15" s="478"/>
      <c r="Q15" s="478"/>
      <c r="R15" s="478"/>
      <c r="S15" s="478"/>
      <c r="T15" s="478"/>
      <c r="U15" s="47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74" t="s">
        <v>56</v>
      </c>
      <c r="L11" s="474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9"/>
      <c r="J15" s="490" t="s">
        <v>51</v>
      </c>
      <c r="K15" s="491"/>
      <c r="L15" s="491"/>
      <c r="M15" s="492"/>
      <c r="N15" s="493" t="s">
        <v>50</v>
      </c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74" t="s">
        <v>57</v>
      </c>
      <c r="L11" s="474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8"/>
      <c r="J15" s="489"/>
      <c r="K15" s="490" t="s">
        <v>51</v>
      </c>
      <c r="L15" s="491"/>
      <c r="M15" s="491"/>
      <c r="N15" s="492"/>
      <c r="O15" s="495" t="s">
        <v>50</v>
      </c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6" t="s">
        <v>0</v>
      </c>
      <c r="B3" s="486"/>
      <c r="C3" s="486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74" t="s">
        <v>58</v>
      </c>
      <c r="L11" s="47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87" t="s">
        <v>8</v>
      </c>
      <c r="C15" s="488"/>
      <c r="D15" s="488"/>
      <c r="E15" s="488"/>
      <c r="F15" s="488"/>
      <c r="G15" s="488"/>
      <c r="H15" s="488"/>
      <c r="I15" s="488"/>
      <c r="J15" s="489"/>
      <c r="K15" s="490" t="s">
        <v>51</v>
      </c>
      <c r="L15" s="491"/>
      <c r="M15" s="491"/>
      <c r="N15" s="492"/>
      <c r="O15" s="495" t="s">
        <v>50</v>
      </c>
      <c r="P15" s="493"/>
      <c r="Q15" s="493"/>
      <c r="R15" s="493"/>
      <c r="S15" s="493"/>
      <c r="T15" s="493"/>
      <c r="U15" s="493"/>
      <c r="V15" s="493"/>
      <c r="W15" s="49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7"/>
      <c r="J36" s="52" t="s">
        <v>26</v>
      </c>
      <c r="K36" s="105"/>
      <c r="L36" s="481" t="s">
        <v>25</v>
      </c>
      <c r="M36" s="481"/>
      <c r="N36" s="481"/>
      <c r="O36" s="481"/>
      <c r="P36" s="475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82"/>
      <c r="K54" s="48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80" t="s">
        <v>8</v>
      </c>
      <c r="C55" s="481"/>
      <c r="D55" s="481"/>
      <c r="E55" s="481"/>
      <c r="F55" s="47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Rangos con nombre</vt:lpstr>
      </vt:variant>
      <vt:variant>
        <vt:i4>24</vt:i4>
      </vt:variant>
    </vt:vector>
  </HeadingPairs>
  <TitlesOfParts>
    <vt:vector size="7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2022-03-18T17:12:16Z</cp:lastPrinted>
  <dcterms:created xsi:type="dcterms:W3CDTF">2021-03-04T08:17:33Z</dcterms:created>
  <dcterms:modified xsi:type="dcterms:W3CDTF">2022-03-19T15:21:41Z</dcterms:modified>
</cp:coreProperties>
</file>