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10E16BEB-7C1A-4CC7-923F-06A5A5EF6EC9}" xr6:coauthVersionLast="36" xr6:coauthVersionMax="36" xr10:uidLastSave="{00000000-0000-0000-0000-000000000000}"/>
  <bookViews>
    <workbookView xWindow="0" yWindow="0" windowWidth="20490" windowHeight="7545" tabRatio="742" firstSheet="45" activeTab="51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SEM 34" sheetId="43" r:id="rId35"/>
    <sheet name="SEM 35" sheetId="44" r:id="rId36"/>
    <sheet name="SEM 36" sheetId="45" r:id="rId37"/>
    <sheet name="SEM 37" sheetId="46" r:id="rId38"/>
    <sheet name="SEM 38" sheetId="47" r:id="rId39"/>
    <sheet name="SEM 39" sheetId="48" r:id="rId40"/>
    <sheet name="SEM 40" sheetId="49" r:id="rId41"/>
    <sheet name="SEM 41" sheetId="50" r:id="rId42"/>
    <sheet name="SEM 42" sheetId="51" r:id="rId43"/>
    <sheet name="SEM 43" sheetId="52" r:id="rId44"/>
    <sheet name="SEM 44" sheetId="53" r:id="rId45"/>
    <sheet name="SEM 45" sheetId="54" r:id="rId46"/>
    <sheet name="SEM 46" sheetId="55" r:id="rId47"/>
    <sheet name="SEM 47" sheetId="56" r:id="rId48"/>
    <sheet name="SEM 48" sheetId="57" r:id="rId49"/>
    <sheet name="SEM 49" sheetId="58" r:id="rId50"/>
    <sheet name="SEM 50" sheetId="59" r:id="rId51"/>
    <sheet name="IMPRIMIR" sheetId="2" r:id="rId52"/>
    <sheet name="Calcio_Imprimir" sheetId="36" r:id="rId53"/>
    <sheet name="Calcio" sheetId="34" r:id="rId54"/>
    <sheet name="Carbonato de calcio" sheetId="33" r:id="rId55"/>
  </sheets>
  <definedNames>
    <definedName name="_xlnm.Print_Area" localSheetId="54">'Carbonato de calcio'!$A$1:$D$10</definedName>
    <definedName name="_xlnm.Print_Area" localSheetId="51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  <definedName name="_xlnm.Print_Area" localSheetId="34">'SEM 34'!$A$1:$W$70</definedName>
    <definedName name="_xlnm.Print_Area" localSheetId="35">'SEM 35'!$A$1:$W$70</definedName>
    <definedName name="_xlnm.Print_Area" localSheetId="36">'SEM 36'!$A$1:$W$70</definedName>
    <definedName name="_xlnm.Print_Area" localSheetId="37">'SEM 37'!$A$1:$W$70</definedName>
    <definedName name="_xlnm.Print_Area" localSheetId="38">'SEM 38'!$A$1:$W$70</definedName>
    <definedName name="_xlnm.Print_Area" localSheetId="39">'SEM 39'!$A$1:$W$70</definedName>
    <definedName name="_xlnm.Print_Area" localSheetId="40">'SEM 40'!$A$1:$W$70</definedName>
    <definedName name="_xlnm.Print_Area" localSheetId="41">'SEM 41'!$A$1:$W$70</definedName>
    <definedName name="_xlnm.Print_Area" localSheetId="42">'SEM 42'!$A$1:$W$70</definedName>
    <definedName name="_xlnm.Print_Area" localSheetId="43">'SEM 43'!$A$1:$W$70</definedName>
    <definedName name="_xlnm.Print_Area" localSheetId="44">'SEM 44'!$A$1:$W$70</definedName>
    <definedName name="_xlnm.Print_Area" localSheetId="45">'SEM 45'!$A$1:$W$70</definedName>
    <definedName name="_xlnm.Print_Area" localSheetId="46">'SEM 46'!$A$1:$W$70</definedName>
    <definedName name="_xlnm.Print_Area" localSheetId="47">'SEM 47'!$A$1:$W$70</definedName>
    <definedName name="_xlnm.Print_Area" localSheetId="48">'SEM 48'!$A$1:$W$70</definedName>
    <definedName name="_xlnm.Print_Area" localSheetId="49">'SEM 49'!$A$1:$W$70</definedName>
    <definedName name="_xlnm.Print_Area" localSheetId="50">'SEM 50'!$A$1:$W$70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59" l="1"/>
  <c r="R69" i="59"/>
  <c r="Q69" i="59"/>
  <c r="P69" i="59"/>
  <c r="O69" i="59"/>
  <c r="N69" i="59"/>
  <c r="M69" i="59"/>
  <c r="L69" i="59"/>
  <c r="K69" i="59"/>
  <c r="J69" i="59"/>
  <c r="I69" i="59"/>
  <c r="H69" i="59"/>
  <c r="G69" i="59"/>
  <c r="F69" i="59"/>
  <c r="E69" i="59"/>
  <c r="D69" i="59"/>
  <c r="C69" i="59"/>
  <c r="B69" i="59"/>
  <c r="S68" i="59"/>
  <c r="R68" i="59"/>
  <c r="Q68" i="59"/>
  <c r="P68" i="59"/>
  <c r="O68" i="59"/>
  <c r="N68" i="59"/>
  <c r="M68" i="59"/>
  <c r="L68" i="59"/>
  <c r="K68" i="59"/>
  <c r="J68" i="59"/>
  <c r="I68" i="59"/>
  <c r="H68" i="59"/>
  <c r="G68" i="59"/>
  <c r="F68" i="59"/>
  <c r="E68" i="59"/>
  <c r="D68" i="59"/>
  <c r="C68" i="59"/>
  <c r="B68" i="59"/>
  <c r="T67" i="59"/>
  <c r="S65" i="59"/>
  <c r="S70" i="59" s="1"/>
  <c r="R65" i="59"/>
  <c r="R70" i="59" s="1"/>
  <c r="Q65" i="59"/>
  <c r="Q70" i="59" s="1"/>
  <c r="P65" i="59"/>
  <c r="P70" i="59" s="1"/>
  <c r="O65" i="59"/>
  <c r="O70" i="59" s="1"/>
  <c r="N65" i="59"/>
  <c r="N70" i="59" s="1"/>
  <c r="M65" i="59"/>
  <c r="M70" i="59" s="1"/>
  <c r="L65" i="59"/>
  <c r="L70" i="59" s="1"/>
  <c r="K65" i="59"/>
  <c r="K70" i="59" s="1"/>
  <c r="J65" i="59"/>
  <c r="J70" i="59" s="1"/>
  <c r="I65" i="59"/>
  <c r="I70" i="59" s="1"/>
  <c r="H65" i="59"/>
  <c r="H70" i="59" s="1"/>
  <c r="G65" i="59"/>
  <c r="G70" i="59" s="1"/>
  <c r="F65" i="59"/>
  <c r="F70" i="59" s="1"/>
  <c r="E65" i="59"/>
  <c r="E70" i="59" s="1"/>
  <c r="D65" i="59"/>
  <c r="D70" i="59" s="1"/>
  <c r="C65" i="59"/>
  <c r="B65" i="59"/>
  <c r="B70" i="59" s="1"/>
  <c r="T64" i="59"/>
  <c r="T63" i="59"/>
  <c r="T62" i="59"/>
  <c r="T61" i="59"/>
  <c r="T60" i="59"/>
  <c r="T59" i="59"/>
  <c r="T58" i="59"/>
  <c r="I51" i="59"/>
  <c r="H51" i="59"/>
  <c r="R50" i="59"/>
  <c r="Q50" i="59"/>
  <c r="P50" i="59"/>
  <c r="O50" i="59"/>
  <c r="N50" i="59"/>
  <c r="M50" i="59"/>
  <c r="I50" i="59"/>
  <c r="H50" i="59"/>
  <c r="G50" i="59"/>
  <c r="F50" i="59"/>
  <c r="E50" i="59"/>
  <c r="D50" i="59"/>
  <c r="C50" i="59"/>
  <c r="B50" i="59"/>
  <c r="R49" i="59"/>
  <c r="Q49" i="59"/>
  <c r="P49" i="59"/>
  <c r="O49" i="59"/>
  <c r="N49" i="59"/>
  <c r="M49" i="59"/>
  <c r="I49" i="59"/>
  <c r="H49" i="59"/>
  <c r="G49" i="59"/>
  <c r="F49" i="59"/>
  <c r="E49" i="59"/>
  <c r="D49" i="59"/>
  <c r="C49" i="59"/>
  <c r="B49" i="59"/>
  <c r="S48" i="59"/>
  <c r="J48" i="59"/>
  <c r="R46" i="59"/>
  <c r="R51" i="59" s="1"/>
  <c r="Q46" i="59"/>
  <c r="Q51" i="59" s="1"/>
  <c r="P46" i="59"/>
  <c r="P51" i="59" s="1"/>
  <c r="O46" i="59"/>
  <c r="O51" i="59" s="1"/>
  <c r="N46" i="59"/>
  <c r="N51" i="59" s="1"/>
  <c r="M46" i="59"/>
  <c r="I46" i="59"/>
  <c r="H46" i="59"/>
  <c r="G46" i="59"/>
  <c r="G51" i="59" s="1"/>
  <c r="F46" i="59"/>
  <c r="F51" i="59" s="1"/>
  <c r="E46" i="59"/>
  <c r="E51" i="59" s="1"/>
  <c r="D46" i="59"/>
  <c r="D51" i="59" s="1"/>
  <c r="C46" i="59"/>
  <c r="C51" i="59" s="1"/>
  <c r="B46" i="59"/>
  <c r="B51" i="59" s="1"/>
  <c r="S45" i="59"/>
  <c r="J45" i="59"/>
  <c r="S44" i="59"/>
  <c r="J44" i="59"/>
  <c r="S43" i="59"/>
  <c r="J43" i="59"/>
  <c r="S42" i="59"/>
  <c r="J42" i="59"/>
  <c r="S41" i="59"/>
  <c r="J41" i="59"/>
  <c r="S40" i="59"/>
  <c r="J40" i="59"/>
  <c r="S39" i="59"/>
  <c r="J39" i="59"/>
  <c r="S30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29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T27" i="59"/>
  <c r="S25" i="59"/>
  <c r="R25" i="59"/>
  <c r="R30" i="59" s="1"/>
  <c r="Q25" i="59"/>
  <c r="Q30" i="59" s="1"/>
  <c r="P25" i="59"/>
  <c r="P30" i="59" s="1"/>
  <c r="O25" i="59"/>
  <c r="O30" i="59" s="1"/>
  <c r="N25" i="59"/>
  <c r="N30" i="59" s="1"/>
  <c r="M25" i="59"/>
  <c r="M30" i="59" s="1"/>
  <c r="L25" i="59"/>
  <c r="L30" i="59" s="1"/>
  <c r="K25" i="59"/>
  <c r="K30" i="59" s="1"/>
  <c r="J25" i="59"/>
  <c r="J30" i="59" s="1"/>
  <c r="I25" i="59"/>
  <c r="I30" i="59" s="1"/>
  <c r="H25" i="59"/>
  <c r="H30" i="59" s="1"/>
  <c r="G25" i="59"/>
  <c r="G30" i="59" s="1"/>
  <c r="F25" i="59"/>
  <c r="F30" i="59" s="1"/>
  <c r="E25" i="59"/>
  <c r="E30" i="59" s="1"/>
  <c r="D25" i="59"/>
  <c r="D30" i="59" s="1"/>
  <c r="C25" i="59"/>
  <c r="C30" i="59" s="1"/>
  <c r="B25" i="59"/>
  <c r="T24" i="59"/>
  <c r="T23" i="59"/>
  <c r="T22" i="59"/>
  <c r="T21" i="59"/>
  <c r="T20" i="59"/>
  <c r="T19" i="59"/>
  <c r="T18" i="59"/>
  <c r="T65" i="59" l="1"/>
  <c r="T68" i="59" s="1"/>
  <c r="S46" i="59"/>
  <c r="S49" i="59" s="1"/>
  <c r="J46" i="59"/>
  <c r="J47" i="59" s="1"/>
  <c r="T25" i="59"/>
  <c r="T26" i="59" s="1"/>
  <c r="B30" i="59"/>
  <c r="C70" i="59"/>
  <c r="M51" i="59"/>
  <c r="T66" i="59" l="1"/>
  <c r="S47" i="59"/>
  <c r="J49" i="59"/>
  <c r="U27" i="59"/>
  <c r="S69" i="58" l="1"/>
  <c r="R69" i="58"/>
  <c r="Q69" i="58"/>
  <c r="P69" i="58"/>
  <c r="O69" i="58"/>
  <c r="N69" i="58"/>
  <c r="M69" i="58"/>
  <c r="L69" i="58"/>
  <c r="K69" i="58"/>
  <c r="J69" i="58"/>
  <c r="I69" i="58"/>
  <c r="H69" i="58"/>
  <c r="G69" i="58"/>
  <c r="F69" i="58"/>
  <c r="E69" i="58"/>
  <c r="D69" i="58"/>
  <c r="C69" i="58"/>
  <c r="B69" i="58"/>
  <c r="S68" i="58"/>
  <c r="R68" i="58"/>
  <c r="Q68" i="58"/>
  <c r="P68" i="58"/>
  <c r="O68" i="58"/>
  <c r="N68" i="58"/>
  <c r="M68" i="58"/>
  <c r="L68" i="58"/>
  <c r="K68" i="58"/>
  <c r="J68" i="58"/>
  <c r="I68" i="58"/>
  <c r="H68" i="58"/>
  <c r="G68" i="58"/>
  <c r="F68" i="58"/>
  <c r="E68" i="58"/>
  <c r="D68" i="58"/>
  <c r="C68" i="58"/>
  <c r="B68" i="58"/>
  <c r="T67" i="58"/>
  <c r="S65" i="58"/>
  <c r="S70" i="58" s="1"/>
  <c r="R65" i="58"/>
  <c r="R70" i="58" s="1"/>
  <c r="Q65" i="58"/>
  <c r="Q70" i="58" s="1"/>
  <c r="P65" i="58"/>
  <c r="P70" i="58" s="1"/>
  <c r="O65" i="58"/>
  <c r="O70" i="58" s="1"/>
  <c r="N65" i="58"/>
  <c r="N70" i="58" s="1"/>
  <c r="M65" i="58"/>
  <c r="M70" i="58" s="1"/>
  <c r="L65" i="58"/>
  <c r="L70" i="58" s="1"/>
  <c r="K65" i="58"/>
  <c r="K70" i="58" s="1"/>
  <c r="J65" i="58"/>
  <c r="J70" i="58" s="1"/>
  <c r="I65" i="58"/>
  <c r="I70" i="58" s="1"/>
  <c r="H65" i="58"/>
  <c r="H70" i="58" s="1"/>
  <c r="G65" i="58"/>
  <c r="G70" i="58" s="1"/>
  <c r="F65" i="58"/>
  <c r="F70" i="58" s="1"/>
  <c r="E65" i="58"/>
  <c r="E70" i="58" s="1"/>
  <c r="D65" i="58"/>
  <c r="D70" i="58" s="1"/>
  <c r="C65" i="58"/>
  <c r="C70" i="58" s="1"/>
  <c r="B65" i="58"/>
  <c r="B70" i="58" s="1"/>
  <c r="T64" i="58"/>
  <c r="T63" i="58"/>
  <c r="T62" i="58"/>
  <c r="T61" i="58"/>
  <c r="T60" i="58"/>
  <c r="T59" i="58"/>
  <c r="T58" i="58"/>
  <c r="R50" i="58"/>
  <c r="Q50" i="58"/>
  <c r="P50" i="58"/>
  <c r="O50" i="58"/>
  <c r="N50" i="58"/>
  <c r="M50" i="58"/>
  <c r="I50" i="58"/>
  <c r="H50" i="58"/>
  <c r="G50" i="58"/>
  <c r="F50" i="58"/>
  <c r="E50" i="58"/>
  <c r="D50" i="58"/>
  <c r="C50" i="58"/>
  <c r="B50" i="58"/>
  <c r="R49" i="58"/>
  <c r="Q49" i="58"/>
  <c r="P49" i="58"/>
  <c r="O49" i="58"/>
  <c r="N49" i="58"/>
  <c r="M49" i="58"/>
  <c r="I49" i="58"/>
  <c r="H49" i="58"/>
  <c r="G49" i="58"/>
  <c r="F49" i="58"/>
  <c r="E49" i="58"/>
  <c r="D49" i="58"/>
  <c r="C49" i="58"/>
  <c r="B49" i="58"/>
  <c r="S48" i="58"/>
  <c r="J48" i="58"/>
  <c r="R46" i="58"/>
  <c r="R51" i="58" s="1"/>
  <c r="Q46" i="58"/>
  <c r="Q51" i="58" s="1"/>
  <c r="P46" i="58"/>
  <c r="P51" i="58" s="1"/>
  <c r="O46" i="58"/>
  <c r="O51" i="58" s="1"/>
  <c r="N46" i="58"/>
  <c r="M46" i="58"/>
  <c r="M51" i="58" s="1"/>
  <c r="I46" i="58"/>
  <c r="I51" i="58" s="1"/>
  <c r="H46" i="58"/>
  <c r="H51" i="58" s="1"/>
  <c r="G46" i="58"/>
  <c r="G51" i="58" s="1"/>
  <c r="F46" i="58"/>
  <c r="F51" i="58" s="1"/>
  <c r="E46" i="58"/>
  <c r="E51" i="58" s="1"/>
  <c r="D46" i="58"/>
  <c r="D51" i="58" s="1"/>
  <c r="C46" i="58"/>
  <c r="C51" i="58" s="1"/>
  <c r="B46" i="58"/>
  <c r="S45" i="58"/>
  <c r="J45" i="58"/>
  <c r="S44" i="58"/>
  <c r="J44" i="58"/>
  <c r="S43" i="58"/>
  <c r="J43" i="58"/>
  <c r="S42" i="58"/>
  <c r="J42" i="58"/>
  <c r="S41" i="58"/>
  <c r="J41" i="58"/>
  <c r="S40" i="58"/>
  <c r="J40" i="58"/>
  <c r="S39" i="58"/>
  <c r="J3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B29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B28" i="58"/>
  <c r="T27" i="58"/>
  <c r="S25" i="58"/>
  <c r="S30" i="58" s="1"/>
  <c r="R25" i="58"/>
  <c r="R30" i="58" s="1"/>
  <c r="Q25" i="58"/>
  <c r="Q30" i="58" s="1"/>
  <c r="P25" i="58"/>
  <c r="P30" i="58" s="1"/>
  <c r="O25" i="58"/>
  <c r="O30" i="58" s="1"/>
  <c r="N25" i="58"/>
  <c r="N30" i="58" s="1"/>
  <c r="M25" i="58"/>
  <c r="M30" i="58" s="1"/>
  <c r="L25" i="58"/>
  <c r="L30" i="58" s="1"/>
  <c r="K25" i="58"/>
  <c r="K30" i="58" s="1"/>
  <c r="J25" i="58"/>
  <c r="J30" i="58" s="1"/>
  <c r="I25" i="58"/>
  <c r="I30" i="58" s="1"/>
  <c r="H25" i="58"/>
  <c r="H30" i="58" s="1"/>
  <c r="G25" i="58"/>
  <c r="G30" i="58" s="1"/>
  <c r="F25" i="58"/>
  <c r="F30" i="58" s="1"/>
  <c r="E25" i="58"/>
  <c r="E30" i="58" s="1"/>
  <c r="D25" i="58"/>
  <c r="D30" i="58" s="1"/>
  <c r="C25" i="58"/>
  <c r="C30" i="58" s="1"/>
  <c r="B25" i="58"/>
  <c r="B30" i="58" s="1"/>
  <c r="T24" i="58"/>
  <c r="T23" i="58"/>
  <c r="T22" i="58"/>
  <c r="T21" i="58"/>
  <c r="T20" i="58"/>
  <c r="T19" i="58"/>
  <c r="T18" i="58"/>
  <c r="J46" i="58" l="1"/>
  <c r="S46" i="58"/>
  <c r="S47" i="58" s="1"/>
  <c r="B51" i="58"/>
  <c r="J47" i="58"/>
  <c r="J49" i="58"/>
  <c r="N51" i="58"/>
  <c r="T25" i="58"/>
  <c r="T65" i="58"/>
  <c r="S49" i="58" l="1"/>
  <c r="T26" i="58"/>
  <c r="U27" i="58"/>
  <c r="T66" i="58"/>
  <c r="T68" i="58"/>
  <c r="S69" i="57" l="1"/>
  <c r="R69" i="57"/>
  <c r="Q69" i="57"/>
  <c r="P69" i="57"/>
  <c r="O69" i="57"/>
  <c r="N69" i="57"/>
  <c r="M69" i="57"/>
  <c r="L69" i="57"/>
  <c r="K69" i="57"/>
  <c r="J69" i="57"/>
  <c r="I69" i="57"/>
  <c r="H69" i="57"/>
  <c r="G69" i="57"/>
  <c r="F69" i="57"/>
  <c r="E69" i="57"/>
  <c r="D69" i="57"/>
  <c r="C69" i="57"/>
  <c r="B69" i="57"/>
  <c r="S68" i="57"/>
  <c r="R68" i="57"/>
  <c r="Q68" i="57"/>
  <c r="P68" i="57"/>
  <c r="O68" i="57"/>
  <c r="N68" i="57"/>
  <c r="M68" i="57"/>
  <c r="L68" i="57"/>
  <c r="K68" i="57"/>
  <c r="J68" i="57"/>
  <c r="I68" i="57"/>
  <c r="H68" i="57"/>
  <c r="G68" i="57"/>
  <c r="F68" i="57"/>
  <c r="E68" i="57"/>
  <c r="D68" i="57"/>
  <c r="C68" i="57"/>
  <c r="B68" i="57"/>
  <c r="T67" i="57"/>
  <c r="S65" i="57"/>
  <c r="S70" i="57" s="1"/>
  <c r="R65" i="57"/>
  <c r="R70" i="57" s="1"/>
  <c r="Q65" i="57"/>
  <c r="Q70" i="57" s="1"/>
  <c r="P65" i="57"/>
  <c r="P70" i="57" s="1"/>
  <c r="O65" i="57"/>
  <c r="O70" i="57" s="1"/>
  <c r="N65" i="57"/>
  <c r="N70" i="57" s="1"/>
  <c r="M65" i="57"/>
  <c r="M70" i="57" s="1"/>
  <c r="L65" i="57"/>
  <c r="L70" i="57" s="1"/>
  <c r="K65" i="57"/>
  <c r="K70" i="57" s="1"/>
  <c r="J65" i="57"/>
  <c r="J70" i="57" s="1"/>
  <c r="I65" i="57"/>
  <c r="I70" i="57" s="1"/>
  <c r="H65" i="57"/>
  <c r="H70" i="57" s="1"/>
  <c r="G65" i="57"/>
  <c r="G70" i="57" s="1"/>
  <c r="F65" i="57"/>
  <c r="F70" i="57" s="1"/>
  <c r="E65" i="57"/>
  <c r="E70" i="57" s="1"/>
  <c r="D65" i="57"/>
  <c r="D70" i="57" s="1"/>
  <c r="C65" i="57"/>
  <c r="C70" i="57" s="1"/>
  <c r="B65" i="57"/>
  <c r="B70" i="57" s="1"/>
  <c r="T64" i="57"/>
  <c r="T63" i="57"/>
  <c r="T62" i="57"/>
  <c r="T61" i="57"/>
  <c r="T60" i="57"/>
  <c r="T59" i="57"/>
  <c r="T58" i="57"/>
  <c r="H51" i="57"/>
  <c r="R50" i="57"/>
  <c r="Q50" i="57"/>
  <c r="P50" i="57"/>
  <c r="O50" i="57"/>
  <c r="N50" i="57"/>
  <c r="M50" i="57"/>
  <c r="I50" i="57"/>
  <c r="H50" i="57"/>
  <c r="G50" i="57"/>
  <c r="F50" i="57"/>
  <c r="E50" i="57"/>
  <c r="D50" i="57"/>
  <c r="C50" i="57"/>
  <c r="B50" i="57"/>
  <c r="R49" i="57"/>
  <c r="Q49" i="57"/>
  <c r="P49" i="57"/>
  <c r="O49" i="57"/>
  <c r="N49" i="57"/>
  <c r="M49" i="57"/>
  <c r="I49" i="57"/>
  <c r="H49" i="57"/>
  <c r="G49" i="57"/>
  <c r="F49" i="57"/>
  <c r="E49" i="57"/>
  <c r="D49" i="57"/>
  <c r="C49" i="57"/>
  <c r="B49" i="57"/>
  <c r="S48" i="57"/>
  <c r="J48" i="57"/>
  <c r="R46" i="57"/>
  <c r="R51" i="57" s="1"/>
  <c r="Q46" i="57"/>
  <c r="Q51" i="57" s="1"/>
  <c r="P46" i="57"/>
  <c r="P51" i="57" s="1"/>
  <c r="O46" i="57"/>
  <c r="O51" i="57" s="1"/>
  <c r="N46" i="57"/>
  <c r="N51" i="57" s="1"/>
  <c r="M46" i="57"/>
  <c r="M51" i="57" s="1"/>
  <c r="I46" i="57"/>
  <c r="I51" i="57" s="1"/>
  <c r="H46" i="57"/>
  <c r="G46" i="57"/>
  <c r="G51" i="57" s="1"/>
  <c r="F46" i="57"/>
  <c r="F51" i="57" s="1"/>
  <c r="E46" i="57"/>
  <c r="E51" i="57" s="1"/>
  <c r="D46" i="57"/>
  <c r="D51" i="57" s="1"/>
  <c r="C46" i="57"/>
  <c r="C51" i="57" s="1"/>
  <c r="B46" i="57"/>
  <c r="S45" i="57"/>
  <c r="J45" i="57"/>
  <c r="S44" i="57"/>
  <c r="J44" i="57"/>
  <c r="S43" i="57"/>
  <c r="J43" i="57"/>
  <c r="S42" i="57"/>
  <c r="J42" i="57"/>
  <c r="S41" i="57"/>
  <c r="J41" i="57"/>
  <c r="S40" i="57"/>
  <c r="J40" i="57"/>
  <c r="S39" i="57"/>
  <c r="J39" i="57"/>
  <c r="S29" i="57"/>
  <c r="R29" i="57"/>
  <c r="Q29" i="57"/>
  <c r="P29" i="57"/>
  <c r="O29" i="57"/>
  <c r="N29" i="57"/>
  <c r="M29" i="57"/>
  <c r="L29" i="57"/>
  <c r="K29" i="57"/>
  <c r="J29" i="57"/>
  <c r="I29" i="57"/>
  <c r="H29" i="57"/>
  <c r="G29" i="57"/>
  <c r="F29" i="57"/>
  <c r="E29" i="57"/>
  <c r="D29" i="57"/>
  <c r="C29" i="57"/>
  <c r="B29" i="57"/>
  <c r="S28" i="57"/>
  <c r="R28" i="57"/>
  <c r="Q28" i="57"/>
  <c r="P28" i="57"/>
  <c r="O28" i="57"/>
  <c r="N28" i="57"/>
  <c r="M28" i="57"/>
  <c r="L28" i="57"/>
  <c r="K28" i="57"/>
  <c r="J28" i="57"/>
  <c r="I28" i="57"/>
  <c r="H28" i="57"/>
  <c r="G28" i="57"/>
  <c r="F28" i="57"/>
  <c r="E28" i="57"/>
  <c r="D28" i="57"/>
  <c r="C28" i="57"/>
  <c r="B28" i="57"/>
  <c r="T27" i="57"/>
  <c r="S25" i="57"/>
  <c r="S30" i="57" s="1"/>
  <c r="R25" i="57"/>
  <c r="R30" i="57" s="1"/>
  <c r="Q25" i="57"/>
  <c r="Q30" i="57" s="1"/>
  <c r="P25" i="57"/>
  <c r="P30" i="57" s="1"/>
  <c r="O25" i="57"/>
  <c r="O30" i="57" s="1"/>
  <c r="N25" i="57"/>
  <c r="N30" i="57" s="1"/>
  <c r="M25" i="57"/>
  <c r="M30" i="57" s="1"/>
  <c r="L25" i="57"/>
  <c r="L30" i="57" s="1"/>
  <c r="K25" i="57"/>
  <c r="K30" i="57" s="1"/>
  <c r="J25" i="57"/>
  <c r="J30" i="57" s="1"/>
  <c r="I25" i="57"/>
  <c r="I30" i="57" s="1"/>
  <c r="H25" i="57"/>
  <c r="H30" i="57" s="1"/>
  <c r="G25" i="57"/>
  <c r="G30" i="57" s="1"/>
  <c r="F25" i="57"/>
  <c r="F30" i="57" s="1"/>
  <c r="E25" i="57"/>
  <c r="E30" i="57" s="1"/>
  <c r="D25" i="57"/>
  <c r="C25" i="57"/>
  <c r="C30" i="57" s="1"/>
  <c r="B25" i="57"/>
  <c r="B30" i="57" s="1"/>
  <c r="T24" i="57"/>
  <c r="T23" i="57"/>
  <c r="T22" i="57"/>
  <c r="T21" i="57"/>
  <c r="T20" i="57"/>
  <c r="T19" i="57"/>
  <c r="T18" i="57"/>
  <c r="J46" i="57" l="1"/>
  <c r="J47" i="57" s="1"/>
  <c r="B51" i="57"/>
  <c r="S46" i="57"/>
  <c r="S47" i="57" s="1"/>
  <c r="T25" i="57"/>
  <c r="T26" i="57" s="1"/>
  <c r="D30" i="57"/>
  <c r="T65" i="57"/>
  <c r="S48" i="55"/>
  <c r="J49" i="57" l="1"/>
  <c r="S49" i="57"/>
  <c r="U27" i="57"/>
  <c r="T68" i="57"/>
  <c r="T66" i="57"/>
  <c r="S69" i="56"/>
  <c r="R69" i="56"/>
  <c r="Q69" i="56"/>
  <c r="P69" i="56"/>
  <c r="O69" i="56"/>
  <c r="N69" i="56"/>
  <c r="M69" i="56"/>
  <c r="L69" i="56"/>
  <c r="K69" i="56"/>
  <c r="J69" i="56"/>
  <c r="I69" i="56"/>
  <c r="H69" i="56"/>
  <c r="G69" i="56"/>
  <c r="F69" i="56"/>
  <c r="E69" i="56"/>
  <c r="D69" i="56"/>
  <c r="C69" i="56"/>
  <c r="B69" i="56"/>
  <c r="S68" i="56"/>
  <c r="R68" i="56"/>
  <c r="Q68" i="56"/>
  <c r="P68" i="56"/>
  <c r="O68" i="56"/>
  <c r="N68" i="56"/>
  <c r="M68" i="56"/>
  <c r="L68" i="56"/>
  <c r="K68" i="56"/>
  <c r="J68" i="56"/>
  <c r="I68" i="56"/>
  <c r="H68" i="56"/>
  <c r="G68" i="56"/>
  <c r="F68" i="56"/>
  <c r="E68" i="56"/>
  <c r="D68" i="56"/>
  <c r="C68" i="56"/>
  <c r="B68" i="56"/>
  <c r="T67" i="56"/>
  <c r="S65" i="56"/>
  <c r="S70" i="56" s="1"/>
  <c r="R65" i="56"/>
  <c r="R70" i="56" s="1"/>
  <c r="Q65" i="56"/>
  <c r="Q70" i="56" s="1"/>
  <c r="P65" i="56"/>
  <c r="P70" i="56" s="1"/>
  <c r="O65" i="56"/>
  <c r="O70" i="56" s="1"/>
  <c r="N65" i="56"/>
  <c r="N70" i="56" s="1"/>
  <c r="M65" i="56"/>
  <c r="M70" i="56" s="1"/>
  <c r="L65" i="56"/>
  <c r="L70" i="56" s="1"/>
  <c r="K65" i="56"/>
  <c r="K70" i="56" s="1"/>
  <c r="J65" i="56"/>
  <c r="J70" i="56" s="1"/>
  <c r="I65" i="56"/>
  <c r="I70" i="56" s="1"/>
  <c r="H65" i="56"/>
  <c r="H70" i="56" s="1"/>
  <c r="G65" i="56"/>
  <c r="G70" i="56" s="1"/>
  <c r="F65" i="56"/>
  <c r="F70" i="56" s="1"/>
  <c r="E65" i="56"/>
  <c r="E70" i="56" s="1"/>
  <c r="D65" i="56"/>
  <c r="D70" i="56" s="1"/>
  <c r="C65" i="56"/>
  <c r="C70" i="56" s="1"/>
  <c r="B65" i="56"/>
  <c r="B70" i="56" s="1"/>
  <c r="T64" i="56"/>
  <c r="T63" i="56"/>
  <c r="T62" i="56"/>
  <c r="T61" i="56"/>
  <c r="T60" i="56"/>
  <c r="T59" i="56"/>
  <c r="T58" i="56"/>
  <c r="H51" i="56"/>
  <c r="R50" i="56"/>
  <c r="Q50" i="56"/>
  <c r="P50" i="56"/>
  <c r="O50" i="56"/>
  <c r="N50" i="56"/>
  <c r="M50" i="56"/>
  <c r="I50" i="56"/>
  <c r="H50" i="56"/>
  <c r="G50" i="56"/>
  <c r="F50" i="56"/>
  <c r="E50" i="56"/>
  <c r="D50" i="56"/>
  <c r="C50" i="56"/>
  <c r="B50" i="56"/>
  <c r="R49" i="56"/>
  <c r="Q49" i="56"/>
  <c r="P49" i="56"/>
  <c r="O49" i="56"/>
  <c r="N49" i="56"/>
  <c r="M49" i="56"/>
  <c r="I49" i="56"/>
  <c r="H49" i="56"/>
  <c r="G49" i="56"/>
  <c r="F49" i="56"/>
  <c r="E49" i="56"/>
  <c r="D49" i="56"/>
  <c r="C49" i="56"/>
  <c r="B49" i="56"/>
  <c r="S48" i="56"/>
  <c r="J48" i="56"/>
  <c r="R46" i="56"/>
  <c r="R51" i="56" s="1"/>
  <c r="Q46" i="56"/>
  <c r="Q51" i="56" s="1"/>
  <c r="P46" i="56"/>
  <c r="P51" i="56" s="1"/>
  <c r="O46" i="56"/>
  <c r="O51" i="56" s="1"/>
  <c r="N46" i="56"/>
  <c r="N51" i="56" s="1"/>
  <c r="M46" i="56"/>
  <c r="I46" i="56"/>
  <c r="I51" i="56" s="1"/>
  <c r="H46" i="56"/>
  <c r="G46" i="56"/>
  <c r="G51" i="56" s="1"/>
  <c r="F46" i="56"/>
  <c r="F51" i="56" s="1"/>
  <c r="E46" i="56"/>
  <c r="E51" i="56" s="1"/>
  <c r="D46" i="56"/>
  <c r="D51" i="56" s="1"/>
  <c r="C46" i="56"/>
  <c r="C51" i="56" s="1"/>
  <c r="B46" i="56"/>
  <c r="B51" i="56" s="1"/>
  <c r="S45" i="56"/>
  <c r="J45" i="56"/>
  <c r="S44" i="56"/>
  <c r="J44" i="56"/>
  <c r="S43" i="56"/>
  <c r="J43" i="56"/>
  <c r="S42" i="56"/>
  <c r="J42" i="56"/>
  <c r="S41" i="56"/>
  <c r="J41" i="56"/>
  <c r="S40" i="56"/>
  <c r="J40" i="56"/>
  <c r="S39" i="56"/>
  <c r="J3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T27" i="56"/>
  <c r="S25" i="56"/>
  <c r="S30" i="56" s="1"/>
  <c r="R25" i="56"/>
  <c r="R30" i="56" s="1"/>
  <c r="Q25" i="56"/>
  <c r="Q30" i="56" s="1"/>
  <c r="P25" i="56"/>
  <c r="P30" i="56" s="1"/>
  <c r="O25" i="56"/>
  <c r="O30" i="56" s="1"/>
  <c r="N25" i="56"/>
  <c r="N30" i="56" s="1"/>
  <c r="M25" i="56"/>
  <c r="M30" i="56" s="1"/>
  <c r="L25" i="56"/>
  <c r="L30" i="56" s="1"/>
  <c r="K25" i="56"/>
  <c r="K30" i="56" s="1"/>
  <c r="J25" i="56"/>
  <c r="J30" i="56" s="1"/>
  <c r="I25" i="56"/>
  <c r="I30" i="56" s="1"/>
  <c r="H25" i="56"/>
  <c r="H30" i="56" s="1"/>
  <c r="G25" i="56"/>
  <c r="G30" i="56" s="1"/>
  <c r="F25" i="56"/>
  <c r="F30" i="56" s="1"/>
  <c r="E25" i="56"/>
  <c r="E30" i="56" s="1"/>
  <c r="D25" i="56"/>
  <c r="D30" i="56" s="1"/>
  <c r="C25" i="56"/>
  <c r="C30" i="56" s="1"/>
  <c r="B25" i="56"/>
  <c r="B30" i="56" s="1"/>
  <c r="T24" i="56"/>
  <c r="T23" i="56"/>
  <c r="T22" i="56"/>
  <c r="T21" i="56"/>
  <c r="T20" i="56"/>
  <c r="T19" i="56"/>
  <c r="T18" i="56"/>
  <c r="T67" i="55"/>
  <c r="S46" i="56" l="1"/>
  <c r="S47" i="56" s="1"/>
  <c r="M51" i="56"/>
  <c r="T25" i="56"/>
  <c r="J46" i="56"/>
  <c r="T65" i="56"/>
  <c r="C28" i="55"/>
  <c r="B29" i="55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B69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B68" i="55"/>
  <c r="S65" i="55"/>
  <c r="S70" i="55" s="1"/>
  <c r="R65" i="55"/>
  <c r="R70" i="55" s="1"/>
  <c r="Q65" i="55"/>
  <c r="Q70" i="55" s="1"/>
  <c r="P65" i="55"/>
  <c r="P70" i="55" s="1"/>
  <c r="O65" i="55"/>
  <c r="O70" i="55" s="1"/>
  <c r="N65" i="55"/>
  <c r="N70" i="55" s="1"/>
  <c r="M65" i="55"/>
  <c r="M70" i="55" s="1"/>
  <c r="L65" i="55"/>
  <c r="L70" i="55" s="1"/>
  <c r="K65" i="55"/>
  <c r="K70" i="55" s="1"/>
  <c r="J65" i="55"/>
  <c r="J70" i="55" s="1"/>
  <c r="I65" i="55"/>
  <c r="I70" i="55" s="1"/>
  <c r="H65" i="55"/>
  <c r="H70" i="55" s="1"/>
  <c r="G65" i="55"/>
  <c r="G70" i="55" s="1"/>
  <c r="F65" i="55"/>
  <c r="F70" i="55" s="1"/>
  <c r="E65" i="55"/>
  <c r="E70" i="55" s="1"/>
  <c r="D65" i="55"/>
  <c r="D70" i="55" s="1"/>
  <c r="C65" i="55"/>
  <c r="C70" i="55" s="1"/>
  <c r="B65" i="55"/>
  <c r="B70" i="55" s="1"/>
  <c r="T64" i="55"/>
  <c r="T63" i="55"/>
  <c r="T62" i="55"/>
  <c r="T61" i="55"/>
  <c r="T60" i="55"/>
  <c r="T59" i="55"/>
  <c r="T58" i="55"/>
  <c r="D51" i="55"/>
  <c r="C51" i="55"/>
  <c r="R50" i="55"/>
  <c r="Q50" i="55"/>
  <c r="P50" i="55"/>
  <c r="O50" i="55"/>
  <c r="N50" i="55"/>
  <c r="M50" i="55"/>
  <c r="I50" i="55"/>
  <c r="H50" i="55"/>
  <c r="G50" i="55"/>
  <c r="F50" i="55"/>
  <c r="E50" i="55"/>
  <c r="D50" i="55"/>
  <c r="C50" i="55"/>
  <c r="B50" i="55"/>
  <c r="R49" i="55"/>
  <c r="Q49" i="55"/>
  <c r="P49" i="55"/>
  <c r="O49" i="55"/>
  <c r="N49" i="55"/>
  <c r="M49" i="55"/>
  <c r="I49" i="55"/>
  <c r="H49" i="55"/>
  <c r="G49" i="55"/>
  <c r="F49" i="55"/>
  <c r="E49" i="55"/>
  <c r="D49" i="55"/>
  <c r="C49" i="55"/>
  <c r="B49" i="55"/>
  <c r="J48" i="55"/>
  <c r="R46" i="55"/>
  <c r="R51" i="55" s="1"/>
  <c r="Q46" i="55"/>
  <c r="Q51" i="55" s="1"/>
  <c r="P46" i="55"/>
  <c r="P51" i="55" s="1"/>
  <c r="O46" i="55"/>
  <c r="O51" i="55" s="1"/>
  <c r="N46" i="55"/>
  <c r="N51" i="55" s="1"/>
  <c r="M46" i="55"/>
  <c r="M51" i="55" s="1"/>
  <c r="I46" i="55"/>
  <c r="I51" i="55" s="1"/>
  <c r="H46" i="55"/>
  <c r="H51" i="55" s="1"/>
  <c r="G46" i="55"/>
  <c r="G51" i="55" s="1"/>
  <c r="F46" i="55"/>
  <c r="F51" i="55" s="1"/>
  <c r="E46" i="55"/>
  <c r="E51" i="55" s="1"/>
  <c r="D46" i="55"/>
  <c r="C46" i="55"/>
  <c r="B46" i="55"/>
  <c r="B51" i="55" s="1"/>
  <c r="S45" i="55"/>
  <c r="J45" i="55"/>
  <c r="S44" i="55"/>
  <c r="J44" i="55"/>
  <c r="S43" i="55"/>
  <c r="J43" i="55"/>
  <c r="S42" i="55"/>
  <c r="J42" i="55"/>
  <c r="S41" i="55"/>
  <c r="J41" i="55"/>
  <c r="S40" i="55"/>
  <c r="J40" i="55"/>
  <c r="S39" i="55"/>
  <c r="J39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B25" i="55"/>
  <c r="T24" i="55"/>
  <c r="T23" i="55"/>
  <c r="T22" i="55"/>
  <c r="T21" i="55"/>
  <c r="T20" i="55"/>
  <c r="T19" i="55"/>
  <c r="T18" i="55"/>
  <c r="S49" i="56" l="1"/>
  <c r="T66" i="56"/>
  <c r="T68" i="56"/>
  <c r="J47" i="56"/>
  <c r="J49" i="56"/>
  <c r="T26" i="56"/>
  <c r="U27" i="56"/>
  <c r="B30" i="55"/>
  <c r="C30" i="55"/>
  <c r="C29" i="55"/>
  <c r="T27" i="55"/>
  <c r="B28" i="55"/>
  <c r="S46" i="55"/>
  <c r="S49" i="55" s="1"/>
  <c r="J46" i="55"/>
  <c r="J49" i="55" s="1"/>
  <c r="T25" i="55"/>
  <c r="T65" i="55"/>
  <c r="S69" i="54"/>
  <c r="R69" i="54"/>
  <c r="Q69" i="54"/>
  <c r="P69" i="54"/>
  <c r="O69" i="54"/>
  <c r="N69" i="54"/>
  <c r="M69" i="54"/>
  <c r="L69" i="54"/>
  <c r="K69" i="54"/>
  <c r="J69" i="54"/>
  <c r="I69" i="54"/>
  <c r="H69" i="54"/>
  <c r="G69" i="54"/>
  <c r="F69" i="54"/>
  <c r="E69" i="54"/>
  <c r="D69" i="54"/>
  <c r="C69" i="54"/>
  <c r="B69" i="54"/>
  <c r="S68" i="54"/>
  <c r="R68" i="54"/>
  <c r="Q68" i="54"/>
  <c r="P68" i="54"/>
  <c r="O68" i="54"/>
  <c r="N68" i="54"/>
  <c r="M68" i="54"/>
  <c r="L68" i="54"/>
  <c r="K68" i="54"/>
  <c r="J68" i="54"/>
  <c r="I68" i="54"/>
  <c r="H68" i="54"/>
  <c r="G68" i="54"/>
  <c r="F68" i="54"/>
  <c r="E68" i="54"/>
  <c r="D68" i="54"/>
  <c r="C68" i="54"/>
  <c r="B68" i="54"/>
  <c r="T67" i="54"/>
  <c r="S65" i="54"/>
  <c r="S70" i="54" s="1"/>
  <c r="R65" i="54"/>
  <c r="R70" i="54" s="1"/>
  <c r="Q65" i="54"/>
  <c r="Q70" i="54" s="1"/>
  <c r="P65" i="54"/>
  <c r="P70" i="54" s="1"/>
  <c r="O65" i="54"/>
  <c r="O70" i="54" s="1"/>
  <c r="N65" i="54"/>
  <c r="N70" i="54" s="1"/>
  <c r="M65" i="54"/>
  <c r="M70" i="54" s="1"/>
  <c r="L65" i="54"/>
  <c r="L70" i="54" s="1"/>
  <c r="K65" i="54"/>
  <c r="K70" i="54" s="1"/>
  <c r="J65" i="54"/>
  <c r="J70" i="54" s="1"/>
  <c r="I65" i="54"/>
  <c r="I70" i="54" s="1"/>
  <c r="H65" i="54"/>
  <c r="H70" i="54" s="1"/>
  <c r="G65" i="54"/>
  <c r="G70" i="54" s="1"/>
  <c r="F65" i="54"/>
  <c r="F70" i="54" s="1"/>
  <c r="E65" i="54"/>
  <c r="E70" i="54" s="1"/>
  <c r="D65" i="54"/>
  <c r="C65" i="54"/>
  <c r="C70" i="54" s="1"/>
  <c r="B65" i="54"/>
  <c r="B70" i="54" s="1"/>
  <c r="T64" i="54"/>
  <c r="T63" i="54"/>
  <c r="T62" i="54"/>
  <c r="T61" i="54"/>
  <c r="T60" i="54"/>
  <c r="T59" i="54"/>
  <c r="T58" i="54"/>
  <c r="I51" i="54"/>
  <c r="H51" i="54"/>
  <c r="R50" i="54"/>
  <c r="Q50" i="54"/>
  <c r="P50" i="54"/>
  <c r="O50" i="54"/>
  <c r="N50" i="54"/>
  <c r="M50" i="54"/>
  <c r="I50" i="54"/>
  <c r="H50" i="54"/>
  <c r="G50" i="54"/>
  <c r="F50" i="54"/>
  <c r="E50" i="54"/>
  <c r="D50" i="54"/>
  <c r="C50" i="54"/>
  <c r="B50" i="54"/>
  <c r="R49" i="54"/>
  <c r="Q49" i="54"/>
  <c r="P49" i="54"/>
  <c r="O49" i="54"/>
  <c r="N49" i="54"/>
  <c r="M49" i="54"/>
  <c r="I49" i="54"/>
  <c r="H49" i="54"/>
  <c r="G49" i="54"/>
  <c r="F49" i="54"/>
  <c r="E49" i="54"/>
  <c r="D49" i="54"/>
  <c r="C49" i="54"/>
  <c r="B49" i="54"/>
  <c r="S48" i="54"/>
  <c r="J48" i="54"/>
  <c r="R46" i="54"/>
  <c r="R51" i="54" s="1"/>
  <c r="Q46" i="54"/>
  <c r="Q51" i="54" s="1"/>
  <c r="P46" i="54"/>
  <c r="P51" i="54" s="1"/>
  <c r="O46" i="54"/>
  <c r="O51" i="54" s="1"/>
  <c r="N46" i="54"/>
  <c r="N51" i="54" s="1"/>
  <c r="M46" i="54"/>
  <c r="M51" i="54" s="1"/>
  <c r="I46" i="54"/>
  <c r="H46" i="54"/>
  <c r="G46" i="54"/>
  <c r="G51" i="54" s="1"/>
  <c r="F46" i="54"/>
  <c r="F51" i="54" s="1"/>
  <c r="E46" i="54"/>
  <c r="E51" i="54" s="1"/>
  <c r="D46" i="54"/>
  <c r="D51" i="54" s="1"/>
  <c r="C46" i="54"/>
  <c r="C51" i="54" s="1"/>
  <c r="B46" i="54"/>
  <c r="B51" i="54" s="1"/>
  <c r="S45" i="54"/>
  <c r="J45" i="54"/>
  <c r="S44" i="54"/>
  <c r="J44" i="54"/>
  <c r="S43" i="54"/>
  <c r="J43" i="54"/>
  <c r="S42" i="54"/>
  <c r="J42" i="54"/>
  <c r="S41" i="54"/>
  <c r="J41" i="54"/>
  <c r="S40" i="54"/>
  <c r="J40" i="54"/>
  <c r="S39" i="54"/>
  <c r="J3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T27" i="54"/>
  <c r="S25" i="54"/>
  <c r="S30" i="54" s="1"/>
  <c r="R25" i="54"/>
  <c r="R30" i="54" s="1"/>
  <c r="Q25" i="54"/>
  <c r="Q30" i="54" s="1"/>
  <c r="P25" i="54"/>
  <c r="P30" i="54" s="1"/>
  <c r="O25" i="54"/>
  <c r="O30" i="54" s="1"/>
  <c r="N25" i="54"/>
  <c r="N30" i="54" s="1"/>
  <c r="M25" i="54"/>
  <c r="M30" i="54" s="1"/>
  <c r="L25" i="54"/>
  <c r="L30" i="54" s="1"/>
  <c r="K25" i="54"/>
  <c r="K30" i="54" s="1"/>
  <c r="J25" i="54"/>
  <c r="J30" i="54" s="1"/>
  <c r="I25" i="54"/>
  <c r="I30" i="54" s="1"/>
  <c r="H25" i="54"/>
  <c r="H30" i="54" s="1"/>
  <c r="G25" i="54"/>
  <c r="G30" i="54" s="1"/>
  <c r="F25" i="54"/>
  <c r="F30" i="54" s="1"/>
  <c r="E25" i="54"/>
  <c r="E30" i="54" s="1"/>
  <c r="D25" i="54"/>
  <c r="D30" i="54" s="1"/>
  <c r="C25" i="54"/>
  <c r="C30" i="54" s="1"/>
  <c r="B25" i="54"/>
  <c r="B30" i="54" s="1"/>
  <c r="T24" i="54"/>
  <c r="T23" i="54"/>
  <c r="T22" i="54"/>
  <c r="T21" i="54"/>
  <c r="T20" i="54"/>
  <c r="T19" i="54"/>
  <c r="T18" i="54"/>
  <c r="S47" i="55" l="1"/>
  <c r="D28" i="55"/>
  <c r="D29" i="55"/>
  <c r="D30" i="55"/>
  <c r="E28" i="55"/>
  <c r="E30" i="55"/>
  <c r="E29" i="55"/>
  <c r="J47" i="55"/>
  <c r="T66" i="55"/>
  <c r="T68" i="55"/>
  <c r="T26" i="55"/>
  <c r="U27" i="55"/>
  <c r="T65" i="54"/>
  <c r="T66" i="54" s="1"/>
  <c r="D70" i="54"/>
  <c r="S46" i="54"/>
  <c r="T25" i="54"/>
  <c r="J46" i="54"/>
  <c r="G29" i="55" l="1"/>
  <c r="G28" i="55"/>
  <c r="G30" i="55"/>
  <c r="F29" i="55"/>
  <c r="F28" i="55"/>
  <c r="F30" i="55"/>
  <c r="T68" i="54"/>
  <c r="J47" i="54"/>
  <c r="J49" i="54"/>
  <c r="S49" i="54"/>
  <c r="S47" i="54"/>
  <c r="U27" i="54"/>
  <c r="T26" i="54"/>
  <c r="I28" i="55" l="1"/>
  <c r="I29" i="55"/>
  <c r="I30" i="55"/>
  <c r="H29" i="55"/>
  <c r="H28" i="55"/>
  <c r="H30" i="55"/>
  <c r="S69" i="53"/>
  <c r="R69" i="53"/>
  <c r="Q69" i="53"/>
  <c r="P69" i="53"/>
  <c r="O69" i="53"/>
  <c r="N69" i="53"/>
  <c r="M69" i="53"/>
  <c r="L69" i="53"/>
  <c r="K69" i="53"/>
  <c r="J69" i="53"/>
  <c r="I69" i="53"/>
  <c r="H69" i="53"/>
  <c r="G69" i="53"/>
  <c r="F69" i="53"/>
  <c r="E69" i="53"/>
  <c r="D69" i="53"/>
  <c r="C69" i="53"/>
  <c r="B69" i="53"/>
  <c r="S68" i="53"/>
  <c r="R68" i="53"/>
  <c r="Q68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D68" i="53"/>
  <c r="C68" i="53"/>
  <c r="B68" i="53"/>
  <c r="T67" i="53"/>
  <c r="S65" i="53"/>
  <c r="S70" i="53" s="1"/>
  <c r="R65" i="53"/>
  <c r="R70" i="53" s="1"/>
  <c r="Q65" i="53"/>
  <c r="Q70" i="53" s="1"/>
  <c r="P65" i="53"/>
  <c r="P70" i="53" s="1"/>
  <c r="O65" i="53"/>
  <c r="O70" i="53" s="1"/>
  <c r="N65" i="53"/>
  <c r="N70" i="53" s="1"/>
  <c r="M65" i="53"/>
  <c r="M70" i="53" s="1"/>
  <c r="L65" i="53"/>
  <c r="L70" i="53" s="1"/>
  <c r="K65" i="53"/>
  <c r="K70" i="53" s="1"/>
  <c r="J65" i="53"/>
  <c r="J70" i="53" s="1"/>
  <c r="I65" i="53"/>
  <c r="I70" i="53" s="1"/>
  <c r="H65" i="53"/>
  <c r="H70" i="53" s="1"/>
  <c r="G65" i="53"/>
  <c r="G70" i="53" s="1"/>
  <c r="F65" i="53"/>
  <c r="F70" i="53" s="1"/>
  <c r="E65" i="53"/>
  <c r="E70" i="53" s="1"/>
  <c r="D65" i="53"/>
  <c r="D70" i="53" s="1"/>
  <c r="C65" i="53"/>
  <c r="C70" i="53" s="1"/>
  <c r="B65" i="53"/>
  <c r="B70" i="53" s="1"/>
  <c r="T64" i="53"/>
  <c r="T63" i="53"/>
  <c r="T62" i="53"/>
  <c r="T61" i="53"/>
  <c r="T60" i="53"/>
  <c r="T59" i="53"/>
  <c r="T58" i="53"/>
  <c r="R50" i="53"/>
  <c r="Q50" i="53"/>
  <c r="P50" i="53"/>
  <c r="O50" i="53"/>
  <c r="N50" i="53"/>
  <c r="M50" i="53"/>
  <c r="I50" i="53"/>
  <c r="H50" i="53"/>
  <c r="G50" i="53"/>
  <c r="F50" i="53"/>
  <c r="E50" i="53"/>
  <c r="D50" i="53"/>
  <c r="C50" i="53"/>
  <c r="B50" i="53"/>
  <c r="R49" i="53"/>
  <c r="Q49" i="53"/>
  <c r="P49" i="53"/>
  <c r="O49" i="53"/>
  <c r="N49" i="53"/>
  <c r="M49" i="53"/>
  <c r="I49" i="53"/>
  <c r="H49" i="53"/>
  <c r="G49" i="53"/>
  <c r="F49" i="53"/>
  <c r="E49" i="53"/>
  <c r="D49" i="53"/>
  <c r="C49" i="53"/>
  <c r="B49" i="53"/>
  <c r="S48" i="53"/>
  <c r="J48" i="53"/>
  <c r="R46" i="53"/>
  <c r="R51" i="53" s="1"/>
  <c r="Q46" i="53"/>
  <c r="Q51" i="53" s="1"/>
  <c r="P46" i="53"/>
  <c r="P51" i="53" s="1"/>
  <c r="O46" i="53"/>
  <c r="O51" i="53" s="1"/>
  <c r="N46" i="53"/>
  <c r="M46" i="53"/>
  <c r="M51" i="53" s="1"/>
  <c r="I46" i="53"/>
  <c r="I51" i="53" s="1"/>
  <c r="H46" i="53"/>
  <c r="H51" i="53" s="1"/>
  <c r="G46" i="53"/>
  <c r="G51" i="53" s="1"/>
  <c r="F46" i="53"/>
  <c r="F51" i="53" s="1"/>
  <c r="E46" i="53"/>
  <c r="E51" i="53" s="1"/>
  <c r="D46" i="53"/>
  <c r="D51" i="53" s="1"/>
  <c r="C46" i="53"/>
  <c r="C51" i="53" s="1"/>
  <c r="B46" i="53"/>
  <c r="S45" i="53"/>
  <c r="J45" i="53"/>
  <c r="S44" i="53"/>
  <c r="J44" i="53"/>
  <c r="S43" i="53"/>
  <c r="J43" i="53"/>
  <c r="S42" i="53"/>
  <c r="J42" i="53"/>
  <c r="S41" i="53"/>
  <c r="J41" i="53"/>
  <c r="S40" i="53"/>
  <c r="J40" i="53"/>
  <c r="S39" i="53"/>
  <c r="J3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B29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B28" i="53"/>
  <c r="T27" i="53"/>
  <c r="S25" i="53"/>
  <c r="S30" i="53" s="1"/>
  <c r="R25" i="53"/>
  <c r="R30" i="53" s="1"/>
  <c r="Q25" i="53"/>
  <c r="Q30" i="53" s="1"/>
  <c r="P25" i="53"/>
  <c r="P30" i="53" s="1"/>
  <c r="O25" i="53"/>
  <c r="O30" i="53" s="1"/>
  <c r="N25" i="53"/>
  <c r="N30" i="53" s="1"/>
  <c r="M25" i="53"/>
  <c r="M30" i="53" s="1"/>
  <c r="L25" i="53"/>
  <c r="L30" i="53" s="1"/>
  <c r="K25" i="53"/>
  <c r="K30" i="53" s="1"/>
  <c r="J25" i="53"/>
  <c r="J30" i="53" s="1"/>
  <c r="I25" i="53"/>
  <c r="I30" i="53" s="1"/>
  <c r="H25" i="53"/>
  <c r="H30" i="53" s="1"/>
  <c r="G25" i="53"/>
  <c r="G30" i="53" s="1"/>
  <c r="F25" i="53"/>
  <c r="F30" i="53" s="1"/>
  <c r="E25" i="53"/>
  <c r="E30" i="53" s="1"/>
  <c r="D25" i="53"/>
  <c r="D30" i="53" s="1"/>
  <c r="C25" i="53"/>
  <c r="C30" i="53" s="1"/>
  <c r="B25" i="53"/>
  <c r="B30" i="53" s="1"/>
  <c r="T24" i="53"/>
  <c r="T23" i="53"/>
  <c r="T22" i="53"/>
  <c r="T21" i="53"/>
  <c r="T20" i="53"/>
  <c r="T19" i="53"/>
  <c r="T18" i="53"/>
  <c r="J29" i="55" l="1"/>
  <c r="J28" i="55"/>
  <c r="J30" i="55"/>
  <c r="K28" i="55"/>
  <c r="K29" i="55"/>
  <c r="K30" i="55"/>
  <c r="S46" i="53"/>
  <c r="S47" i="53" s="1"/>
  <c r="J46" i="53"/>
  <c r="J49" i="53" s="1"/>
  <c r="B51" i="53"/>
  <c r="N51" i="53"/>
  <c r="T25" i="53"/>
  <c r="T65" i="53"/>
  <c r="L28" i="55" l="1"/>
  <c r="L30" i="55"/>
  <c r="L29" i="55"/>
  <c r="M30" i="55"/>
  <c r="M28" i="55"/>
  <c r="M29" i="55"/>
  <c r="S49" i="53"/>
  <c r="J47" i="53"/>
  <c r="T26" i="53"/>
  <c r="U27" i="53"/>
  <c r="T68" i="53"/>
  <c r="T66" i="53"/>
  <c r="N29" i="55" l="1"/>
  <c r="N28" i="55"/>
  <c r="N30" i="55"/>
  <c r="O29" i="55"/>
  <c r="O28" i="55"/>
  <c r="O30" i="55"/>
  <c r="S69" i="52"/>
  <c r="R69" i="52"/>
  <c r="Q69" i="52"/>
  <c r="P69" i="52"/>
  <c r="O69" i="52"/>
  <c r="N69" i="52"/>
  <c r="M69" i="52"/>
  <c r="L69" i="52"/>
  <c r="K69" i="52"/>
  <c r="J69" i="52"/>
  <c r="I69" i="52"/>
  <c r="H69" i="52"/>
  <c r="G69" i="52"/>
  <c r="F69" i="52"/>
  <c r="E69" i="52"/>
  <c r="D69" i="52"/>
  <c r="C69" i="52"/>
  <c r="B69" i="52"/>
  <c r="S68" i="52"/>
  <c r="R68" i="52"/>
  <c r="Q68" i="52"/>
  <c r="P68" i="52"/>
  <c r="O68" i="52"/>
  <c r="N68" i="52"/>
  <c r="M68" i="52"/>
  <c r="L68" i="52"/>
  <c r="K68" i="52"/>
  <c r="J68" i="52"/>
  <c r="I68" i="52"/>
  <c r="H68" i="52"/>
  <c r="G68" i="52"/>
  <c r="F68" i="52"/>
  <c r="E68" i="52"/>
  <c r="D68" i="52"/>
  <c r="C68" i="52"/>
  <c r="B68" i="52"/>
  <c r="T67" i="52"/>
  <c r="S65" i="52"/>
  <c r="S70" i="52" s="1"/>
  <c r="R65" i="52"/>
  <c r="R70" i="52" s="1"/>
  <c r="Q65" i="52"/>
  <c r="Q70" i="52" s="1"/>
  <c r="P65" i="52"/>
  <c r="P70" i="52" s="1"/>
  <c r="O65" i="52"/>
  <c r="O70" i="52" s="1"/>
  <c r="N65" i="52"/>
  <c r="N70" i="52" s="1"/>
  <c r="M65" i="52"/>
  <c r="M70" i="52" s="1"/>
  <c r="L65" i="52"/>
  <c r="L70" i="52" s="1"/>
  <c r="K65" i="52"/>
  <c r="K70" i="52" s="1"/>
  <c r="J65" i="52"/>
  <c r="J70" i="52" s="1"/>
  <c r="I65" i="52"/>
  <c r="I70" i="52" s="1"/>
  <c r="H65" i="52"/>
  <c r="H70" i="52" s="1"/>
  <c r="G65" i="52"/>
  <c r="G70" i="52" s="1"/>
  <c r="F65" i="52"/>
  <c r="F70" i="52" s="1"/>
  <c r="E65" i="52"/>
  <c r="E70" i="52" s="1"/>
  <c r="D65" i="52"/>
  <c r="D70" i="52" s="1"/>
  <c r="C65" i="52"/>
  <c r="C70" i="52" s="1"/>
  <c r="B65" i="52"/>
  <c r="B70" i="52" s="1"/>
  <c r="T64" i="52"/>
  <c r="T63" i="52"/>
  <c r="T62" i="52"/>
  <c r="T61" i="52"/>
  <c r="T60" i="52"/>
  <c r="T59" i="52"/>
  <c r="T58" i="52"/>
  <c r="I51" i="52"/>
  <c r="H51" i="52"/>
  <c r="R50" i="52"/>
  <c r="Q50" i="52"/>
  <c r="P50" i="52"/>
  <c r="O50" i="52"/>
  <c r="N50" i="52"/>
  <c r="M50" i="52"/>
  <c r="I50" i="52"/>
  <c r="H50" i="52"/>
  <c r="G50" i="52"/>
  <c r="F50" i="52"/>
  <c r="E50" i="52"/>
  <c r="D50" i="52"/>
  <c r="C50" i="52"/>
  <c r="B50" i="52"/>
  <c r="R49" i="52"/>
  <c r="Q49" i="52"/>
  <c r="P49" i="52"/>
  <c r="O49" i="52"/>
  <c r="N49" i="52"/>
  <c r="M49" i="52"/>
  <c r="I49" i="52"/>
  <c r="H49" i="52"/>
  <c r="G49" i="52"/>
  <c r="F49" i="52"/>
  <c r="E49" i="52"/>
  <c r="D49" i="52"/>
  <c r="C49" i="52"/>
  <c r="B49" i="52"/>
  <c r="S48" i="52"/>
  <c r="J48" i="52"/>
  <c r="R46" i="52"/>
  <c r="R51" i="52" s="1"/>
  <c r="Q46" i="52"/>
  <c r="Q51" i="52" s="1"/>
  <c r="P46" i="52"/>
  <c r="P51" i="52" s="1"/>
  <c r="O46" i="52"/>
  <c r="O51" i="52" s="1"/>
  <c r="N46" i="52"/>
  <c r="N51" i="52" s="1"/>
  <c r="M46" i="52"/>
  <c r="M51" i="52" s="1"/>
  <c r="I46" i="52"/>
  <c r="H46" i="52"/>
  <c r="G46" i="52"/>
  <c r="G51" i="52" s="1"/>
  <c r="F46" i="52"/>
  <c r="F51" i="52" s="1"/>
  <c r="E46" i="52"/>
  <c r="E51" i="52" s="1"/>
  <c r="D46" i="52"/>
  <c r="D51" i="52" s="1"/>
  <c r="C46" i="52"/>
  <c r="C51" i="52" s="1"/>
  <c r="B46" i="52"/>
  <c r="B51" i="52" s="1"/>
  <c r="S45" i="52"/>
  <c r="J45" i="52"/>
  <c r="S44" i="52"/>
  <c r="J44" i="52"/>
  <c r="S43" i="52"/>
  <c r="J43" i="52"/>
  <c r="S42" i="52"/>
  <c r="J42" i="52"/>
  <c r="S41" i="52"/>
  <c r="J41" i="52"/>
  <c r="S40" i="52"/>
  <c r="J40" i="52"/>
  <c r="S39" i="52"/>
  <c r="J3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T27" i="52"/>
  <c r="S25" i="52"/>
  <c r="S30" i="52" s="1"/>
  <c r="R25" i="52"/>
  <c r="R30" i="52" s="1"/>
  <c r="Q25" i="52"/>
  <c r="Q30" i="52" s="1"/>
  <c r="P25" i="52"/>
  <c r="P30" i="52" s="1"/>
  <c r="O25" i="52"/>
  <c r="O30" i="52" s="1"/>
  <c r="N25" i="52"/>
  <c r="N30" i="52" s="1"/>
  <c r="M25" i="52"/>
  <c r="M30" i="52" s="1"/>
  <c r="L25" i="52"/>
  <c r="L30" i="52" s="1"/>
  <c r="K25" i="52"/>
  <c r="K30" i="52" s="1"/>
  <c r="J25" i="52"/>
  <c r="J30" i="52" s="1"/>
  <c r="I25" i="52"/>
  <c r="I30" i="52" s="1"/>
  <c r="H25" i="52"/>
  <c r="H30" i="52" s="1"/>
  <c r="G25" i="52"/>
  <c r="G30" i="52" s="1"/>
  <c r="F25" i="52"/>
  <c r="F30" i="52" s="1"/>
  <c r="E25" i="52"/>
  <c r="E30" i="52" s="1"/>
  <c r="D25" i="52"/>
  <c r="D30" i="52" s="1"/>
  <c r="C25" i="52"/>
  <c r="C30" i="52" s="1"/>
  <c r="B25" i="52"/>
  <c r="B30" i="52" s="1"/>
  <c r="T24" i="52"/>
  <c r="T23" i="52"/>
  <c r="T22" i="52"/>
  <c r="T21" i="52"/>
  <c r="T20" i="52"/>
  <c r="T19" i="52"/>
  <c r="T18" i="52"/>
  <c r="P29" i="55" l="1"/>
  <c r="P28" i="55"/>
  <c r="P30" i="55"/>
  <c r="Q29" i="55"/>
  <c r="Q28" i="55"/>
  <c r="Q30" i="55"/>
  <c r="T65" i="52"/>
  <c r="T66" i="52" s="1"/>
  <c r="S46" i="52"/>
  <c r="J46" i="52"/>
  <c r="T25" i="52"/>
  <c r="S29" i="55" l="1"/>
  <c r="S28" i="55"/>
  <c r="S30" i="55"/>
  <c r="R29" i="55"/>
  <c r="R28" i="55"/>
  <c r="R30" i="55"/>
  <c r="T68" i="52"/>
  <c r="S47" i="52"/>
  <c r="S49" i="52"/>
  <c r="T26" i="52"/>
  <c r="U27" i="52"/>
  <c r="J47" i="52"/>
  <c r="J49" i="52"/>
  <c r="S69" i="51" l="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B69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B68" i="51"/>
  <c r="T67" i="51"/>
  <c r="S65" i="51"/>
  <c r="S70" i="51" s="1"/>
  <c r="R65" i="51"/>
  <c r="R70" i="51" s="1"/>
  <c r="Q65" i="51"/>
  <c r="Q70" i="51" s="1"/>
  <c r="P65" i="51"/>
  <c r="P70" i="51" s="1"/>
  <c r="O65" i="51"/>
  <c r="O70" i="51" s="1"/>
  <c r="N65" i="51"/>
  <c r="N70" i="51" s="1"/>
  <c r="M65" i="51"/>
  <c r="M70" i="51" s="1"/>
  <c r="L65" i="51"/>
  <c r="L70" i="51" s="1"/>
  <c r="K65" i="51"/>
  <c r="K70" i="51" s="1"/>
  <c r="J65" i="51"/>
  <c r="J70" i="51" s="1"/>
  <c r="I65" i="51"/>
  <c r="I70" i="51" s="1"/>
  <c r="H65" i="51"/>
  <c r="H70" i="51" s="1"/>
  <c r="G65" i="51"/>
  <c r="G70" i="51" s="1"/>
  <c r="F65" i="51"/>
  <c r="F70" i="51" s="1"/>
  <c r="E65" i="51"/>
  <c r="E70" i="51" s="1"/>
  <c r="D65" i="51"/>
  <c r="D70" i="51" s="1"/>
  <c r="C65" i="51"/>
  <c r="C70" i="51" s="1"/>
  <c r="B65" i="51"/>
  <c r="B70" i="51" s="1"/>
  <c r="T64" i="51"/>
  <c r="T63" i="51"/>
  <c r="T62" i="51"/>
  <c r="T61" i="51"/>
  <c r="T60" i="51"/>
  <c r="T59" i="51"/>
  <c r="T58" i="51"/>
  <c r="I51" i="51"/>
  <c r="R50" i="51"/>
  <c r="Q50" i="51"/>
  <c r="P50" i="51"/>
  <c r="O50" i="51"/>
  <c r="N50" i="51"/>
  <c r="M50" i="51"/>
  <c r="I50" i="51"/>
  <c r="H50" i="51"/>
  <c r="G50" i="51"/>
  <c r="F50" i="51"/>
  <c r="E50" i="51"/>
  <c r="D50" i="51"/>
  <c r="C50" i="51"/>
  <c r="B50" i="51"/>
  <c r="R49" i="51"/>
  <c r="Q49" i="51"/>
  <c r="P49" i="51"/>
  <c r="O49" i="51"/>
  <c r="N49" i="51"/>
  <c r="M49" i="51"/>
  <c r="I49" i="51"/>
  <c r="H49" i="51"/>
  <c r="G49" i="51"/>
  <c r="F49" i="51"/>
  <c r="E49" i="51"/>
  <c r="D49" i="51"/>
  <c r="C49" i="51"/>
  <c r="B49" i="51"/>
  <c r="S48" i="51"/>
  <c r="J48" i="51"/>
  <c r="R46" i="51"/>
  <c r="R51" i="51" s="1"/>
  <c r="Q46" i="51"/>
  <c r="Q51" i="51" s="1"/>
  <c r="P46" i="51"/>
  <c r="P51" i="51" s="1"/>
  <c r="O46" i="51"/>
  <c r="O51" i="51" s="1"/>
  <c r="N46" i="51"/>
  <c r="N51" i="51" s="1"/>
  <c r="M46" i="51"/>
  <c r="M51" i="51" s="1"/>
  <c r="I46" i="51"/>
  <c r="H46" i="51"/>
  <c r="H51" i="51" s="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S45" i="51"/>
  <c r="J45" i="51"/>
  <c r="S44" i="51"/>
  <c r="J44" i="51"/>
  <c r="S43" i="51"/>
  <c r="J43" i="51"/>
  <c r="S42" i="51"/>
  <c r="J42" i="51"/>
  <c r="S41" i="51"/>
  <c r="J41" i="51"/>
  <c r="S40" i="51"/>
  <c r="J40" i="51"/>
  <c r="S39" i="51"/>
  <c r="J3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T27" i="51"/>
  <c r="S25" i="51"/>
  <c r="S30" i="51" s="1"/>
  <c r="R25" i="51"/>
  <c r="R30" i="51" s="1"/>
  <c r="Q25" i="51"/>
  <c r="Q30" i="51" s="1"/>
  <c r="P25" i="51"/>
  <c r="P30" i="51" s="1"/>
  <c r="O25" i="51"/>
  <c r="O30" i="51" s="1"/>
  <c r="N25" i="51"/>
  <c r="N30" i="51" s="1"/>
  <c r="M25" i="51"/>
  <c r="M30" i="51" s="1"/>
  <c r="L25" i="51"/>
  <c r="L30" i="51" s="1"/>
  <c r="K25" i="51"/>
  <c r="K30" i="51" s="1"/>
  <c r="J25" i="51"/>
  <c r="J30" i="51" s="1"/>
  <c r="I25" i="51"/>
  <c r="I30" i="51" s="1"/>
  <c r="H25" i="51"/>
  <c r="H30" i="51" s="1"/>
  <c r="G25" i="51"/>
  <c r="G30" i="51" s="1"/>
  <c r="F25" i="51"/>
  <c r="F30" i="51" s="1"/>
  <c r="E25" i="51"/>
  <c r="E30" i="51" s="1"/>
  <c r="D25" i="51"/>
  <c r="D30" i="51" s="1"/>
  <c r="C25" i="51"/>
  <c r="C30" i="51" s="1"/>
  <c r="B25" i="51"/>
  <c r="B30" i="51" s="1"/>
  <c r="T24" i="51"/>
  <c r="T23" i="51"/>
  <c r="T22" i="51"/>
  <c r="T21" i="51"/>
  <c r="T20" i="51"/>
  <c r="T19" i="51"/>
  <c r="T18" i="51"/>
  <c r="T65" i="51" l="1"/>
  <c r="T66" i="51" s="1"/>
  <c r="S46" i="51"/>
  <c r="T25" i="51"/>
  <c r="J46" i="51"/>
  <c r="T68" i="51" l="1"/>
  <c r="U27" i="51"/>
  <c r="T26" i="51"/>
  <c r="S49" i="51"/>
  <c r="S47" i="51"/>
  <c r="J47" i="51"/>
  <c r="J49" i="51"/>
  <c r="S69" i="50" l="1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R50" i="50"/>
  <c r="Q50" i="50"/>
  <c r="P50" i="50"/>
  <c r="O50" i="50"/>
  <c r="N50" i="50"/>
  <c r="M50" i="50"/>
  <c r="I50" i="50"/>
  <c r="H50" i="50"/>
  <c r="G50" i="50"/>
  <c r="F50" i="50"/>
  <c r="E50" i="50"/>
  <c r="D50" i="50"/>
  <c r="C50" i="50"/>
  <c r="B50" i="50"/>
  <c r="R49" i="50"/>
  <c r="Q49" i="50"/>
  <c r="P49" i="50"/>
  <c r="O49" i="50"/>
  <c r="N49" i="50"/>
  <c r="M49" i="50"/>
  <c r="I49" i="50"/>
  <c r="H49" i="50"/>
  <c r="G49" i="50"/>
  <c r="F49" i="50"/>
  <c r="E49" i="50"/>
  <c r="D49" i="50"/>
  <c r="C49" i="50"/>
  <c r="B49" i="50"/>
  <c r="S48" i="50"/>
  <c r="J48" i="50"/>
  <c r="R46" i="50"/>
  <c r="R51" i="50" s="1"/>
  <c r="Q46" i="50"/>
  <c r="Q51" i="50" s="1"/>
  <c r="P46" i="50"/>
  <c r="P51" i="50" s="1"/>
  <c r="O46" i="50"/>
  <c r="O51" i="50" s="1"/>
  <c r="N46" i="50"/>
  <c r="N51" i="50" s="1"/>
  <c r="M46" i="50"/>
  <c r="M51" i="50" s="1"/>
  <c r="I46" i="50"/>
  <c r="I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S45" i="50"/>
  <c r="J45" i="50"/>
  <c r="S44" i="50"/>
  <c r="J44" i="50"/>
  <c r="S43" i="50"/>
  <c r="J43" i="50"/>
  <c r="S42" i="50"/>
  <c r="J42" i="50"/>
  <c r="S41" i="50"/>
  <c r="J41" i="50"/>
  <c r="S40" i="50"/>
  <c r="J40" i="50"/>
  <c r="S39" i="50"/>
  <c r="J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T65" i="50" l="1"/>
  <c r="T66" i="50" s="1"/>
  <c r="S46" i="50"/>
  <c r="T25" i="50"/>
  <c r="J46" i="50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G51" i="49"/>
  <c r="R50" i="49"/>
  <c r="Q50" i="49"/>
  <c r="P50" i="49"/>
  <c r="O50" i="49"/>
  <c r="N50" i="49"/>
  <c r="M50" i="49"/>
  <c r="I50" i="49"/>
  <c r="H50" i="49"/>
  <c r="G50" i="49"/>
  <c r="F50" i="49"/>
  <c r="E50" i="49"/>
  <c r="D50" i="49"/>
  <c r="C50" i="49"/>
  <c r="B50" i="49"/>
  <c r="R49" i="49"/>
  <c r="Q49" i="49"/>
  <c r="P49" i="49"/>
  <c r="O49" i="49"/>
  <c r="N49" i="49"/>
  <c r="M49" i="49"/>
  <c r="I49" i="49"/>
  <c r="H49" i="49"/>
  <c r="G49" i="49"/>
  <c r="F49" i="49"/>
  <c r="E49" i="49"/>
  <c r="D49" i="49"/>
  <c r="C49" i="49"/>
  <c r="B49" i="49"/>
  <c r="S48" i="49"/>
  <c r="J48" i="49"/>
  <c r="R46" i="49"/>
  <c r="R51" i="49" s="1"/>
  <c r="Q46" i="49"/>
  <c r="Q51" i="49" s="1"/>
  <c r="P46" i="49"/>
  <c r="P51" i="49" s="1"/>
  <c r="O46" i="49"/>
  <c r="O51" i="49" s="1"/>
  <c r="N46" i="49"/>
  <c r="M46" i="49"/>
  <c r="M51" i="49" s="1"/>
  <c r="I46" i="49"/>
  <c r="I51" i="49" s="1"/>
  <c r="H46" i="49"/>
  <c r="H51" i="49" s="1"/>
  <c r="G46" i="49"/>
  <c r="F46" i="49"/>
  <c r="F51" i="49" s="1"/>
  <c r="E46" i="49"/>
  <c r="E51" i="49" s="1"/>
  <c r="D46" i="49"/>
  <c r="D51" i="49" s="1"/>
  <c r="C46" i="49"/>
  <c r="C51" i="49" s="1"/>
  <c r="B46" i="49"/>
  <c r="S45" i="49"/>
  <c r="J45" i="49"/>
  <c r="S44" i="49"/>
  <c r="J44" i="49"/>
  <c r="S43" i="49"/>
  <c r="J43" i="49"/>
  <c r="S42" i="49"/>
  <c r="J42" i="49"/>
  <c r="S41" i="49"/>
  <c r="J41" i="49"/>
  <c r="S40" i="49"/>
  <c r="J40" i="49"/>
  <c r="S39" i="49"/>
  <c r="J3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G30" i="49" s="1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T68" i="50" l="1"/>
  <c r="S47" i="50"/>
  <c r="S49" i="50"/>
  <c r="J47" i="50"/>
  <c r="J49" i="50"/>
  <c r="U27" i="50"/>
  <c r="T26" i="50"/>
  <c r="J46" i="49"/>
  <c r="S46" i="49"/>
  <c r="S49" i="49" s="1"/>
  <c r="B51" i="49"/>
  <c r="J47" i="49"/>
  <c r="J49" i="49"/>
  <c r="N51" i="49"/>
  <c r="T25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D70" i="48" s="1"/>
  <c r="C65" i="48"/>
  <c r="C70" i="48" s="1"/>
  <c r="B65" i="48"/>
  <c r="B70" i="48" s="1"/>
  <c r="T64" i="48"/>
  <c r="T63" i="48"/>
  <c r="T62" i="48"/>
  <c r="T61" i="48"/>
  <c r="T60" i="48"/>
  <c r="T59" i="48"/>
  <c r="T58" i="48"/>
  <c r="I51" i="48"/>
  <c r="R50" i="48"/>
  <c r="Q50" i="48"/>
  <c r="P50" i="48"/>
  <c r="O50" i="48"/>
  <c r="N50" i="48"/>
  <c r="M50" i="48"/>
  <c r="I50" i="48"/>
  <c r="H50" i="48"/>
  <c r="G50" i="48"/>
  <c r="F50" i="48"/>
  <c r="E50" i="48"/>
  <c r="D50" i="48"/>
  <c r="C50" i="48"/>
  <c r="B50" i="48"/>
  <c r="R49" i="48"/>
  <c r="Q49" i="48"/>
  <c r="P49" i="48"/>
  <c r="O49" i="48"/>
  <c r="N49" i="48"/>
  <c r="M49" i="48"/>
  <c r="I49" i="48"/>
  <c r="H49" i="48"/>
  <c r="G49" i="48"/>
  <c r="F49" i="48"/>
  <c r="E49" i="48"/>
  <c r="D49" i="48"/>
  <c r="C49" i="48"/>
  <c r="B49" i="48"/>
  <c r="S48" i="48"/>
  <c r="J48" i="48"/>
  <c r="R46" i="48"/>
  <c r="R51" i="48" s="1"/>
  <c r="Q46" i="48"/>
  <c r="Q51" i="48" s="1"/>
  <c r="P46" i="48"/>
  <c r="P51" i="48" s="1"/>
  <c r="O46" i="48"/>
  <c r="O51" i="48" s="1"/>
  <c r="N46" i="48"/>
  <c r="N51" i="48" s="1"/>
  <c r="M46" i="48"/>
  <c r="I46" i="48"/>
  <c r="H46" i="48"/>
  <c r="H51" i="48" s="1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S45" i="48"/>
  <c r="J45" i="48"/>
  <c r="S44" i="48"/>
  <c r="J44" i="48"/>
  <c r="S43" i="48"/>
  <c r="J43" i="48"/>
  <c r="S42" i="48"/>
  <c r="J42" i="48"/>
  <c r="S41" i="48"/>
  <c r="J41" i="48"/>
  <c r="S40" i="48"/>
  <c r="J40" i="48"/>
  <c r="S39" i="48"/>
  <c r="J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S47" i="49" l="1"/>
  <c r="T26" i="49"/>
  <c r="U27" i="49"/>
  <c r="T66" i="49"/>
  <c r="T68" i="49"/>
  <c r="S46" i="48"/>
  <c r="S49" i="48" s="1"/>
  <c r="J46" i="48"/>
  <c r="J49" i="48" s="1"/>
  <c r="M51" i="48"/>
  <c r="T65" i="48"/>
  <c r="T25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D70" i="47" s="1"/>
  <c r="C65" i="47"/>
  <c r="C70" i="47" s="1"/>
  <c r="B65" i="47"/>
  <c r="B70" i="47" s="1"/>
  <c r="T64" i="47"/>
  <c r="T63" i="47"/>
  <c r="T62" i="47"/>
  <c r="T61" i="47"/>
  <c r="T60" i="47"/>
  <c r="T59" i="47"/>
  <c r="T58" i="47"/>
  <c r="O51" i="47"/>
  <c r="N51" i="47"/>
  <c r="C51" i="47"/>
  <c r="R50" i="47"/>
  <c r="Q50" i="47"/>
  <c r="P50" i="47"/>
  <c r="O50" i="47"/>
  <c r="N50" i="47"/>
  <c r="M50" i="47"/>
  <c r="I50" i="47"/>
  <c r="H50" i="47"/>
  <c r="G50" i="47"/>
  <c r="F50" i="47"/>
  <c r="E50" i="47"/>
  <c r="D50" i="47"/>
  <c r="C50" i="47"/>
  <c r="B50" i="47"/>
  <c r="R49" i="47"/>
  <c r="Q49" i="47"/>
  <c r="P49" i="47"/>
  <c r="O49" i="47"/>
  <c r="N49" i="47"/>
  <c r="M49" i="47"/>
  <c r="I49" i="47"/>
  <c r="H49" i="47"/>
  <c r="G49" i="47"/>
  <c r="F49" i="47"/>
  <c r="E49" i="47"/>
  <c r="D49" i="47"/>
  <c r="C49" i="47"/>
  <c r="B49" i="47"/>
  <c r="S48" i="47"/>
  <c r="J48" i="47"/>
  <c r="R46" i="47"/>
  <c r="R51" i="47" s="1"/>
  <c r="Q46" i="47"/>
  <c r="Q51" i="47" s="1"/>
  <c r="P46" i="47"/>
  <c r="P51" i="47" s="1"/>
  <c r="O46" i="47"/>
  <c r="N46" i="47"/>
  <c r="M46" i="47"/>
  <c r="M51" i="47" s="1"/>
  <c r="I46" i="47"/>
  <c r="I51" i="47" s="1"/>
  <c r="H46" i="47"/>
  <c r="H51" i="47" s="1"/>
  <c r="G46" i="47"/>
  <c r="G51" i="47" s="1"/>
  <c r="F46" i="47"/>
  <c r="F51" i="47" s="1"/>
  <c r="E46" i="47"/>
  <c r="E51" i="47" s="1"/>
  <c r="D46" i="47"/>
  <c r="D51" i="47" s="1"/>
  <c r="C46" i="47"/>
  <c r="B46" i="47"/>
  <c r="B51" i="47" s="1"/>
  <c r="S45" i="47"/>
  <c r="J45" i="47"/>
  <c r="S44" i="47"/>
  <c r="J44" i="47"/>
  <c r="S43" i="47"/>
  <c r="J43" i="47"/>
  <c r="S42" i="47"/>
  <c r="J42" i="47"/>
  <c r="S41" i="47"/>
  <c r="J41" i="47"/>
  <c r="S40" i="47"/>
  <c r="J40" i="47"/>
  <c r="S39" i="47"/>
  <c r="J39" i="47"/>
  <c r="M30" i="47"/>
  <c r="E30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S47" i="48" l="1"/>
  <c r="J47" i="48"/>
  <c r="T26" i="48"/>
  <c r="U27" i="48"/>
  <c r="T66" i="48"/>
  <c r="T68" i="48"/>
  <c r="T65" i="47"/>
  <c r="T66" i="47" s="1"/>
  <c r="S46" i="47"/>
  <c r="T25" i="47"/>
  <c r="J46" i="47"/>
  <c r="T68" i="47" l="1"/>
  <c r="T26" i="47"/>
  <c r="U27" i="47"/>
  <c r="S47" i="47"/>
  <c r="S49" i="47"/>
  <c r="J47" i="47"/>
  <c r="J49" i="47"/>
  <c r="S69" i="46" l="1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H51" i="46"/>
  <c r="R50" i="46"/>
  <c r="Q50" i="46"/>
  <c r="P50" i="46"/>
  <c r="O50" i="46"/>
  <c r="N50" i="46"/>
  <c r="M50" i="46"/>
  <c r="I50" i="46"/>
  <c r="H50" i="46"/>
  <c r="G50" i="46"/>
  <c r="F50" i="46"/>
  <c r="E50" i="46"/>
  <c r="D50" i="46"/>
  <c r="C50" i="46"/>
  <c r="B50" i="46"/>
  <c r="R49" i="46"/>
  <c r="Q49" i="46"/>
  <c r="P49" i="46"/>
  <c r="O49" i="46"/>
  <c r="N49" i="46"/>
  <c r="M49" i="46"/>
  <c r="I49" i="46"/>
  <c r="H49" i="46"/>
  <c r="G49" i="46"/>
  <c r="F49" i="46"/>
  <c r="E49" i="46"/>
  <c r="D49" i="46"/>
  <c r="C49" i="46"/>
  <c r="B49" i="46"/>
  <c r="S48" i="46"/>
  <c r="J48" i="46"/>
  <c r="R46" i="46"/>
  <c r="R51" i="46" s="1"/>
  <c r="Q46" i="46"/>
  <c r="Q51" i="46" s="1"/>
  <c r="P46" i="46"/>
  <c r="P51" i="46" s="1"/>
  <c r="O46" i="46"/>
  <c r="O51" i="46" s="1"/>
  <c r="N46" i="46"/>
  <c r="M46" i="46"/>
  <c r="M51" i="46" s="1"/>
  <c r="I46" i="46"/>
  <c r="I51" i="46" s="1"/>
  <c r="H46" i="46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S45" i="46"/>
  <c r="J45" i="46"/>
  <c r="S44" i="46"/>
  <c r="J44" i="46"/>
  <c r="S43" i="46"/>
  <c r="J43" i="46"/>
  <c r="S42" i="46"/>
  <c r="J42" i="46"/>
  <c r="S41" i="46"/>
  <c r="J41" i="46"/>
  <c r="S40" i="46"/>
  <c r="J40" i="46"/>
  <c r="S39" i="46"/>
  <c r="J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S46" i="46" l="1"/>
  <c r="S47" i="46" s="1"/>
  <c r="N51" i="46"/>
  <c r="T25" i="46"/>
  <c r="J46" i="46"/>
  <c r="T65" i="46"/>
  <c r="S49" i="46" l="1"/>
  <c r="J49" i="46"/>
  <c r="J47" i="46"/>
  <c r="T26" i="46"/>
  <c r="U27" i="46"/>
  <c r="T66" i="46"/>
  <c r="T68" i="46"/>
  <c r="S69" i="45" l="1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R50" i="45"/>
  <c r="Q50" i="45"/>
  <c r="P50" i="45"/>
  <c r="O50" i="45"/>
  <c r="N50" i="45"/>
  <c r="M50" i="45"/>
  <c r="I50" i="45"/>
  <c r="H50" i="45"/>
  <c r="G50" i="45"/>
  <c r="F50" i="45"/>
  <c r="E50" i="45"/>
  <c r="D50" i="45"/>
  <c r="C50" i="45"/>
  <c r="B50" i="45"/>
  <c r="R49" i="45"/>
  <c r="Q49" i="45"/>
  <c r="P49" i="45"/>
  <c r="O49" i="45"/>
  <c r="N49" i="45"/>
  <c r="M49" i="45"/>
  <c r="I49" i="45"/>
  <c r="H49" i="45"/>
  <c r="G49" i="45"/>
  <c r="F49" i="45"/>
  <c r="E49" i="45"/>
  <c r="D49" i="45"/>
  <c r="C49" i="45"/>
  <c r="B49" i="45"/>
  <c r="S48" i="45"/>
  <c r="J48" i="45"/>
  <c r="R46" i="45"/>
  <c r="Q46" i="45"/>
  <c r="Q51" i="45" s="1"/>
  <c r="P46" i="45"/>
  <c r="P51" i="45" s="1"/>
  <c r="O46" i="45"/>
  <c r="O51" i="45" s="1"/>
  <c r="N46" i="45"/>
  <c r="N51" i="45" s="1"/>
  <c r="M46" i="45"/>
  <c r="M51" i="45" s="1"/>
  <c r="I46" i="45"/>
  <c r="I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S45" i="45"/>
  <c r="J45" i="45"/>
  <c r="S44" i="45"/>
  <c r="J44" i="45"/>
  <c r="S43" i="45"/>
  <c r="J43" i="45"/>
  <c r="S42" i="45"/>
  <c r="J42" i="45"/>
  <c r="S41" i="45"/>
  <c r="J41" i="45"/>
  <c r="S40" i="45"/>
  <c r="J40" i="45"/>
  <c r="S39" i="45"/>
  <c r="J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T24" i="45"/>
  <c r="T23" i="45"/>
  <c r="T22" i="45"/>
  <c r="T21" i="45"/>
  <c r="T20" i="45"/>
  <c r="T19" i="45"/>
  <c r="T18" i="45"/>
  <c r="T65" i="45" l="1"/>
  <c r="T66" i="45" s="1"/>
  <c r="S46" i="45"/>
  <c r="S47" i="45" s="1"/>
  <c r="J46" i="45"/>
  <c r="J49" i="45" s="1"/>
  <c r="T25" i="45"/>
  <c r="T26" i="45" s="1"/>
  <c r="B30" i="45"/>
  <c r="H51" i="45"/>
  <c r="R51" i="45"/>
  <c r="Q70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I51" i="44"/>
  <c r="D51" i="44"/>
  <c r="C51" i="44"/>
  <c r="R50" i="44"/>
  <c r="Q50" i="44"/>
  <c r="P50" i="44"/>
  <c r="O50" i="44"/>
  <c r="N50" i="44"/>
  <c r="M50" i="44"/>
  <c r="I50" i="44"/>
  <c r="H50" i="44"/>
  <c r="G50" i="44"/>
  <c r="F50" i="44"/>
  <c r="E50" i="44"/>
  <c r="D50" i="44"/>
  <c r="C50" i="44"/>
  <c r="B50" i="44"/>
  <c r="R49" i="44"/>
  <c r="Q49" i="44"/>
  <c r="P49" i="44"/>
  <c r="O49" i="44"/>
  <c r="N49" i="44"/>
  <c r="M49" i="44"/>
  <c r="I49" i="44"/>
  <c r="H49" i="44"/>
  <c r="G49" i="44"/>
  <c r="F49" i="44"/>
  <c r="E49" i="44"/>
  <c r="D49" i="44"/>
  <c r="C49" i="44"/>
  <c r="B49" i="44"/>
  <c r="S48" i="44"/>
  <c r="J48" i="44"/>
  <c r="R46" i="44"/>
  <c r="R51" i="44" s="1"/>
  <c r="Q46" i="44"/>
  <c r="Q51" i="44" s="1"/>
  <c r="P46" i="44"/>
  <c r="P51" i="44" s="1"/>
  <c r="O46" i="44"/>
  <c r="O51" i="44" s="1"/>
  <c r="N46" i="44"/>
  <c r="N51" i="44" s="1"/>
  <c r="M46" i="44"/>
  <c r="M51" i="44" s="1"/>
  <c r="I46" i="44"/>
  <c r="H46" i="44"/>
  <c r="H51" i="44" s="1"/>
  <c r="G46" i="44"/>
  <c r="G51" i="44" s="1"/>
  <c r="F46" i="44"/>
  <c r="F51" i="44" s="1"/>
  <c r="E46" i="44"/>
  <c r="E51" i="44" s="1"/>
  <c r="D46" i="44"/>
  <c r="C46" i="44"/>
  <c r="B46" i="44"/>
  <c r="S45" i="44"/>
  <c r="J45" i="44"/>
  <c r="S44" i="44"/>
  <c r="J44" i="44"/>
  <c r="S43" i="44"/>
  <c r="J43" i="44"/>
  <c r="S42" i="44"/>
  <c r="J42" i="44"/>
  <c r="S41" i="44"/>
  <c r="J41" i="44"/>
  <c r="S40" i="44"/>
  <c r="J40" i="44"/>
  <c r="S39" i="44"/>
  <c r="J39" i="44"/>
  <c r="C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B25" i="44"/>
  <c r="B30" i="44" s="1"/>
  <c r="T24" i="44"/>
  <c r="T23" i="44"/>
  <c r="T22" i="44"/>
  <c r="T21" i="44"/>
  <c r="T20" i="44"/>
  <c r="T19" i="44"/>
  <c r="T18" i="44"/>
  <c r="S49" i="45" l="1"/>
  <c r="T68" i="45"/>
  <c r="J47" i="45"/>
  <c r="U27" i="45"/>
  <c r="T65" i="44"/>
  <c r="T66" i="44" s="1"/>
  <c r="J46" i="44"/>
  <c r="J47" i="44" s="1"/>
  <c r="B51" i="44"/>
  <c r="S46" i="44"/>
  <c r="T25" i="44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R49" i="43"/>
  <c r="Q49" i="43"/>
  <c r="P49" i="43"/>
  <c r="O49" i="43"/>
  <c r="N49" i="43"/>
  <c r="M49" i="43"/>
  <c r="T68" i="44" l="1"/>
  <c r="J49" i="44"/>
  <c r="T26" i="44"/>
  <c r="U27" i="44"/>
  <c r="S47" i="44"/>
  <c r="S49" i="44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B65" i="43"/>
  <c r="B70" i="43" s="1"/>
  <c r="T64" i="43"/>
  <c r="T63" i="43"/>
  <c r="T62" i="43"/>
  <c r="T61" i="43"/>
  <c r="T60" i="43"/>
  <c r="T59" i="43"/>
  <c r="T58" i="43"/>
  <c r="I51" i="43"/>
  <c r="H51" i="43"/>
  <c r="R50" i="43"/>
  <c r="Q50" i="43"/>
  <c r="P50" i="43"/>
  <c r="O50" i="43"/>
  <c r="N50" i="43"/>
  <c r="M50" i="43"/>
  <c r="I50" i="43"/>
  <c r="H50" i="43"/>
  <c r="G50" i="43"/>
  <c r="F50" i="43"/>
  <c r="E50" i="43"/>
  <c r="D50" i="43"/>
  <c r="C50" i="43"/>
  <c r="B50" i="43"/>
  <c r="I49" i="43"/>
  <c r="H49" i="43"/>
  <c r="G49" i="43"/>
  <c r="F49" i="43"/>
  <c r="E49" i="43"/>
  <c r="D49" i="43"/>
  <c r="C49" i="43"/>
  <c r="B49" i="43"/>
  <c r="S48" i="43"/>
  <c r="J48" i="43"/>
  <c r="R46" i="43"/>
  <c r="R51" i="43" s="1"/>
  <c r="Q46" i="43"/>
  <c r="Q51" i="43" s="1"/>
  <c r="P46" i="43"/>
  <c r="P51" i="43" s="1"/>
  <c r="O46" i="43"/>
  <c r="O51" i="43" s="1"/>
  <c r="N46" i="43"/>
  <c r="N51" i="43" s="1"/>
  <c r="M46" i="43"/>
  <c r="I46" i="43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S45" i="43"/>
  <c r="J45" i="43"/>
  <c r="S44" i="43"/>
  <c r="J44" i="43"/>
  <c r="S43" i="43"/>
  <c r="J43" i="43"/>
  <c r="S42" i="43"/>
  <c r="J42" i="43"/>
  <c r="S41" i="43"/>
  <c r="J41" i="43"/>
  <c r="S40" i="43"/>
  <c r="J40" i="43"/>
  <c r="S39" i="43"/>
  <c r="J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T27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C25" i="43"/>
  <c r="C30" i="43" s="1"/>
  <c r="B25" i="43"/>
  <c r="B30" i="43" s="1"/>
  <c r="T24" i="43"/>
  <c r="T23" i="43"/>
  <c r="T22" i="43"/>
  <c r="T21" i="43"/>
  <c r="T20" i="43"/>
  <c r="T19" i="43"/>
  <c r="T18" i="43"/>
  <c r="T65" i="43" l="1"/>
  <c r="T68" i="43" s="1"/>
  <c r="S46" i="43"/>
  <c r="S49" i="43" s="1"/>
  <c r="T25" i="43"/>
  <c r="T26" i="43" s="1"/>
  <c r="J46" i="43"/>
  <c r="D30" i="43"/>
  <c r="M51" i="43"/>
  <c r="C70" i="43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T66" i="43" l="1"/>
  <c r="S47" i="43"/>
  <c r="U27" i="43"/>
  <c r="J49" i="43"/>
  <c r="J47" i="43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<sst xmlns="http://schemas.openxmlformats.org/spreadsheetml/2006/main" count="4255" uniqueCount="163">
  <si>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</si>
  <si>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</si>
  <si>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</si>
  <si>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</si>
  <si>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</si>
  <si>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</si>
  <si>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</si>
  <si>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</si>
  <si>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</si>
  <si>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</si>
  <si>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</si>
  <si>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</si>
  <si>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</si>
  <si>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</si>
  <si>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</si>
  <si>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</si>
  <si>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</si>
  <si>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</si>
  <si>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</si>
  <si>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</si>
  <si>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</si>
  <si>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</si>
  <si>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</si>
  <si>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</si>
  <si>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</si>
  <si>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</si>
  <si>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</si>
  <si>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</si>
  <si>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</si>
  <si>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</si>
  <si>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</si>
  <si>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</si>
  <si>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</si>
  <si>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</si>
  <si>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</si>
  <si>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</si>
  <si>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</si>
  <si>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</si>
  <si>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</si>
  <si>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</si>
  <si>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</si>
  <si>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</si>
  <si>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</si>
  <si>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</si>
  <si>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</si>
  <si>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</si>
  <si>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</si>
  <si>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</si>
  <si>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</si>
  <si>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</si>
  <si>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</si>
  <si>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</si>
  <si>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</si>
  <si>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</si>
  <si>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</si>
  <si>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</si>
  <si>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</si>
  <si>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</si>
  <si>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</si>
  <si>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</si>
  <si>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</si>
  <si>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</si>
  <si>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</si>
  <si>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</si>
  <si>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</si>
  <si>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</si>
  <si>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</si>
  <si>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</si>
  <si>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</si>
  <si>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</si>
  <si>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</si>
  <si>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</si>
  <si>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</si>
  <si>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</si>
  <si>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</si>
  <si>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</si>
  <si>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</si>
  <si>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</si>
  <si>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</si>
  <si>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</si>
  <si>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</si>
  <si>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</si>
  <si>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</si>
  <si>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</si>
  <si>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</si>
  <si>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</si>
  <si>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</si>
  <si>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</si>
  <si>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</si>
  <si>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</si>
  <si>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</si>
  <si>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</si>
  <si>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</si>
  <si>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</si>
  <si>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</si>
  <si>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</si>
  <si>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</si>
  <si>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</si>
  <si>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</si>
  <si>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</si>
  <si>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</si>
  <si>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</si>
  <si>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</si>
  <si>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</si>
  <si>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</si>
  <si>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</si>
  <si>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</si>
  <si>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</si>
  <si>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</si>
  <si>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</si>
  <si>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</si>
  <si>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</si>
  <si>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</si>
  <si>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</si>
  <si>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</si>
  <si>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</si>
  <si>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</si>
  <si>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</si>
  <si>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</si>
  <si>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</si>
  <si>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</si>
  <si>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</si>
  <si>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</si>
  <si>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</si>
  <si>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</si>
  <si>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</si>
  <si>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</si>
  <si>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</si>
  <si>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</si>
  <si>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</si>
  <si>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</si>
  <si>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</si>
  <si>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</si>
  <si>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</si>
  <si>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</si>
  <si>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</si>
  <si>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</si>
  <si>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</si>
  <si>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</si>
  <si>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</si>
  <si>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</si>
  <si>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</si>
  <si>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</si>
  <si>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POR FAVOR DESCONTAR A DIARIO EL CONSUMO POR MORTALIDAD DE LA CEPA 4 DE MANERA JUICIOSA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</si>
  <si>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</si>
  <si>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</si>
  <si>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</si>
  <si>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</si>
  <si>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</si>
  <si>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</si>
  <si>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</si>
  <si>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</si>
  <si>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</si>
  <si>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</si>
  <si>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</si>
  <si>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NO PERMITIR EL ROBO DE COMIDA AL MACHO POR PARTE DE LA HEMBRA</t>
  </si>
  <si>
    <t>SEMANA 46</t>
  </si>
  <si>
    <t>SEMANA 47</t>
  </si>
  <si>
    <t>F3 - F4 - MACHOS</t>
  </si>
  <si>
    <t>SEMANA 48</t>
  </si>
  <si>
    <t>SEMANA 49</t>
  </si>
  <si>
    <t>SEMANA 50</t>
  </si>
  <si>
    <t>29 AL 5 DE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</si>
</sst>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5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0" fillId="0" borderId="14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6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1" fillId="2" borderId="0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5" borderId="6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164" fontId="11" fillId="0" borderId="64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0" fillId="7" borderId="6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1" fillId="7" borderId="65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6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93" t="s">
        <v>5</v>
      </c>
      <c r="L11" s="49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3"/>
      <c r="J15" s="503"/>
      <c r="K15" s="504"/>
      <c r="L15" s="496" t="s">
        <v>50</v>
      </c>
      <c r="M15" s="497"/>
      <c r="N15" s="497"/>
      <c r="O15" s="497"/>
      <c r="P15" s="497"/>
      <c r="Q15" s="497"/>
      <c r="R15" s="497"/>
      <c r="S15" s="497"/>
      <c r="T15" s="497"/>
      <c r="U15" s="498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4" t="s">
        <v>25</v>
      </c>
      <c r="C36" s="495"/>
      <c r="D36" s="495"/>
      <c r="E36" s="495"/>
      <c r="F36" s="495"/>
      <c r="G36" s="495"/>
      <c r="H36" s="97"/>
      <c r="I36" s="52" t="s">
        <v>26</v>
      </c>
      <c r="J36" s="105"/>
      <c r="K36" s="500" t="s">
        <v>25</v>
      </c>
      <c r="L36" s="500"/>
      <c r="M36" s="500"/>
      <c r="N36" s="500"/>
      <c r="O36" s="494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93" t="s">
        <v>59</v>
      </c>
      <c r="L11" s="493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6"/>
      <c r="J15" s="507"/>
      <c r="K15" s="508" t="s">
        <v>51</v>
      </c>
      <c r="L15" s="509"/>
      <c r="M15" s="509"/>
      <c r="N15" s="510"/>
      <c r="O15" s="513" t="s">
        <v>50</v>
      </c>
      <c r="P15" s="511"/>
      <c r="Q15" s="511"/>
      <c r="R15" s="511"/>
      <c r="S15" s="511"/>
      <c r="T15" s="511"/>
      <c r="U15" s="511"/>
      <c r="V15" s="511"/>
      <c r="W15" s="51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494"/>
      <c r="I36" s="97"/>
      <c r="J36" s="52" t="s">
        <v>26</v>
      </c>
      <c r="K36" s="105"/>
      <c r="L36" s="500" t="s">
        <v>25</v>
      </c>
      <c r="M36" s="500"/>
      <c r="N36" s="500"/>
      <c r="O36" s="500"/>
      <c r="P36" s="49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93" t="s">
        <v>60</v>
      </c>
      <c r="L11" s="493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6"/>
      <c r="J15" s="507"/>
      <c r="K15" s="508" t="s">
        <v>51</v>
      </c>
      <c r="L15" s="509"/>
      <c r="M15" s="509"/>
      <c r="N15" s="510"/>
      <c r="O15" s="513" t="s">
        <v>50</v>
      </c>
      <c r="P15" s="511"/>
      <c r="Q15" s="511"/>
      <c r="R15" s="511"/>
      <c r="S15" s="511"/>
      <c r="T15" s="511"/>
      <c r="U15" s="511"/>
      <c r="V15" s="511"/>
      <c r="W15" s="51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494"/>
      <c r="I36" s="97"/>
      <c r="J36" s="52" t="s">
        <v>26</v>
      </c>
      <c r="K36" s="105"/>
      <c r="L36" s="500" t="s">
        <v>25</v>
      </c>
      <c r="M36" s="500"/>
      <c r="N36" s="500"/>
      <c r="O36" s="500"/>
      <c r="P36" s="49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93" t="s">
        <v>61</v>
      </c>
      <c r="L11" s="493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6"/>
      <c r="J15" s="507"/>
      <c r="K15" s="508" t="s">
        <v>51</v>
      </c>
      <c r="L15" s="509"/>
      <c r="M15" s="509"/>
      <c r="N15" s="510"/>
      <c r="O15" s="513" t="s">
        <v>50</v>
      </c>
      <c r="P15" s="511"/>
      <c r="Q15" s="511"/>
      <c r="R15" s="511"/>
      <c r="S15" s="511"/>
      <c r="T15" s="511"/>
      <c r="U15" s="511"/>
      <c r="V15" s="511"/>
      <c r="W15" s="511"/>
      <c r="X15" s="512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93" t="s">
        <v>62</v>
      </c>
      <c r="L11" s="493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1"/>
      <c r="V15" s="511"/>
      <c r="W15" s="51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93" t="s">
        <v>64</v>
      </c>
      <c r="L11" s="493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1"/>
      <c r="V15" s="511"/>
      <c r="W15" s="51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93" t="s">
        <v>66</v>
      </c>
      <c r="L11" s="493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1"/>
      <c r="V15" s="511"/>
      <c r="W15" s="51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93" t="s">
        <v>67</v>
      </c>
      <c r="L11" s="493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3</v>
      </c>
      <c r="F11" s="1"/>
      <c r="G11" s="1"/>
      <c r="H11" s="1"/>
      <c r="I11" s="1"/>
      <c r="J11" s="1"/>
      <c r="K11" s="493" t="s">
        <v>68</v>
      </c>
      <c r="L11" s="493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493" t="s">
        <v>69</v>
      </c>
      <c r="L11" s="493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493" t="s">
        <v>70</v>
      </c>
      <c r="L11" s="493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93" t="s">
        <v>52</v>
      </c>
      <c r="L11" s="493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496" t="s">
        <v>50</v>
      </c>
      <c r="K15" s="497"/>
      <c r="L15" s="497"/>
      <c r="M15" s="497"/>
      <c r="N15" s="497"/>
      <c r="O15" s="497"/>
      <c r="P15" s="497"/>
      <c r="Q15" s="498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4" t="s">
        <v>25</v>
      </c>
      <c r="C36" s="495"/>
      <c r="D36" s="495"/>
      <c r="E36" s="495"/>
      <c r="F36" s="495"/>
      <c r="G36" s="495"/>
      <c r="H36" s="97"/>
      <c r="I36" s="52" t="s">
        <v>26</v>
      </c>
      <c r="J36" s="105"/>
      <c r="K36" s="500" t="s">
        <v>25</v>
      </c>
      <c r="L36" s="500"/>
      <c r="M36" s="500"/>
      <c r="N36" s="500"/>
      <c r="O36" s="494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493" t="s">
        <v>71</v>
      </c>
      <c r="L11" s="493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493" t="s">
        <v>72</v>
      </c>
      <c r="L11" s="493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3">
        <v>3</v>
      </c>
      <c r="F11" s="1"/>
      <c r="G11" s="1"/>
      <c r="H11" s="1"/>
      <c r="I11" s="1"/>
      <c r="J11" s="1"/>
      <c r="K11" s="493" t="s">
        <v>73</v>
      </c>
      <c r="L11" s="493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3" t="s">
        <v>50</v>
      </c>
      <c r="O15" s="511"/>
      <c r="P15" s="511"/>
      <c r="Q15" s="511"/>
      <c r="R15" s="511"/>
      <c r="S15" s="511"/>
      <c r="T15" s="511"/>
      <c r="U15" s="51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500" t="s">
        <v>25</v>
      </c>
      <c r="N36" s="500"/>
      <c r="O36" s="500"/>
      <c r="P36" s="500"/>
      <c r="Q36" s="49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493" t="s">
        <v>74</v>
      </c>
      <c r="L11" s="493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09"/>
      <c r="N15" s="509"/>
      <c r="O15" s="509"/>
      <c r="P15" s="510"/>
      <c r="Q15" s="513" t="s">
        <v>50</v>
      </c>
      <c r="R15" s="511"/>
      <c r="S15" s="511"/>
      <c r="T15" s="511"/>
      <c r="U15" s="511"/>
      <c r="V15" s="511"/>
      <c r="W15" s="511"/>
      <c r="X15" s="512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2"/>
      <c r="W16" s="15"/>
      <c r="X16" s="323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4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6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7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7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J15:P15"/>
    <mergeCell ref="B15:I15"/>
    <mergeCell ref="Q15:X15"/>
    <mergeCell ref="A3:C3"/>
    <mergeCell ref="E9:G9"/>
    <mergeCell ref="R9:S9"/>
    <mergeCell ref="K11:L11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299">
        <v>3</v>
      </c>
      <c r="F11" s="1"/>
      <c r="G11" s="1"/>
      <c r="H11" s="1"/>
      <c r="I11" s="1"/>
      <c r="J11" s="1"/>
      <c r="K11" s="493" t="s">
        <v>74</v>
      </c>
      <c r="L11" s="493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7"/>
      <c r="I15" s="508" t="s">
        <v>51</v>
      </c>
      <c r="J15" s="509"/>
      <c r="K15" s="509"/>
      <c r="L15" s="509"/>
      <c r="M15" s="509"/>
      <c r="N15" s="509"/>
      <c r="O15" s="510"/>
      <c r="P15" s="513" t="s">
        <v>50</v>
      </c>
      <c r="Q15" s="511"/>
      <c r="R15" s="511"/>
      <c r="S15" s="511"/>
      <c r="T15" s="511"/>
      <c r="U15" s="51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4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6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7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7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A3:C3"/>
    <mergeCell ref="E9:G9"/>
    <mergeCell ref="R9:S9"/>
    <mergeCell ref="K11:L11"/>
    <mergeCell ref="I15:O15"/>
    <mergeCell ref="B15:H15"/>
    <mergeCell ref="P15:U15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493" t="s">
        <v>79</v>
      </c>
      <c r="L11" s="493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4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6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7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7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N15:S15"/>
    <mergeCell ref="B15:G15"/>
    <mergeCell ref="H15:M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9131-615F-4450-BC35-B5E3A318275A}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2"/>
      <c r="Z3" s="2"/>
      <c r="AA3" s="2"/>
      <c r="AB3" s="2"/>
      <c r="AC3" s="2"/>
      <c r="AD3" s="33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0" t="s">
        <v>1</v>
      </c>
      <c r="B9" s="330"/>
      <c r="C9" s="330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0"/>
      <c r="B10" s="330"/>
      <c r="C10" s="3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0" t="s">
        <v>4</v>
      </c>
      <c r="B11" s="330"/>
      <c r="C11" s="330"/>
      <c r="D11" s="1"/>
      <c r="E11" s="331">
        <v>3</v>
      </c>
      <c r="F11" s="1"/>
      <c r="G11" s="1"/>
      <c r="H11" s="1"/>
      <c r="I11" s="1"/>
      <c r="J11" s="1"/>
      <c r="K11" s="493" t="s">
        <v>80</v>
      </c>
      <c r="L11" s="493"/>
      <c r="M11" s="332"/>
      <c r="N11" s="33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0"/>
      <c r="B12" s="330"/>
      <c r="C12" s="330"/>
      <c r="D12" s="1"/>
      <c r="E12" s="5"/>
      <c r="F12" s="1"/>
      <c r="G12" s="1"/>
      <c r="H12" s="1"/>
      <c r="I12" s="1"/>
      <c r="J12" s="1"/>
      <c r="K12" s="332"/>
      <c r="L12" s="332"/>
      <c r="M12" s="332"/>
      <c r="N12" s="33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1"/>
      <c r="X13" s="1"/>
      <c r="Y13" s="1"/>
    </row>
    <row r="14" spans="1:30" s="3" customFormat="1" ht="27" thickBot="1" x14ac:dyDescent="0.3">
      <c r="A14" s="33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4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6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7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7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6D76-60DE-4890-9560-FE2CEEE63B2D}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2"/>
      <c r="Z3" s="2"/>
      <c r="AA3" s="2"/>
      <c r="AB3" s="2"/>
      <c r="AC3" s="2"/>
      <c r="AD3" s="3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4" t="s">
        <v>1</v>
      </c>
      <c r="B9" s="334"/>
      <c r="C9" s="334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4"/>
      <c r="B10" s="334"/>
      <c r="C10" s="3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4" t="s">
        <v>4</v>
      </c>
      <c r="B11" s="334"/>
      <c r="C11" s="334"/>
      <c r="D11" s="1"/>
      <c r="E11" s="335">
        <v>3</v>
      </c>
      <c r="F11" s="1"/>
      <c r="G11" s="1"/>
      <c r="H11" s="1"/>
      <c r="I11" s="1"/>
      <c r="J11" s="1"/>
      <c r="K11" s="493" t="s">
        <v>81</v>
      </c>
      <c r="L11" s="493"/>
      <c r="M11" s="336"/>
      <c r="N11" s="3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4"/>
      <c r="B12" s="334"/>
      <c r="C12" s="334"/>
      <c r="D12" s="1"/>
      <c r="E12" s="5"/>
      <c r="F12" s="1"/>
      <c r="G12" s="1"/>
      <c r="H12" s="1"/>
      <c r="I12" s="1"/>
      <c r="J12" s="1"/>
      <c r="K12" s="336"/>
      <c r="L12" s="336"/>
      <c r="M12" s="336"/>
      <c r="N12" s="3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4"/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1"/>
      <c r="X13" s="1"/>
      <c r="Y13" s="1"/>
    </row>
    <row r="14" spans="1:30" s="3" customFormat="1" ht="27" thickBot="1" x14ac:dyDescent="0.3">
      <c r="A14" s="3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4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6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7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7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CA3-2013-4348-9391-F4367EEF52CA}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2"/>
      <c r="Z3" s="2"/>
      <c r="AA3" s="2"/>
      <c r="AB3" s="2"/>
      <c r="AC3" s="2"/>
      <c r="AD3" s="3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4" t="s">
        <v>1</v>
      </c>
      <c r="B9" s="374"/>
      <c r="C9" s="374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4"/>
      <c r="B10" s="374"/>
      <c r="C10" s="3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4" t="s">
        <v>4</v>
      </c>
      <c r="B11" s="374"/>
      <c r="C11" s="374"/>
      <c r="D11" s="1"/>
      <c r="E11" s="375">
        <v>3</v>
      </c>
      <c r="F11" s="1"/>
      <c r="G11" s="1"/>
      <c r="H11" s="1"/>
      <c r="I11" s="1"/>
      <c r="J11" s="1"/>
      <c r="K11" s="493" t="s">
        <v>108</v>
      </c>
      <c r="L11" s="493"/>
      <c r="M11" s="376"/>
      <c r="N11" s="3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4"/>
      <c r="B12" s="374"/>
      <c r="C12" s="374"/>
      <c r="D12" s="1"/>
      <c r="E12" s="5"/>
      <c r="F12" s="1"/>
      <c r="G12" s="1"/>
      <c r="H12" s="1"/>
      <c r="I12" s="1"/>
      <c r="J12" s="1"/>
      <c r="K12" s="376"/>
      <c r="L12" s="376"/>
      <c r="M12" s="376"/>
      <c r="N12" s="3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1"/>
      <c r="X13" s="1"/>
      <c r="Y13" s="1"/>
    </row>
    <row r="14" spans="1:30" s="3" customFormat="1" ht="27" thickBot="1" x14ac:dyDescent="0.3">
      <c r="A14" s="3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4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6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7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7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F501-941C-4F0E-B097-BD110E29EF93}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93" t="s">
        <v>136</v>
      </c>
      <c r="L11" s="493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4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6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7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7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93" t="s">
        <v>53</v>
      </c>
      <c r="L11" s="493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496" t="s">
        <v>50</v>
      </c>
      <c r="K15" s="497"/>
      <c r="L15" s="497"/>
      <c r="M15" s="497"/>
      <c r="N15" s="497"/>
      <c r="O15" s="497"/>
      <c r="P15" s="497"/>
      <c r="Q15" s="498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4" t="s">
        <v>25</v>
      </c>
      <c r="C36" s="495"/>
      <c r="D36" s="495"/>
      <c r="E36" s="495"/>
      <c r="F36" s="495"/>
      <c r="G36" s="495"/>
      <c r="H36" s="97"/>
      <c r="I36" s="52" t="s">
        <v>26</v>
      </c>
      <c r="J36" s="105"/>
      <c r="K36" s="500" t="s">
        <v>25</v>
      </c>
      <c r="L36" s="500"/>
      <c r="M36" s="500"/>
      <c r="N36" s="500"/>
      <c r="O36" s="494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7192-485C-42FA-89AD-5BFEF83ED20C}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93" t="s">
        <v>137</v>
      </c>
      <c r="L11" s="493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6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19FB-A889-48D0-A47F-27E7C953CFE9}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93" t="s">
        <v>138</v>
      </c>
      <c r="L11" s="493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6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C9FC-9799-41B8-B1BF-9B3B62CF8C5F}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93" t="s">
        <v>139</v>
      </c>
      <c r="L11" s="493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872B-A756-4CB3-B553-1C122CA223F2}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2"/>
      <c r="Z3" s="2"/>
      <c r="AA3" s="2"/>
      <c r="AB3" s="2"/>
      <c r="AC3" s="2"/>
      <c r="AD3" s="41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8" t="s">
        <v>1</v>
      </c>
      <c r="B9" s="418"/>
      <c r="C9" s="418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8"/>
      <c r="B10" s="418"/>
      <c r="C10" s="4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8" t="s">
        <v>4</v>
      </c>
      <c r="B11" s="418"/>
      <c r="C11" s="418"/>
      <c r="D11" s="1"/>
      <c r="E11" s="416">
        <v>3</v>
      </c>
      <c r="F11" s="1"/>
      <c r="G11" s="1"/>
      <c r="H11" s="1"/>
      <c r="I11" s="1"/>
      <c r="J11" s="1"/>
      <c r="K11" s="493" t="s">
        <v>140</v>
      </c>
      <c r="L11" s="493"/>
      <c r="M11" s="417"/>
      <c r="N11" s="4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8"/>
      <c r="B12" s="418"/>
      <c r="C12" s="418"/>
      <c r="D12" s="1"/>
      <c r="E12" s="5"/>
      <c r="F12" s="1"/>
      <c r="G12" s="1"/>
      <c r="H12" s="1"/>
      <c r="I12" s="1"/>
      <c r="J12" s="1"/>
      <c r="K12" s="417"/>
      <c r="L12" s="417"/>
      <c r="M12" s="417"/>
      <c r="N12" s="4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8"/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7"/>
      <c r="M13" s="417"/>
      <c r="N13" s="417"/>
      <c r="O13" s="417"/>
      <c r="P13" s="417"/>
      <c r="Q13" s="417"/>
      <c r="R13" s="417"/>
      <c r="S13" s="417"/>
      <c r="T13" s="417"/>
      <c r="U13" s="417"/>
      <c r="V13" s="417"/>
      <c r="W13" s="1"/>
      <c r="X13" s="1"/>
      <c r="Y13" s="1"/>
    </row>
    <row r="14" spans="1:30" s="3" customFormat="1" ht="27" thickBot="1" x14ac:dyDescent="0.3">
      <c r="A14" s="418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2E7B-B78E-4C89-BE97-C597310B81AC}">
  <dimension ref="A1:AQ239"/>
  <sheetViews>
    <sheetView view="pageBreakPreview" topLeftCell="A28" zoomScale="30" zoomScaleNormal="30" zoomScaleSheetLayoutView="30" workbookViewId="0">
      <selection activeCell="S46" sqref="S46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20">
        <v>3</v>
      </c>
      <c r="F11" s="1"/>
      <c r="G11" s="1"/>
      <c r="H11" s="1"/>
      <c r="I11" s="1"/>
      <c r="J11" s="1"/>
      <c r="K11" s="493" t="s">
        <v>141</v>
      </c>
      <c r="L11" s="493"/>
      <c r="M11" s="421"/>
      <c r="N11" s="4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21"/>
      <c r="L12" s="421"/>
      <c r="M12" s="421"/>
      <c r="N12" s="4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4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6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ADD5-B491-451C-ACBC-8BEFFCF561A9}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2"/>
      <c r="Z3" s="2"/>
      <c r="AA3" s="2"/>
      <c r="AB3" s="2"/>
      <c r="AC3" s="2"/>
      <c r="AD3" s="4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4" t="s">
        <v>1</v>
      </c>
      <c r="B9" s="424"/>
      <c r="C9" s="424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4"/>
      <c r="B10" s="424"/>
      <c r="C10" s="4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4" t="s">
        <v>4</v>
      </c>
      <c r="B11" s="424"/>
      <c r="C11" s="424"/>
      <c r="D11" s="1"/>
      <c r="E11" s="422">
        <v>3</v>
      </c>
      <c r="F11" s="1"/>
      <c r="G11" s="1"/>
      <c r="H11" s="1"/>
      <c r="I11" s="1"/>
      <c r="J11" s="1"/>
      <c r="K11" s="493" t="s">
        <v>142</v>
      </c>
      <c r="L11" s="493"/>
      <c r="M11" s="423"/>
      <c r="N11" s="42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4"/>
      <c r="B12" s="424"/>
      <c r="C12" s="424"/>
      <c r="D12" s="1"/>
      <c r="E12" s="5"/>
      <c r="F12" s="1"/>
      <c r="G12" s="1"/>
      <c r="H12" s="1"/>
      <c r="I12" s="1"/>
      <c r="J12" s="1"/>
      <c r="K12" s="423"/>
      <c r="L12" s="423"/>
      <c r="M12" s="423"/>
      <c r="N12" s="42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4"/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3"/>
      <c r="M13" s="423"/>
      <c r="N13" s="423"/>
      <c r="O13" s="423"/>
      <c r="P13" s="423"/>
      <c r="Q13" s="423"/>
      <c r="R13" s="423"/>
      <c r="S13" s="423"/>
      <c r="T13" s="423"/>
      <c r="U13" s="423"/>
      <c r="V13" s="423"/>
      <c r="W13" s="1"/>
      <c r="X13" s="1"/>
      <c r="Y13" s="1"/>
    </row>
    <row r="14" spans="1:30" s="3" customFormat="1" ht="27" thickBot="1" x14ac:dyDescent="0.3">
      <c r="A14" s="424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120.73207999999997</v>
      </c>
      <c r="C18" s="78">
        <v>120.707106</v>
      </c>
      <c r="D18" s="22">
        <v>122.32066</v>
      </c>
      <c r="E18" s="22">
        <v>33.489859999999993</v>
      </c>
      <c r="F18" s="22">
        <v>122.39305000000004</v>
      </c>
      <c r="G18" s="22">
        <v>122.71727000000006</v>
      </c>
      <c r="H18" s="21">
        <v>121.03132600000004</v>
      </c>
      <c r="I18" s="22">
        <v>120.51257400000001</v>
      </c>
      <c r="J18" s="22">
        <v>121.19343600000005</v>
      </c>
      <c r="K18" s="119">
        <v>32.000514000000003</v>
      </c>
      <c r="L18" s="22">
        <v>122.49031600000005</v>
      </c>
      <c r="M18" s="22">
        <v>122.39305000000004</v>
      </c>
      <c r="N18" s="21">
        <v>121.48523400000003</v>
      </c>
      <c r="O18" s="78">
        <v>122.16609600000004</v>
      </c>
      <c r="P18" s="22">
        <v>122.00398600000003</v>
      </c>
      <c r="Q18" s="22">
        <v>33.589192000000011</v>
      </c>
      <c r="R18" s="22">
        <v>121.67976600000001</v>
      </c>
      <c r="S18" s="23">
        <v>122.06883000000002</v>
      </c>
      <c r="T18" s="24">
        <f t="shared" ref="T18:T25" si="0">SUM(B18:S18)</f>
        <v>1924.9743460000002</v>
      </c>
      <c r="V18" s="2"/>
      <c r="W18" s="18"/>
    </row>
    <row r="19" spans="1:30" ht="39.950000000000003" customHeight="1" x14ac:dyDescent="0.25">
      <c r="A19" s="157" t="s">
        <v>13</v>
      </c>
      <c r="B19" s="21">
        <v>120.73207999999997</v>
      </c>
      <c r="C19" s="78">
        <v>120.707106</v>
      </c>
      <c r="D19" s="22">
        <v>122.32066</v>
      </c>
      <c r="E19" s="22">
        <v>33.489859999999993</v>
      </c>
      <c r="F19" s="22">
        <v>122.39305000000004</v>
      </c>
      <c r="G19" s="22">
        <v>122.71727000000006</v>
      </c>
      <c r="H19" s="21">
        <v>121.03132600000004</v>
      </c>
      <c r="I19" s="22">
        <v>120.51257400000001</v>
      </c>
      <c r="J19" s="22">
        <v>121.19343600000005</v>
      </c>
      <c r="K19" s="119">
        <v>32.000514000000003</v>
      </c>
      <c r="L19" s="22">
        <v>122.49031600000005</v>
      </c>
      <c r="M19" s="22">
        <v>122.39305000000004</v>
      </c>
      <c r="N19" s="21">
        <v>121.48523400000003</v>
      </c>
      <c r="O19" s="78">
        <v>122.16609600000004</v>
      </c>
      <c r="P19" s="22">
        <v>122.00398600000003</v>
      </c>
      <c r="Q19" s="22">
        <v>33.589192000000011</v>
      </c>
      <c r="R19" s="22">
        <v>121.67976600000001</v>
      </c>
      <c r="S19" s="23">
        <v>122.06883000000002</v>
      </c>
      <c r="T19" s="24">
        <f t="shared" si="0"/>
        <v>1924.9743460000002</v>
      </c>
      <c r="V19" s="2"/>
      <c r="W19" s="18"/>
    </row>
    <row r="20" spans="1:30" ht="39.75" customHeight="1" x14ac:dyDescent="0.25">
      <c r="A20" s="156" t="s">
        <v>14</v>
      </c>
      <c r="B20" s="21">
        <v>119.24726800000001</v>
      </c>
      <c r="C20" s="78">
        <v>119.93555760000001</v>
      </c>
      <c r="D20" s="22">
        <v>121.55113600000001</v>
      </c>
      <c r="E20" s="22">
        <v>32.954556000000004</v>
      </c>
      <c r="F20" s="22">
        <v>121.74827999999999</v>
      </c>
      <c r="G20" s="22">
        <v>121.84469199999997</v>
      </c>
      <c r="H20" s="21">
        <v>119.80586959999998</v>
      </c>
      <c r="I20" s="22">
        <v>120.2394704</v>
      </c>
      <c r="J20" s="22">
        <v>119.5149256</v>
      </c>
      <c r="K20" s="119">
        <v>31.289294399999996</v>
      </c>
      <c r="L20" s="22">
        <v>121.4832736</v>
      </c>
      <c r="M20" s="22">
        <v>121.52218000000001</v>
      </c>
      <c r="N20" s="21">
        <v>120.5287064</v>
      </c>
      <c r="O20" s="78">
        <v>121.16076159999997</v>
      </c>
      <c r="P20" s="22">
        <v>121.45170559999997</v>
      </c>
      <c r="Q20" s="22">
        <v>33.140923199999996</v>
      </c>
      <c r="R20" s="22">
        <v>121.12919360000001</v>
      </c>
      <c r="S20" s="23">
        <v>121.42576799999998</v>
      </c>
      <c r="T20" s="24">
        <f t="shared" si="0"/>
        <v>1909.9735615999998</v>
      </c>
      <c r="V20" s="2"/>
      <c r="W20" s="18"/>
    </row>
    <row r="21" spans="1:30" ht="39.950000000000003" customHeight="1" x14ac:dyDescent="0.25">
      <c r="A21" s="157" t="s">
        <v>15</v>
      </c>
      <c r="B21" s="21">
        <v>119.24726800000001</v>
      </c>
      <c r="C21" s="78">
        <v>119.93555760000001</v>
      </c>
      <c r="D21" s="22">
        <v>121.55113600000001</v>
      </c>
      <c r="E21" s="22">
        <v>32.954556000000004</v>
      </c>
      <c r="F21" s="22">
        <v>121.74827999999999</v>
      </c>
      <c r="G21" s="22">
        <v>121.84469199999997</v>
      </c>
      <c r="H21" s="21">
        <v>119.80586959999998</v>
      </c>
      <c r="I21" s="22">
        <v>120.2394704</v>
      </c>
      <c r="J21" s="22">
        <v>119.5149256</v>
      </c>
      <c r="K21" s="119">
        <v>31.289294399999996</v>
      </c>
      <c r="L21" s="22">
        <v>121.4832736</v>
      </c>
      <c r="M21" s="22">
        <v>121.52218000000001</v>
      </c>
      <c r="N21" s="21">
        <v>120.5287064</v>
      </c>
      <c r="O21" s="78">
        <v>121.16076159999997</v>
      </c>
      <c r="P21" s="22">
        <v>121.45170559999997</v>
      </c>
      <c r="Q21" s="22">
        <v>33.140923199999996</v>
      </c>
      <c r="R21" s="22">
        <v>121.12919360000001</v>
      </c>
      <c r="S21" s="23">
        <v>121.42576799999998</v>
      </c>
      <c r="T21" s="24">
        <f t="shared" si="0"/>
        <v>1909.9735615999998</v>
      </c>
      <c r="V21" s="2"/>
      <c r="W21" s="18"/>
    </row>
    <row r="22" spans="1:30" ht="39.950000000000003" customHeight="1" x14ac:dyDescent="0.25">
      <c r="A22" s="156" t="s">
        <v>16</v>
      </c>
      <c r="B22" s="21">
        <v>119.24726800000001</v>
      </c>
      <c r="C22" s="78">
        <v>119.93555760000001</v>
      </c>
      <c r="D22" s="22">
        <v>121.55113600000001</v>
      </c>
      <c r="E22" s="22">
        <v>32.954556000000004</v>
      </c>
      <c r="F22" s="22">
        <v>121.74827999999999</v>
      </c>
      <c r="G22" s="22">
        <v>121.84469199999997</v>
      </c>
      <c r="H22" s="21">
        <v>119.80586959999998</v>
      </c>
      <c r="I22" s="22">
        <v>120.2394704</v>
      </c>
      <c r="J22" s="22">
        <v>119.5149256</v>
      </c>
      <c r="K22" s="119">
        <v>31.289294399999996</v>
      </c>
      <c r="L22" s="22">
        <v>121.4832736</v>
      </c>
      <c r="M22" s="22">
        <v>121.52218000000001</v>
      </c>
      <c r="N22" s="21">
        <v>120.5287064</v>
      </c>
      <c r="O22" s="78">
        <v>121.16076159999997</v>
      </c>
      <c r="P22" s="22">
        <v>121.45170559999997</v>
      </c>
      <c r="Q22" s="22">
        <v>33.140923199999996</v>
      </c>
      <c r="R22" s="22">
        <v>121.12919360000001</v>
      </c>
      <c r="S22" s="23">
        <v>121.42576799999998</v>
      </c>
      <c r="T22" s="24">
        <f t="shared" si="0"/>
        <v>1909.9735615999998</v>
      </c>
      <c r="V22" s="2"/>
      <c r="W22" s="18"/>
    </row>
    <row r="23" spans="1:30" ht="39.950000000000003" customHeight="1" x14ac:dyDescent="0.25">
      <c r="A23" s="157" t="s">
        <v>17</v>
      </c>
      <c r="B23" s="21">
        <v>119.24726800000001</v>
      </c>
      <c r="C23" s="78">
        <v>119.93555760000001</v>
      </c>
      <c r="D23" s="22">
        <v>121.55113600000001</v>
      </c>
      <c r="E23" s="22">
        <v>32.954556000000004</v>
      </c>
      <c r="F23" s="22">
        <v>121.74827999999999</v>
      </c>
      <c r="G23" s="22">
        <v>121.84469199999997</v>
      </c>
      <c r="H23" s="21">
        <v>119.80586959999998</v>
      </c>
      <c r="I23" s="22">
        <v>120.2394704</v>
      </c>
      <c r="J23" s="22">
        <v>119.5149256</v>
      </c>
      <c r="K23" s="119">
        <v>31.289294399999996</v>
      </c>
      <c r="L23" s="22">
        <v>121.4832736</v>
      </c>
      <c r="M23" s="22">
        <v>121.52218000000001</v>
      </c>
      <c r="N23" s="21">
        <v>120.5287064</v>
      </c>
      <c r="O23" s="78">
        <v>121.16076159999997</v>
      </c>
      <c r="P23" s="22">
        <v>121.45170559999997</v>
      </c>
      <c r="Q23" s="22">
        <v>33.140923199999996</v>
      </c>
      <c r="R23" s="22">
        <v>121.12919360000001</v>
      </c>
      <c r="S23" s="23">
        <v>121.42576799999998</v>
      </c>
      <c r="T23" s="24">
        <f t="shared" si="0"/>
        <v>1909.9735615999998</v>
      </c>
      <c r="V23" s="2"/>
      <c r="W23" s="18"/>
    </row>
    <row r="24" spans="1:30" ht="39.950000000000003" customHeight="1" x14ac:dyDescent="0.25">
      <c r="A24" s="156" t="s">
        <v>18</v>
      </c>
      <c r="B24" s="21">
        <v>119.24726800000001</v>
      </c>
      <c r="C24" s="78">
        <v>119.93555760000001</v>
      </c>
      <c r="D24" s="22">
        <v>121.55113600000001</v>
      </c>
      <c r="E24" s="22">
        <v>32.954556000000004</v>
      </c>
      <c r="F24" s="22">
        <v>121.74827999999999</v>
      </c>
      <c r="G24" s="22">
        <v>121.84469199999997</v>
      </c>
      <c r="H24" s="21">
        <v>119.80586959999998</v>
      </c>
      <c r="I24" s="22">
        <v>120.2394704</v>
      </c>
      <c r="J24" s="22">
        <v>119.5149256</v>
      </c>
      <c r="K24" s="119">
        <v>31.289294399999996</v>
      </c>
      <c r="L24" s="22">
        <v>121.4832736</v>
      </c>
      <c r="M24" s="22">
        <v>121.52218000000001</v>
      </c>
      <c r="N24" s="21">
        <v>120.5287064</v>
      </c>
      <c r="O24" s="78">
        <v>121.16076159999997</v>
      </c>
      <c r="P24" s="22">
        <v>121.45170559999997</v>
      </c>
      <c r="Q24" s="22">
        <v>33.140923199999996</v>
      </c>
      <c r="R24" s="22">
        <v>121.12919360000001</v>
      </c>
      <c r="S24" s="23">
        <v>121.42576799999998</v>
      </c>
      <c r="T24" s="24">
        <f t="shared" si="0"/>
        <v>1909.9735615999998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837.70049999999992</v>
      </c>
      <c r="C25" s="26">
        <f t="shared" si="1"/>
        <v>841.0920000000001</v>
      </c>
      <c r="D25" s="26">
        <f t="shared" si="1"/>
        <v>852.39700000000016</v>
      </c>
      <c r="E25" s="26">
        <f>SUM(E18:E24)</f>
        <v>231.75249999999997</v>
      </c>
      <c r="F25" s="26">
        <f t="shared" ref="F25:L25" si="2">SUM(F18:F24)</f>
        <v>853.52750000000015</v>
      </c>
      <c r="G25" s="26">
        <f t="shared" si="2"/>
        <v>854.65800000000002</v>
      </c>
      <c r="H25" s="25">
        <f t="shared" si="2"/>
        <v>841.09199999999987</v>
      </c>
      <c r="I25" s="26">
        <f t="shared" si="2"/>
        <v>842.22249999999997</v>
      </c>
      <c r="J25" s="26">
        <f>SUM(J18:J24)</f>
        <v>839.9615</v>
      </c>
      <c r="K25" s="120">
        <f t="shared" ref="K25" si="3">SUM(K18:K24)</f>
        <v>220.44749999999996</v>
      </c>
      <c r="L25" s="26">
        <f t="shared" si="2"/>
        <v>852.39700000000005</v>
      </c>
      <c r="M25" s="26">
        <f>SUM(M18:M24)</f>
        <v>852.39700000000016</v>
      </c>
      <c r="N25" s="25">
        <f t="shared" ref="N25:P25" si="4">SUM(N18:N24)</f>
        <v>845.61400000000015</v>
      </c>
      <c r="O25" s="26">
        <f t="shared" si="4"/>
        <v>850.13600000000008</v>
      </c>
      <c r="P25" s="26">
        <f t="shared" si="4"/>
        <v>851.26649999999995</v>
      </c>
      <c r="Q25" s="26">
        <f>SUM(Q18:Q24)</f>
        <v>232.88300000000004</v>
      </c>
      <c r="R25" s="26">
        <f t="shared" ref="R25:S25" si="5">SUM(R18:R24)</f>
        <v>849.0055000000001</v>
      </c>
      <c r="S25" s="27">
        <f t="shared" si="5"/>
        <v>851.26649999999984</v>
      </c>
      <c r="T25" s="24">
        <f t="shared" si="0"/>
        <v>13399.816499999999</v>
      </c>
    </row>
    <row r="26" spans="1:30" s="2" customFormat="1" ht="36.75" customHeight="1" x14ac:dyDescent="0.25">
      <c r="A26" s="158" t="s">
        <v>19</v>
      </c>
      <c r="B26" s="402">
        <v>161.5</v>
      </c>
      <c r="C26" s="405">
        <v>161.5</v>
      </c>
      <c r="D26" s="29">
        <v>161.5</v>
      </c>
      <c r="E26" s="29">
        <v>161.5</v>
      </c>
      <c r="F26" s="401">
        <v>161.5</v>
      </c>
      <c r="G26" s="401">
        <v>161.5</v>
      </c>
      <c r="H26" s="402">
        <v>161.5</v>
      </c>
      <c r="I26" s="401">
        <v>161.5</v>
      </c>
      <c r="J26" s="401">
        <v>161.5</v>
      </c>
      <c r="K26" s="401">
        <v>161.5</v>
      </c>
      <c r="L26" s="401">
        <v>161.5</v>
      </c>
      <c r="M26" s="401">
        <v>161.5</v>
      </c>
      <c r="N26" s="402">
        <v>161.5</v>
      </c>
      <c r="O26" s="401">
        <v>161.5</v>
      </c>
      <c r="P26" s="401">
        <v>161.5</v>
      </c>
      <c r="Q26" s="401">
        <v>161.5</v>
      </c>
      <c r="R26" s="401">
        <v>161.5</v>
      </c>
      <c r="S26" s="404">
        <v>161.5</v>
      </c>
      <c r="T26" s="31">
        <f>+((T25/T27)/7)*1000</f>
        <v>161.49999999999997</v>
      </c>
    </row>
    <row r="27" spans="1:30" s="2" customFormat="1" ht="33" customHeight="1" x14ac:dyDescent="0.25">
      <c r="A27" s="159" t="s">
        <v>20</v>
      </c>
      <c r="B27" s="32">
        <v>741</v>
      </c>
      <c r="C27" s="81">
        <v>744</v>
      </c>
      <c r="D27" s="33">
        <v>754</v>
      </c>
      <c r="E27" s="33">
        <v>205</v>
      </c>
      <c r="F27" s="33">
        <v>755</v>
      </c>
      <c r="G27" s="33">
        <v>756</v>
      </c>
      <c r="H27" s="32">
        <v>744</v>
      </c>
      <c r="I27" s="33">
        <v>745</v>
      </c>
      <c r="J27" s="33">
        <v>743</v>
      </c>
      <c r="K27" s="122">
        <v>195</v>
      </c>
      <c r="L27" s="33">
        <v>754</v>
      </c>
      <c r="M27" s="33">
        <v>754</v>
      </c>
      <c r="N27" s="32">
        <v>748</v>
      </c>
      <c r="O27" s="33">
        <v>752</v>
      </c>
      <c r="P27" s="33">
        <v>753</v>
      </c>
      <c r="Q27" s="33">
        <v>206</v>
      </c>
      <c r="R27" s="33">
        <v>751</v>
      </c>
      <c r="S27" s="34">
        <v>753</v>
      </c>
      <c r="T27" s="35">
        <f>SUM(B27:S27)</f>
        <v>11853</v>
      </c>
      <c r="U27" s="2">
        <f>((T25*1000)/T27)/7</f>
        <v>161.49999999999997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119.24726800000001</v>
      </c>
      <c r="C28" s="37">
        <f t="shared" si="6"/>
        <v>119.93555760000001</v>
      </c>
      <c r="D28" s="37">
        <f t="shared" si="6"/>
        <v>121.55113600000001</v>
      </c>
      <c r="E28" s="37">
        <f t="shared" si="6"/>
        <v>32.954556000000004</v>
      </c>
      <c r="F28" s="37">
        <f t="shared" si="6"/>
        <v>121.74827999999999</v>
      </c>
      <c r="G28" s="37">
        <f t="shared" si="6"/>
        <v>121.84469199999997</v>
      </c>
      <c r="H28" s="36">
        <f t="shared" si="6"/>
        <v>119.80586959999998</v>
      </c>
      <c r="I28" s="37">
        <f t="shared" si="6"/>
        <v>120.2394704</v>
      </c>
      <c r="J28" s="37">
        <f t="shared" si="6"/>
        <v>119.5149256</v>
      </c>
      <c r="K28" s="123">
        <f t="shared" si="6"/>
        <v>31.289294399999996</v>
      </c>
      <c r="L28" s="37">
        <f t="shared" si="6"/>
        <v>121.4832736</v>
      </c>
      <c r="M28" s="37">
        <f t="shared" si="6"/>
        <v>121.52218000000001</v>
      </c>
      <c r="N28" s="36">
        <f t="shared" si="6"/>
        <v>120.5287064</v>
      </c>
      <c r="O28" s="37">
        <f t="shared" si="6"/>
        <v>121.16076159999997</v>
      </c>
      <c r="P28" s="37">
        <f t="shared" si="6"/>
        <v>121.45170559999997</v>
      </c>
      <c r="Q28" s="37">
        <f t="shared" si="6"/>
        <v>33.140923199999996</v>
      </c>
      <c r="R28" s="37">
        <f t="shared" si="6"/>
        <v>121.12919360000001</v>
      </c>
      <c r="S28" s="38">
        <f t="shared" si="6"/>
        <v>121.42576799999998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837.70050000000003</v>
      </c>
      <c r="C29" s="41">
        <f t="shared" si="7"/>
        <v>841.09199999999998</v>
      </c>
      <c r="D29" s="41">
        <f t="shared" si="7"/>
        <v>852.39700000000005</v>
      </c>
      <c r="E29" s="41">
        <f>((E27*E26)*7)/1000</f>
        <v>231.7525</v>
      </c>
      <c r="F29" s="41">
        <f>((F27*F26)*7)/1000</f>
        <v>853.52750000000003</v>
      </c>
      <c r="G29" s="41">
        <f t="shared" ref="G29:S29" si="8">((G27*G26)*7)/1000</f>
        <v>854.65800000000002</v>
      </c>
      <c r="H29" s="40">
        <f t="shared" si="8"/>
        <v>841.09199999999998</v>
      </c>
      <c r="I29" s="41">
        <f t="shared" si="8"/>
        <v>842.22249999999997</v>
      </c>
      <c r="J29" s="41">
        <f t="shared" si="8"/>
        <v>839.9615</v>
      </c>
      <c r="K29" s="124">
        <f t="shared" si="8"/>
        <v>220.44749999999999</v>
      </c>
      <c r="L29" s="41">
        <f t="shared" si="8"/>
        <v>852.39700000000005</v>
      </c>
      <c r="M29" s="41">
        <f t="shared" si="8"/>
        <v>852.39700000000005</v>
      </c>
      <c r="N29" s="40">
        <f t="shared" si="8"/>
        <v>845.61400000000003</v>
      </c>
      <c r="O29" s="41">
        <f t="shared" si="8"/>
        <v>850.13599999999997</v>
      </c>
      <c r="P29" s="41">
        <f t="shared" si="8"/>
        <v>851.26649999999995</v>
      </c>
      <c r="Q29" s="42">
        <f t="shared" si="8"/>
        <v>232.88300000000001</v>
      </c>
      <c r="R29" s="42">
        <f t="shared" si="8"/>
        <v>849.00549999999998</v>
      </c>
      <c r="S29" s="43">
        <f t="shared" si="8"/>
        <v>851.26649999999995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161.49999999999997</v>
      </c>
      <c r="C30" s="46">
        <f t="shared" si="9"/>
        <v>161.5</v>
      </c>
      <c r="D30" s="46">
        <f t="shared" si="9"/>
        <v>161.50000000000003</v>
      </c>
      <c r="E30" s="46">
        <f>+(E25/E27)/7*1000</f>
        <v>161.49999999999997</v>
      </c>
      <c r="F30" s="46">
        <f t="shared" ref="F30:L30" si="10">+(F25/F27)/7*1000</f>
        <v>161.50000000000003</v>
      </c>
      <c r="G30" s="46">
        <f t="shared" si="10"/>
        <v>161.5</v>
      </c>
      <c r="H30" s="45">
        <f t="shared" si="10"/>
        <v>161.49999999999997</v>
      </c>
      <c r="I30" s="46">
        <f t="shared" si="10"/>
        <v>161.5</v>
      </c>
      <c r="J30" s="46">
        <f>+(J25/J27)/7*1000</f>
        <v>161.5</v>
      </c>
      <c r="K30" s="125">
        <f t="shared" ref="K30" si="11">+(K25/K27)/7*1000</f>
        <v>161.49999999999997</v>
      </c>
      <c r="L30" s="46">
        <f t="shared" si="10"/>
        <v>161.5</v>
      </c>
      <c r="M30" s="46">
        <f>+(M25/M27)/7*1000</f>
        <v>161.50000000000003</v>
      </c>
      <c r="N30" s="45">
        <f t="shared" ref="N30:S30" si="12">+(N25/N27)/7*1000</f>
        <v>161.50000000000003</v>
      </c>
      <c r="O30" s="46">
        <f t="shared" si="12"/>
        <v>161.5</v>
      </c>
      <c r="P30" s="46">
        <f t="shared" si="12"/>
        <v>161.49999999999997</v>
      </c>
      <c r="Q30" s="46">
        <f t="shared" si="12"/>
        <v>161.50000000000003</v>
      </c>
      <c r="R30" s="46">
        <f t="shared" si="12"/>
        <v>161.5</v>
      </c>
      <c r="S30" s="47">
        <f t="shared" si="12"/>
        <v>161.49999999999997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103.88300000000001</v>
      </c>
      <c r="C39" s="78">
        <v>100.39379999999998</v>
      </c>
      <c r="D39" s="78">
        <v>101.8212</v>
      </c>
      <c r="E39" s="78">
        <v>30.133999999999997</v>
      </c>
      <c r="F39" s="78">
        <v>103.72439999999999</v>
      </c>
      <c r="G39" s="78">
        <v>102.45559999999999</v>
      </c>
      <c r="H39" s="78"/>
      <c r="I39" s="78"/>
      <c r="J39" s="99">
        <f t="shared" ref="J39:J46" si="13">SUM(B39:I39)</f>
        <v>542.41199999999992</v>
      </c>
      <c r="K39" s="2"/>
      <c r="L39" s="89" t="s">
        <v>12</v>
      </c>
      <c r="M39" s="78">
        <v>7.5</v>
      </c>
      <c r="N39" s="78">
        <v>7.3</v>
      </c>
      <c r="O39" s="78">
        <v>7</v>
      </c>
      <c r="P39" s="78">
        <v>2.2000000000000002</v>
      </c>
      <c r="Q39" s="78">
        <v>7.2</v>
      </c>
      <c r="R39" s="78">
        <v>7.2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103.88300000000001</v>
      </c>
      <c r="C40" s="78">
        <v>100.39379999999998</v>
      </c>
      <c r="D40" s="78">
        <v>101.8212</v>
      </c>
      <c r="E40" s="78">
        <v>30.133999999999997</v>
      </c>
      <c r="F40" s="78">
        <v>103.72439999999999</v>
      </c>
      <c r="G40" s="78">
        <v>102.45559999999999</v>
      </c>
      <c r="H40" s="78"/>
      <c r="I40" s="78"/>
      <c r="J40" s="99">
        <f t="shared" si="13"/>
        <v>542.41199999999992</v>
      </c>
      <c r="K40" s="2"/>
      <c r="L40" s="90" t="s">
        <v>13</v>
      </c>
      <c r="M40" s="78">
        <v>7.5</v>
      </c>
      <c r="N40" s="78">
        <v>7.3</v>
      </c>
      <c r="O40" s="78">
        <v>7</v>
      </c>
      <c r="P40" s="78">
        <v>2.2000000000000002</v>
      </c>
      <c r="Q40" s="78">
        <v>7.2</v>
      </c>
      <c r="R40" s="78">
        <v>7.2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2.1</v>
      </c>
      <c r="Q41" s="78">
        <v>7.2</v>
      </c>
      <c r="R41" s="78">
        <v>6.8</v>
      </c>
      <c r="S41" s="99">
        <f t="shared" si="14"/>
        <v>37.4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2.1</v>
      </c>
      <c r="Q42" s="78">
        <v>7.2</v>
      </c>
      <c r="R42" s="78">
        <v>6.9</v>
      </c>
      <c r="S42" s="99">
        <f t="shared" si="14"/>
        <v>37.6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2.1</v>
      </c>
      <c r="Q43" s="78">
        <v>7.2</v>
      </c>
      <c r="R43" s="78">
        <v>6.9</v>
      </c>
      <c r="S43" s="99">
        <f t="shared" si="14"/>
        <v>37.6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6.8</v>
      </c>
      <c r="P44" s="78">
        <v>2.1</v>
      </c>
      <c r="Q44" s="78">
        <v>7.3</v>
      </c>
      <c r="R44" s="78">
        <v>6.9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6.8</v>
      </c>
      <c r="P45" s="78">
        <v>2.1</v>
      </c>
      <c r="Q45" s="78">
        <v>7.3</v>
      </c>
      <c r="R45" s="78">
        <v>6.9</v>
      </c>
      <c r="S45" s="99">
        <f t="shared" si="14"/>
        <v>37.800000000000004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207.76600000000002</v>
      </c>
      <c r="C46" s="26">
        <f t="shared" si="15"/>
        <v>200.78759999999997</v>
      </c>
      <c r="D46" s="26">
        <f t="shared" si="15"/>
        <v>203.64240000000001</v>
      </c>
      <c r="E46" s="26">
        <f t="shared" si="15"/>
        <v>60.267999999999994</v>
      </c>
      <c r="F46" s="26">
        <f t="shared" si="15"/>
        <v>207.44879999999998</v>
      </c>
      <c r="G46" s="26">
        <f t="shared" si="15"/>
        <v>204.91119999999998</v>
      </c>
      <c r="H46" s="26">
        <f t="shared" si="15"/>
        <v>0</v>
      </c>
      <c r="I46" s="26">
        <f t="shared" si="15"/>
        <v>0</v>
      </c>
      <c r="J46" s="99">
        <f t="shared" si="13"/>
        <v>1084.8239999999998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47.999999999999993</v>
      </c>
      <c r="P46" s="26">
        <f t="shared" si="16"/>
        <v>14.899999999999999</v>
      </c>
      <c r="Q46" s="26">
        <f t="shared" si="16"/>
        <v>50.599999999999994</v>
      </c>
      <c r="R46" s="26">
        <f t="shared" si="16"/>
        <v>48.8</v>
      </c>
      <c r="S46" s="99">
        <f t="shared" si="14"/>
        <v>265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</v>
      </c>
      <c r="C47" s="29">
        <v>158.6</v>
      </c>
      <c r="D47" s="29">
        <v>158.6</v>
      </c>
      <c r="E47" s="29">
        <v>158.6</v>
      </c>
      <c r="F47" s="29">
        <v>158.6</v>
      </c>
      <c r="G47" s="29">
        <v>158.6</v>
      </c>
      <c r="H47" s="29"/>
      <c r="I47" s="29"/>
      <c r="J47" s="100">
        <f>+((J46/J48)/7)*1000</f>
        <v>45.314285714285703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131.90642110502736</v>
      </c>
      <c r="T47" s="62"/>
    </row>
    <row r="48" spans="1:30" ht="33.75" customHeight="1" x14ac:dyDescent="0.25">
      <c r="A48" s="92" t="s">
        <v>20</v>
      </c>
      <c r="B48" s="81">
        <v>655</v>
      </c>
      <c r="C48" s="33">
        <v>633</v>
      </c>
      <c r="D48" s="33">
        <v>642</v>
      </c>
      <c r="E48" s="33">
        <v>190</v>
      </c>
      <c r="F48" s="33">
        <v>654</v>
      </c>
      <c r="G48" s="33">
        <v>646</v>
      </c>
      <c r="H48" s="33"/>
      <c r="I48" s="33"/>
      <c r="J48" s="101">
        <f>SUM(B48:I48)</f>
        <v>3420</v>
      </c>
      <c r="K48" s="63"/>
      <c r="L48" s="92" t="s">
        <v>20</v>
      </c>
      <c r="M48" s="104">
        <v>56</v>
      </c>
      <c r="N48" s="64">
        <v>55</v>
      </c>
      <c r="O48" s="64">
        <v>52</v>
      </c>
      <c r="P48" s="64">
        <v>16</v>
      </c>
      <c r="Q48" s="64">
        <v>55</v>
      </c>
      <c r="R48" s="64">
        <v>53</v>
      </c>
      <c r="S48" s="110">
        <f>SUM(M48:R48)</f>
        <v>287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103.88300000000001</v>
      </c>
      <c r="C49" s="37">
        <f t="shared" si="17"/>
        <v>100.39379999999998</v>
      </c>
      <c r="D49" s="37">
        <f t="shared" si="17"/>
        <v>101.8212</v>
      </c>
      <c r="E49" s="37">
        <f t="shared" si="17"/>
        <v>30.133999999999997</v>
      </c>
      <c r="F49" s="37">
        <f t="shared" si="17"/>
        <v>103.72439999999999</v>
      </c>
      <c r="G49" s="37">
        <f t="shared" si="17"/>
        <v>102.45559999999999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45.314285714285703</v>
      </c>
      <c r="L49" s="93" t="s">
        <v>21</v>
      </c>
      <c r="M49" s="82">
        <f>((M48*M47)*7/1000-M39-M40)/5</f>
        <v>7.3879999999999999</v>
      </c>
      <c r="N49" s="37">
        <f t="shared" ref="N49:R49" si="19">((N48*N47)*7/1000-N39-N40)/5</f>
        <v>7.2440000000000015</v>
      </c>
      <c r="O49" s="37">
        <f t="shared" si="19"/>
        <v>6.8096000000000005</v>
      </c>
      <c r="P49" s="37">
        <f t="shared" si="19"/>
        <v>2.0880000000000001</v>
      </c>
      <c r="Q49" s="37">
        <f t="shared" si="19"/>
        <v>7.2454999999999981</v>
      </c>
      <c r="R49" s="37">
        <f t="shared" si="19"/>
        <v>6.8772999999999982</v>
      </c>
      <c r="S49" s="111">
        <f>((S46*1000)/S48)/7</f>
        <v>131.90642110502739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727.18100000000004</v>
      </c>
      <c r="C50" s="41">
        <f t="shared" si="20"/>
        <v>702.75659999999993</v>
      </c>
      <c r="D50" s="41">
        <f t="shared" si="20"/>
        <v>712.74840000000006</v>
      </c>
      <c r="E50" s="41">
        <f t="shared" si="20"/>
        <v>210.93799999999999</v>
      </c>
      <c r="F50" s="41">
        <f t="shared" si="20"/>
        <v>726.07079999999996</v>
      </c>
      <c r="G50" s="41">
        <f t="shared" si="20"/>
        <v>717.18919999999991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48.048000000000002</v>
      </c>
      <c r="P50" s="41">
        <f t="shared" si="21"/>
        <v>14.84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45.314285714285717</v>
      </c>
      <c r="C51" s="46">
        <f t="shared" si="22"/>
        <v>45.314285714285703</v>
      </c>
      <c r="D51" s="46">
        <f t="shared" si="22"/>
        <v>45.314285714285717</v>
      </c>
      <c r="E51" s="46">
        <f t="shared" si="22"/>
        <v>45.31428571428571</v>
      </c>
      <c r="F51" s="46">
        <f t="shared" si="22"/>
        <v>45.31428571428571</v>
      </c>
      <c r="G51" s="46">
        <f t="shared" si="22"/>
        <v>45.31428571428571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133.03571428571428</v>
      </c>
      <c r="Q51" s="46">
        <f t="shared" si="23"/>
        <v>131.42857142857142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9.1</v>
      </c>
      <c r="C58" s="78">
        <v>9.1</v>
      </c>
      <c r="D58" s="78">
        <v>9</v>
      </c>
      <c r="E58" s="78">
        <v>2.2999999999999998</v>
      </c>
      <c r="F58" s="78">
        <v>9</v>
      </c>
      <c r="G58" s="78">
        <v>8.9</v>
      </c>
      <c r="H58" s="21">
        <v>8.8000000000000007</v>
      </c>
      <c r="I58" s="78">
        <v>9</v>
      </c>
      <c r="J58" s="78">
        <v>8.8000000000000007</v>
      </c>
      <c r="K58" s="78">
        <v>2.2000000000000002</v>
      </c>
      <c r="L58" s="78">
        <v>8.9</v>
      </c>
      <c r="M58" s="78">
        <v>8.6999999999999993</v>
      </c>
      <c r="N58" s="21">
        <v>9.1</v>
      </c>
      <c r="O58" s="78">
        <v>9.1</v>
      </c>
      <c r="P58" s="78">
        <v>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140.9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9.1</v>
      </c>
      <c r="C59" s="78">
        <v>9.1</v>
      </c>
      <c r="D59" s="78">
        <v>9</v>
      </c>
      <c r="E59" s="78">
        <v>2.2999999999999998</v>
      </c>
      <c r="F59" s="78">
        <v>9</v>
      </c>
      <c r="G59" s="78">
        <v>8.9</v>
      </c>
      <c r="H59" s="21">
        <v>8.8000000000000007</v>
      </c>
      <c r="I59" s="78">
        <v>9</v>
      </c>
      <c r="J59" s="78">
        <v>8.8000000000000007</v>
      </c>
      <c r="K59" s="78">
        <v>2.2000000000000002</v>
      </c>
      <c r="L59" s="78">
        <v>8.9</v>
      </c>
      <c r="M59" s="78">
        <v>8.6999999999999993</v>
      </c>
      <c r="N59" s="21">
        <v>9.1</v>
      </c>
      <c r="O59" s="78">
        <v>9.1</v>
      </c>
      <c r="P59" s="78">
        <v>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140.9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8.6999999999999993</v>
      </c>
      <c r="D60" s="78">
        <v>8.9</v>
      </c>
      <c r="E60" s="78">
        <v>2.1</v>
      </c>
      <c r="F60" s="78">
        <v>8.9</v>
      </c>
      <c r="G60" s="78">
        <v>8.8000000000000007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8.6999999999999993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138.40000000000003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8.6999999999999993</v>
      </c>
      <c r="D61" s="78">
        <v>8.9</v>
      </c>
      <c r="E61" s="78">
        <v>2.2000000000000002</v>
      </c>
      <c r="F61" s="78">
        <v>8.9</v>
      </c>
      <c r="G61" s="78">
        <v>8.8000000000000007</v>
      </c>
      <c r="H61" s="21">
        <v>8.6999999999999993</v>
      </c>
      <c r="I61" s="78">
        <v>8.8000000000000007</v>
      </c>
      <c r="J61" s="78">
        <v>8.8000000000000007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8.6999999999999993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138.50000000000003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8.8000000000000007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9</v>
      </c>
      <c r="O62" s="78">
        <v>8.8000000000000007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139.10000000000002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8.8000000000000007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9</v>
      </c>
      <c r="O63" s="78">
        <v>8.8000000000000007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139.10000000000002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8.8000000000000007</v>
      </c>
      <c r="D64" s="78">
        <v>8.9</v>
      </c>
      <c r="E64" s="78">
        <v>2.2000000000000002</v>
      </c>
      <c r="F64" s="78">
        <v>8.9</v>
      </c>
      <c r="G64" s="78">
        <v>8.9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8.8000000000000007</v>
      </c>
      <c r="P64" s="78">
        <v>8.9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139.50000000000003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thickBot="1" x14ac:dyDescent="0.3">
      <c r="A65" s="117" t="s">
        <v>10</v>
      </c>
      <c r="B65" s="25">
        <f>SUM(B58:B64)</f>
        <v>62.8</v>
      </c>
      <c r="C65" s="79">
        <f t="shared" ref="C65:R65" si="25">SUM(C58:C64)</f>
        <v>61.999999999999986</v>
      </c>
      <c r="D65" s="79">
        <f t="shared" si="25"/>
        <v>62.499999999999993</v>
      </c>
      <c r="E65" s="79">
        <f t="shared" si="25"/>
        <v>15.499999999999996</v>
      </c>
      <c r="F65" s="79">
        <f t="shared" si="25"/>
        <v>62.499999999999993</v>
      </c>
      <c r="G65" s="183">
        <f t="shared" si="25"/>
        <v>61.9</v>
      </c>
      <c r="H65" s="433">
        <f t="shared" si="25"/>
        <v>61.399999999999991</v>
      </c>
      <c r="I65" s="434">
        <f t="shared" si="25"/>
        <v>62.3</v>
      </c>
      <c r="J65" s="434">
        <f t="shared" si="25"/>
        <v>61.599999999999994</v>
      </c>
      <c r="K65" s="434">
        <f t="shared" si="25"/>
        <v>15.399999999999999</v>
      </c>
      <c r="L65" s="434">
        <f t="shared" si="25"/>
        <v>61.400000000000006</v>
      </c>
      <c r="M65" s="435">
        <f t="shared" si="25"/>
        <v>60.7</v>
      </c>
      <c r="N65" s="433">
        <f t="shared" si="25"/>
        <v>63</v>
      </c>
      <c r="O65" s="434">
        <f t="shared" si="25"/>
        <v>61.999999999999986</v>
      </c>
      <c r="P65" s="434">
        <f t="shared" si="25"/>
        <v>62.499999999999993</v>
      </c>
      <c r="Q65" s="434">
        <f t="shared" si="25"/>
        <v>15.399999999999999</v>
      </c>
      <c r="R65" s="434">
        <f t="shared" si="25"/>
        <v>61.599999999999994</v>
      </c>
      <c r="S65" s="439">
        <f>SUM(S58:S64)</f>
        <v>61.9</v>
      </c>
      <c r="T65" s="24">
        <f t="shared" si="24"/>
        <v>976.39999999999986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428">
        <v>136</v>
      </c>
      <c r="H66" s="436">
        <v>137</v>
      </c>
      <c r="I66" s="437">
        <v>137</v>
      </c>
      <c r="J66" s="437">
        <v>135.5</v>
      </c>
      <c r="K66" s="437">
        <v>137.5</v>
      </c>
      <c r="L66" s="437">
        <v>135</v>
      </c>
      <c r="M66" s="438">
        <v>135.5</v>
      </c>
      <c r="N66" s="436">
        <v>138.5</v>
      </c>
      <c r="O66" s="437">
        <v>138.5</v>
      </c>
      <c r="P66" s="437">
        <v>137.5</v>
      </c>
      <c r="Q66" s="437">
        <v>138</v>
      </c>
      <c r="R66" s="437">
        <v>135.5</v>
      </c>
      <c r="S66" s="440">
        <v>136</v>
      </c>
      <c r="T66" s="304">
        <f>+((T65/T67)/7)*1000</f>
        <v>136.88490116360578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64</v>
      </c>
      <c r="D67" s="104">
        <v>65</v>
      </c>
      <c r="E67" s="104">
        <v>16</v>
      </c>
      <c r="F67" s="104">
        <v>65</v>
      </c>
      <c r="G67" s="429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64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82">
        <f t="shared" ref="B68:S68" si="26">((B67*B66)*7/1000-B58-B59)/5</f>
        <v>8.9179999999999993</v>
      </c>
      <c r="C68" s="82">
        <f t="shared" si="26"/>
        <v>8.7696000000000005</v>
      </c>
      <c r="D68" s="82">
        <f t="shared" si="26"/>
        <v>8.9124999999999996</v>
      </c>
      <c r="E68" s="82">
        <f t="shared" si="26"/>
        <v>2.1823999999999999</v>
      </c>
      <c r="F68" s="82">
        <f t="shared" si="26"/>
        <v>8.9124999999999996</v>
      </c>
      <c r="G68" s="430">
        <f t="shared" si="26"/>
        <v>8.8160000000000007</v>
      </c>
      <c r="H68" s="36">
        <f t="shared" si="26"/>
        <v>8.7551999999999985</v>
      </c>
      <c r="I68" s="82">
        <f t="shared" si="26"/>
        <v>8.8670000000000009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8.7249999999999996</v>
      </c>
      <c r="M68" s="186">
        <f t="shared" si="26"/>
        <v>8.6608000000000001</v>
      </c>
      <c r="N68" s="36">
        <f t="shared" si="26"/>
        <v>8.9634999999999998</v>
      </c>
      <c r="O68" s="82">
        <f t="shared" si="26"/>
        <v>8.7696000000000005</v>
      </c>
      <c r="P68" s="82">
        <f t="shared" si="26"/>
        <v>8.9124999999999996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136.88490116360578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431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138.02197802197801</v>
      </c>
      <c r="C70" s="84">
        <f t="shared" ref="C70:R70" si="28">+(C65/C67)/7*1000</f>
        <v>138.39285714285711</v>
      </c>
      <c r="D70" s="84">
        <f t="shared" si="28"/>
        <v>137.36263736263734</v>
      </c>
      <c r="E70" s="84">
        <f t="shared" si="28"/>
        <v>138.39285714285711</v>
      </c>
      <c r="F70" s="84">
        <f t="shared" si="28"/>
        <v>137.36263736263734</v>
      </c>
      <c r="G70" s="432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138.39285714285711</v>
      </c>
      <c r="P70" s="84">
        <f t="shared" si="28"/>
        <v>137.36263736263734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D992-62E3-41B1-99E3-929C2610D33F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2"/>
      <c r="Z3" s="2"/>
      <c r="AA3" s="2"/>
      <c r="AB3" s="2"/>
      <c r="AC3" s="2"/>
      <c r="AD3" s="4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5" t="s">
        <v>1</v>
      </c>
      <c r="B9" s="425"/>
      <c r="C9" s="425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5"/>
      <c r="B10" s="425"/>
      <c r="C10" s="4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5" t="s">
        <v>4</v>
      </c>
      <c r="B11" s="425"/>
      <c r="C11" s="425"/>
      <c r="D11" s="1"/>
      <c r="E11" s="426">
        <v>3</v>
      </c>
      <c r="F11" s="1"/>
      <c r="G11" s="1"/>
      <c r="H11" s="1"/>
      <c r="I11" s="1"/>
      <c r="J11" s="1"/>
      <c r="K11" s="493" t="s">
        <v>144</v>
      </c>
      <c r="L11" s="493"/>
      <c r="M11" s="427"/>
      <c r="N11" s="4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5"/>
      <c r="B12" s="425"/>
      <c r="C12" s="425"/>
      <c r="D12" s="1"/>
      <c r="E12" s="5"/>
      <c r="F12" s="1"/>
      <c r="G12" s="1"/>
      <c r="H12" s="1"/>
      <c r="I12" s="1"/>
      <c r="J12" s="1"/>
      <c r="K12" s="427"/>
      <c r="L12" s="427"/>
      <c r="M12" s="427"/>
      <c r="N12" s="4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5"/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1"/>
      <c r="X13" s="1"/>
      <c r="Y13" s="1"/>
    </row>
    <row r="14" spans="1:30" s="3" customFormat="1" ht="27" thickBot="1" x14ac:dyDescent="0.3">
      <c r="A14" s="425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119.24726800000001</v>
      </c>
      <c r="C18" s="78">
        <v>119.93555760000001</v>
      </c>
      <c r="D18" s="22">
        <v>121.55113600000001</v>
      </c>
      <c r="E18" s="22">
        <v>32.954556000000004</v>
      </c>
      <c r="F18" s="22">
        <v>121.74827999999999</v>
      </c>
      <c r="G18" s="22">
        <v>121.84469199999997</v>
      </c>
      <c r="H18" s="21">
        <v>119.80586959999998</v>
      </c>
      <c r="I18" s="22">
        <v>120.2394704</v>
      </c>
      <c r="J18" s="22">
        <v>119.5149256</v>
      </c>
      <c r="K18" s="119">
        <v>31.289294399999996</v>
      </c>
      <c r="L18" s="22">
        <v>121.4832736</v>
      </c>
      <c r="M18" s="22">
        <v>121.52218000000001</v>
      </c>
      <c r="N18" s="21">
        <v>120.5287064</v>
      </c>
      <c r="O18" s="78">
        <v>121.16076159999997</v>
      </c>
      <c r="P18" s="22">
        <v>121.45170559999997</v>
      </c>
      <c r="Q18" s="22">
        <v>33.140923199999996</v>
      </c>
      <c r="R18" s="22">
        <v>121.12919360000001</v>
      </c>
      <c r="S18" s="23">
        <v>121.42576799999998</v>
      </c>
      <c r="T18" s="24">
        <f t="shared" ref="T18:T25" si="0">SUM(B18:S18)</f>
        <v>1909.9735615999998</v>
      </c>
      <c r="V18" s="2"/>
      <c r="W18" s="18"/>
    </row>
    <row r="19" spans="1:30" ht="39.950000000000003" customHeight="1" x14ac:dyDescent="0.25">
      <c r="A19" s="157" t="s">
        <v>13</v>
      </c>
      <c r="B19" s="21">
        <v>119.24726800000001</v>
      </c>
      <c r="C19" s="78">
        <v>119.93555760000001</v>
      </c>
      <c r="D19" s="22">
        <v>121.55113600000001</v>
      </c>
      <c r="E19" s="22">
        <v>32.954556000000004</v>
      </c>
      <c r="F19" s="22">
        <v>121.74827999999999</v>
      </c>
      <c r="G19" s="22">
        <v>121.84469199999997</v>
      </c>
      <c r="H19" s="21">
        <v>119.80586959999998</v>
      </c>
      <c r="I19" s="22">
        <v>120.2394704</v>
      </c>
      <c r="J19" s="22">
        <v>119.5149256</v>
      </c>
      <c r="K19" s="119">
        <v>31.289294399999996</v>
      </c>
      <c r="L19" s="22">
        <v>121.4832736</v>
      </c>
      <c r="M19" s="22">
        <v>121.52218000000001</v>
      </c>
      <c r="N19" s="21">
        <v>120.5287064</v>
      </c>
      <c r="O19" s="78">
        <v>121.16076159999997</v>
      </c>
      <c r="P19" s="22">
        <v>121.45170559999997</v>
      </c>
      <c r="Q19" s="22">
        <v>33.140923199999996</v>
      </c>
      <c r="R19" s="22">
        <v>121.12919360000001</v>
      </c>
      <c r="S19" s="23">
        <v>121.42576799999998</v>
      </c>
      <c r="T19" s="24">
        <f t="shared" si="0"/>
        <v>1909.9735615999998</v>
      </c>
      <c r="V19" s="2"/>
      <c r="W19" s="18"/>
    </row>
    <row r="20" spans="1:30" ht="39.75" customHeight="1" x14ac:dyDescent="0.25">
      <c r="A20" s="156" t="s">
        <v>14</v>
      </c>
      <c r="B20" s="21">
        <v>118.88989280000003</v>
      </c>
      <c r="C20" s="78">
        <v>119.06481696</v>
      </c>
      <c r="D20" s="22">
        <v>121.12002560000001</v>
      </c>
      <c r="E20" s="22">
        <v>32.517537600000004</v>
      </c>
      <c r="F20" s="22">
        <v>121.04116800000001</v>
      </c>
      <c r="G20" s="22">
        <v>121.45284319999999</v>
      </c>
      <c r="H20" s="21">
        <v>119.34181216000005</v>
      </c>
      <c r="I20" s="22">
        <v>119.39349184000005</v>
      </c>
      <c r="J20" s="22">
        <v>119.45818976000002</v>
      </c>
      <c r="K20" s="119">
        <v>30.031962240000002</v>
      </c>
      <c r="L20" s="22">
        <v>120.92205056000003</v>
      </c>
      <c r="M20" s="22">
        <v>121.131608</v>
      </c>
      <c r="N20" s="21">
        <v>119.95315744</v>
      </c>
      <c r="O20" s="78">
        <v>120.37569536000004</v>
      </c>
      <c r="P20" s="22">
        <v>120.93467776000003</v>
      </c>
      <c r="Q20" s="22">
        <v>32.893230719999998</v>
      </c>
      <c r="R20" s="22">
        <v>120.16320256000003</v>
      </c>
      <c r="S20" s="23">
        <v>120.71993280000004</v>
      </c>
      <c r="T20" s="24">
        <f t="shared" si="0"/>
        <v>1899.4052953600003</v>
      </c>
      <c r="V20" s="2"/>
      <c r="W20" s="18"/>
    </row>
    <row r="21" spans="1:30" ht="39.950000000000003" customHeight="1" x14ac:dyDescent="0.25">
      <c r="A21" s="157" t="s">
        <v>15</v>
      </c>
      <c r="B21" s="21">
        <v>118.88989280000003</v>
      </c>
      <c r="C21" s="78">
        <v>119.06481696</v>
      </c>
      <c r="D21" s="22">
        <v>121.12002560000001</v>
      </c>
      <c r="E21" s="22">
        <v>32.517537600000004</v>
      </c>
      <c r="F21" s="22">
        <v>121.04116800000001</v>
      </c>
      <c r="G21" s="22">
        <v>121.45284319999999</v>
      </c>
      <c r="H21" s="21">
        <v>119.34181216000005</v>
      </c>
      <c r="I21" s="22">
        <v>119.39349184000005</v>
      </c>
      <c r="J21" s="22">
        <v>119.45818976000002</v>
      </c>
      <c r="K21" s="119">
        <v>30.031962240000002</v>
      </c>
      <c r="L21" s="22">
        <v>120.92205056000003</v>
      </c>
      <c r="M21" s="22">
        <v>121.131608</v>
      </c>
      <c r="N21" s="21">
        <v>119.95315744</v>
      </c>
      <c r="O21" s="78">
        <v>120.37569536000004</v>
      </c>
      <c r="P21" s="22">
        <v>120.93467776000003</v>
      </c>
      <c r="Q21" s="22">
        <v>32.893230719999998</v>
      </c>
      <c r="R21" s="22">
        <v>120.16320256000003</v>
      </c>
      <c r="S21" s="23">
        <v>120.71993280000004</v>
      </c>
      <c r="T21" s="24">
        <f t="shared" si="0"/>
        <v>1899.4052953600003</v>
      </c>
      <c r="V21" s="2"/>
      <c r="W21" s="18"/>
    </row>
    <row r="22" spans="1:30" ht="39.950000000000003" customHeight="1" x14ac:dyDescent="0.25">
      <c r="A22" s="156" t="s">
        <v>16</v>
      </c>
      <c r="B22" s="21">
        <v>118.88989280000003</v>
      </c>
      <c r="C22" s="78">
        <v>119.06481696</v>
      </c>
      <c r="D22" s="22">
        <v>121.12002560000001</v>
      </c>
      <c r="E22" s="22">
        <v>32.517537600000004</v>
      </c>
      <c r="F22" s="22">
        <v>121.04116800000001</v>
      </c>
      <c r="G22" s="22">
        <v>121.45284319999999</v>
      </c>
      <c r="H22" s="21">
        <v>119.34181216000005</v>
      </c>
      <c r="I22" s="22">
        <v>119.39349184000005</v>
      </c>
      <c r="J22" s="22">
        <v>119.45818976000002</v>
      </c>
      <c r="K22" s="119">
        <v>30.031962240000002</v>
      </c>
      <c r="L22" s="22">
        <v>120.92205056000003</v>
      </c>
      <c r="M22" s="22">
        <v>121.131608</v>
      </c>
      <c r="N22" s="21">
        <v>119.95315744</v>
      </c>
      <c r="O22" s="78">
        <v>120.37569536000004</v>
      </c>
      <c r="P22" s="22">
        <v>120.93467776000003</v>
      </c>
      <c r="Q22" s="22">
        <v>32.893230719999998</v>
      </c>
      <c r="R22" s="22">
        <v>120.16320256000003</v>
      </c>
      <c r="S22" s="23">
        <v>120.71993280000004</v>
      </c>
      <c r="T22" s="24">
        <f t="shared" si="0"/>
        <v>1899.4052953600003</v>
      </c>
      <c r="V22" s="2"/>
      <c r="W22" s="18"/>
    </row>
    <row r="23" spans="1:30" ht="39.950000000000003" customHeight="1" x14ac:dyDescent="0.25">
      <c r="A23" s="157" t="s">
        <v>17</v>
      </c>
      <c r="B23" s="21">
        <v>118.88989280000003</v>
      </c>
      <c r="C23" s="78">
        <v>119.06481696</v>
      </c>
      <c r="D23" s="22">
        <v>121.12002560000001</v>
      </c>
      <c r="E23" s="22">
        <v>32.517537600000004</v>
      </c>
      <c r="F23" s="22">
        <v>121.04116800000001</v>
      </c>
      <c r="G23" s="22">
        <v>121.45284319999999</v>
      </c>
      <c r="H23" s="21">
        <v>119.34181216000005</v>
      </c>
      <c r="I23" s="22">
        <v>119.39349184000005</v>
      </c>
      <c r="J23" s="22">
        <v>119.45818976000002</v>
      </c>
      <c r="K23" s="119">
        <v>30.031962240000002</v>
      </c>
      <c r="L23" s="22">
        <v>120.92205056000003</v>
      </c>
      <c r="M23" s="22">
        <v>121.131608</v>
      </c>
      <c r="N23" s="21">
        <v>119.95315744</v>
      </c>
      <c r="O23" s="78">
        <v>120.37569536000004</v>
      </c>
      <c r="P23" s="22">
        <v>120.93467776000003</v>
      </c>
      <c r="Q23" s="22">
        <v>32.893230719999998</v>
      </c>
      <c r="R23" s="22">
        <v>120.16320256000003</v>
      </c>
      <c r="S23" s="23">
        <v>120.71993280000004</v>
      </c>
      <c r="T23" s="24">
        <f t="shared" si="0"/>
        <v>1899.4052953600003</v>
      </c>
      <c r="V23" s="2"/>
      <c r="W23" s="18"/>
    </row>
    <row r="24" spans="1:30" ht="39.950000000000003" customHeight="1" x14ac:dyDescent="0.25">
      <c r="A24" s="156" t="s">
        <v>18</v>
      </c>
      <c r="B24" s="21">
        <v>118.88989280000003</v>
      </c>
      <c r="C24" s="78">
        <v>119.06481696</v>
      </c>
      <c r="D24" s="22">
        <v>121.12002560000001</v>
      </c>
      <c r="E24" s="22">
        <v>32.517537600000004</v>
      </c>
      <c r="F24" s="22">
        <v>121.04116800000001</v>
      </c>
      <c r="G24" s="22">
        <v>121.45284319999999</v>
      </c>
      <c r="H24" s="21">
        <v>119.34181216000005</v>
      </c>
      <c r="I24" s="22">
        <v>119.39349184000005</v>
      </c>
      <c r="J24" s="22">
        <v>119.45818976000002</v>
      </c>
      <c r="K24" s="119">
        <v>30.031962240000002</v>
      </c>
      <c r="L24" s="22">
        <v>120.92205056000003</v>
      </c>
      <c r="M24" s="22">
        <v>121.131608</v>
      </c>
      <c r="N24" s="21">
        <v>119.95315744</v>
      </c>
      <c r="O24" s="78">
        <v>120.37569536000004</v>
      </c>
      <c r="P24" s="22">
        <v>120.93467776000003</v>
      </c>
      <c r="Q24" s="22">
        <v>32.893230719999998</v>
      </c>
      <c r="R24" s="22">
        <v>120.16320256000003</v>
      </c>
      <c r="S24" s="23">
        <v>120.71993280000004</v>
      </c>
      <c r="T24" s="24">
        <f t="shared" si="0"/>
        <v>1899.4052953600003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832.94400000000007</v>
      </c>
      <c r="C25" s="26">
        <f t="shared" si="1"/>
        <v>835.19520000000011</v>
      </c>
      <c r="D25" s="26">
        <f t="shared" si="1"/>
        <v>848.70240000000001</v>
      </c>
      <c r="E25" s="26">
        <f>SUM(E18:E24)</f>
        <v>228.49680000000001</v>
      </c>
      <c r="F25" s="26">
        <f t="shared" ref="F25:L25" si="2">SUM(F18:F24)</f>
        <v>848.70240000000001</v>
      </c>
      <c r="G25" s="26">
        <f t="shared" si="2"/>
        <v>850.95359999999982</v>
      </c>
      <c r="H25" s="25">
        <f t="shared" si="2"/>
        <v>836.32080000000008</v>
      </c>
      <c r="I25" s="26">
        <f t="shared" si="2"/>
        <v>837.44640000000015</v>
      </c>
      <c r="J25" s="26">
        <f>SUM(J18:J24)</f>
        <v>836.32080000000008</v>
      </c>
      <c r="K25" s="120">
        <f t="shared" ref="K25" si="3">SUM(K18:K24)</f>
        <v>212.73840000000001</v>
      </c>
      <c r="L25" s="26">
        <f t="shared" si="2"/>
        <v>847.57680000000005</v>
      </c>
      <c r="M25" s="26">
        <f>SUM(M18:M24)</f>
        <v>848.70240000000013</v>
      </c>
      <c r="N25" s="25">
        <f t="shared" ref="N25:P25" si="4">SUM(N18:N24)</f>
        <v>840.82320000000004</v>
      </c>
      <c r="O25" s="26">
        <f t="shared" si="4"/>
        <v>844.2</v>
      </c>
      <c r="P25" s="26">
        <f t="shared" si="4"/>
        <v>847.57679999999993</v>
      </c>
      <c r="Q25" s="26">
        <f>SUM(Q18:Q24)</f>
        <v>230.74799999999996</v>
      </c>
      <c r="R25" s="26">
        <f t="shared" ref="R25:S25" si="5">SUM(R18:R24)</f>
        <v>843.07440000000031</v>
      </c>
      <c r="S25" s="27">
        <f t="shared" si="5"/>
        <v>846.4512000000002</v>
      </c>
      <c r="T25" s="24">
        <f t="shared" si="0"/>
        <v>13316.973600000001</v>
      </c>
    </row>
    <row r="26" spans="1:30" s="2" customFormat="1" ht="36.75" customHeight="1" x14ac:dyDescent="0.25">
      <c r="A26" s="158" t="s">
        <v>19</v>
      </c>
      <c r="B26" s="402">
        <v>160.80000000000001</v>
      </c>
      <c r="C26" s="405">
        <v>160.80000000000001</v>
      </c>
      <c r="D26" s="29">
        <v>160.80000000000001</v>
      </c>
      <c r="E26" s="29">
        <v>160.80000000000001</v>
      </c>
      <c r="F26" s="401">
        <v>160.80000000000001</v>
      </c>
      <c r="G26" s="401">
        <v>160.80000000000001</v>
      </c>
      <c r="H26" s="402">
        <v>160.80000000000001</v>
      </c>
      <c r="I26" s="401">
        <v>160.80000000000001</v>
      </c>
      <c r="J26" s="401">
        <v>160.80000000000001</v>
      </c>
      <c r="K26" s="401">
        <v>160.80000000000001</v>
      </c>
      <c r="L26" s="401">
        <v>160.80000000000001</v>
      </c>
      <c r="M26" s="401">
        <v>160.80000000000001</v>
      </c>
      <c r="N26" s="402">
        <v>160.80000000000001</v>
      </c>
      <c r="O26" s="401">
        <v>160.80000000000001</v>
      </c>
      <c r="P26" s="401">
        <v>160.80000000000001</v>
      </c>
      <c r="Q26" s="401">
        <v>160.80000000000001</v>
      </c>
      <c r="R26" s="401">
        <v>160.80000000000001</v>
      </c>
      <c r="S26" s="404">
        <v>160.80000000000001</v>
      </c>
      <c r="T26" s="31">
        <f>+((T25/T27)/7)*1000</f>
        <v>160.80000000000004</v>
      </c>
    </row>
    <row r="27" spans="1:30" s="2" customFormat="1" ht="33" customHeight="1" x14ac:dyDescent="0.25">
      <c r="A27" s="159" t="s">
        <v>20</v>
      </c>
      <c r="B27" s="32">
        <v>740</v>
      </c>
      <c r="C27" s="81">
        <v>742</v>
      </c>
      <c r="D27" s="33">
        <v>754</v>
      </c>
      <c r="E27" s="33">
        <v>203</v>
      </c>
      <c r="F27" s="33">
        <v>754</v>
      </c>
      <c r="G27" s="33">
        <v>756</v>
      </c>
      <c r="H27" s="32">
        <v>743</v>
      </c>
      <c r="I27" s="33">
        <v>744</v>
      </c>
      <c r="J27" s="33">
        <v>743</v>
      </c>
      <c r="K27" s="122">
        <v>189</v>
      </c>
      <c r="L27" s="33">
        <v>753</v>
      </c>
      <c r="M27" s="33">
        <v>754</v>
      </c>
      <c r="N27" s="32">
        <v>747</v>
      </c>
      <c r="O27" s="33">
        <v>750</v>
      </c>
      <c r="P27" s="33">
        <v>753</v>
      </c>
      <c r="Q27" s="33">
        <v>205</v>
      </c>
      <c r="R27" s="33">
        <v>749</v>
      </c>
      <c r="S27" s="34">
        <v>752</v>
      </c>
      <c r="T27" s="35">
        <f>SUM(B27:S27)</f>
        <v>11831</v>
      </c>
      <c r="U27" s="2">
        <f>((T25*1000)/T27)/7</f>
        <v>160.80000000000001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118.88989280000003</v>
      </c>
      <c r="C28" s="37">
        <f t="shared" si="6"/>
        <v>119.06481696</v>
      </c>
      <c r="D28" s="37">
        <f t="shared" si="6"/>
        <v>121.12002560000001</v>
      </c>
      <c r="E28" s="37">
        <f t="shared" si="6"/>
        <v>32.517537600000004</v>
      </c>
      <c r="F28" s="37">
        <f t="shared" si="6"/>
        <v>121.04116800000001</v>
      </c>
      <c r="G28" s="37">
        <f t="shared" si="6"/>
        <v>121.45284319999999</v>
      </c>
      <c r="H28" s="36">
        <f t="shared" si="6"/>
        <v>119.34181216000005</v>
      </c>
      <c r="I28" s="37">
        <f t="shared" si="6"/>
        <v>119.39349184000005</v>
      </c>
      <c r="J28" s="37">
        <f t="shared" si="6"/>
        <v>119.45818976000002</v>
      </c>
      <c r="K28" s="123">
        <f t="shared" si="6"/>
        <v>30.031962240000002</v>
      </c>
      <c r="L28" s="37">
        <f t="shared" si="6"/>
        <v>120.92205056000003</v>
      </c>
      <c r="M28" s="37">
        <f t="shared" si="6"/>
        <v>121.131608</v>
      </c>
      <c r="N28" s="36">
        <f t="shared" si="6"/>
        <v>119.95315744</v>
      </c>
      <c r="O28" s="37">
        <f t="shared" si="6"/>
        <v>120.37569536000004</v>
      </c>
      <c r="P28" s="37">
        <f t="shared" si="6"/>
        <v>120.93467776000003</v>
      </c>
      <c r="Q28" s="37">
        <f t="shared" si="6"/>
        <v>32.893230719999998</v>
      </c>
      <c r="R28" s="37">
        <f t="shared" si="6"/>
        <v>120.16320256000003</v>
      </c>
      <c r="S28" s="38">
        <f t="shared" si="6"/>
        <v>120.71993280000004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832.94400000000007</v>
      </c>
      <c r="C29" s="41">
        <f t="shared" si="7"/>
        <v>835.19520000000011</v>
      </c>
      <c r="D29" s="41">
        <f t="shared" si="7"/>
        <v>848.70240000000013</v>
      </c>
      <c r="E29" s="41">
        <f>((E27*E26)*7)/1000</f>
        <v>228.49680000000001</v>
      </c>
      <c r="F29" s="41">
        <f>((F27*F26)*7)/1000</f>
        <v>848.70240000000013</v>
      </c>
      <c r="G29" s="41">
        <f t="shared" ref="G29:S29" si="8">((G27*G26)*7)/1000</f>
        <v>850.95359999999994</v>
      </c>
      <c r="H29" s="40">
        <f t="shared" si="8"/>
        <v>836.32080000000008</v>
      </c>
      <c r="I29" s="41">
        <f t="shared" si="8"/>
        <v>837.44640000000015</v>
      </c>
      <c r="J29" s="41">
        <f t="shared" si="8"/>
        <v>836.32080000000008</v>
      </c>
      <c r="K29" s="124">
        <f t="shared" si="8"/>
        <v>212.73839999999998</v>
      </c>
      <c r="L29" s="41">
        <f t="shared" si="8"/>
        <v>847.57680000000005</v>
      </c>
      <c r="M29" s="41">
        <f t="shared" si="8"/>
        <v>848.70240000000013</v>
      </c>
      <c r="N29" s="40">
        <f t="shared" si="8"/>
        <v>840.82320000000004</v>
      </c>
      <c r="O29" s="41">
        <f t="shared" si="8"/>
        <v>844.20000000000016</v>
      </c>
      <c r="P29" s="41">
        <f t="shared" si="8"/>
        <v>847.57680000000005</v>
      </c>
      <c r="Q29" s="42">
        <f t="shared" si="8"/>
        <v>230.74799999999999</v>
      </c>
      <c r="R29" s="42">
        <f t="shared" si="8"/>
        <v>843.0744000000002</v>
      </c>
      <c r="S29" s="43">
        <f t="shared" si="8"/>
        <v>846.45120000000009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160.80000000000004</v>
      </c>
      <c r="C30" s="46">
        <f t="shared" si="9"/>
        <v>160.80000000000004</v>
      </c>
      <c r="D30" s="46">
        <f t="shared" si="9"/>
        <v>160.80000000000001</v>
      </c>
      <c r="E30" s="46">
        <f>+(E25/E27)/7*1000</f>
        <v>160.80000000000001</v>
      </c>
      <c r="F30" s="46">
        <f t="shared" ref="F30:L30" si="10">+(F25/F27)/7*1000</f>
        <v>160.80000000000001</v>
      </c>
      <c r="G30" s="46">
        <f t="shared" si="10"/>
        <v>160.79999999999998</v>
      </c>
      <c r="H30" s="45">
        <f t="shared" si="10"/>
        <v>160.80000000000004</v>
      </c>
      <c r="I30" s="46">
        <f t="shared" si="10"/>
        <v>160.80000000000004</v>
      </c>
      <c r="J30" s="46">
        <f>+(J25/J27)/7*1000</f>
        <v>160.80000000000004</v>
      </c>
      <c r="K30" s="125">
        <f t="shared" ref="K30" si="11">+(K25/K27)/7*1000</f>
        <v>160.80000000000004</v>
      </c>
      <c r="L30" s="46">
        <f t="shared" si="10"/>
        <v>160.80000000000004</v>
      </c>
      <c r="M30" s="46">
        <f>+(M25/M27)/7*1000</f>
        <v>160.80000000000004</v>
      </c>
      <c r="N30" s="45">
        <f t="shared" ref="N30:S30" si="12">+(N25/N27)/7*1000</f>
        <v>160.80000000000004</v>
      </c>
      <c r="O30" s="46">
        <f t="shared" si="12"/>
        <v>160.80000000000004</v>
      </c>
      <c r="P30" s="46">
        <f t="shared" si="12"/>
        <v>160.80000000000001</v>
      </c>
      <c r="Q30" s="46">
        <f t="shared" si="12"/>
        <v>160.79999999999998</v>
      </c>
      <c r="R30" s="46">
        <f t="shared" si="12"/>
        <v>160.80000000000007</v>
      </c>
      <c r="S30" s="47">
        <f t="shared" si="12"/>
        <v>160.80000000000004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102.96000000000001</v>
      </c>
      <c r="C39" s="78">
        <v>99.316799999999986</v>
      </c>
      <c r="D39" s="78">
        <v>101.0592</v>
      </c>
      <c r="E39" s="78">
        <v>30.096</v>
      </c>
      <c r="F39" s="78">
        <v>103.27679999999999</v>
      </c>
      <c r="G39" s="78">
        <v>101.69280000000001</v>
      </c>
      <c r="H39" s="78"/>
      <c r="I39" s="78"/>
      <c r="J39" s="99">
        <f t="shared" ref="J39:J46" si="13">SUM(B39:I39)</f>
        <v>538.40160000000003</v>
      </c>
      <c r="K39" s="2"/>
      <c r="L39" s="89" t="s">
        <v>12</v>
      </c>
      <c r="M39" s="78">
        <v>7.4</v>
      </c>
      <c r="N39" s="78">
        <v>7.3</v>
      </c>
      <c r="O39" s="78">
        <v>6.8</v>
      </c>
      <c r="P39" s="78">
        <v>2.1</v>
      </c>
      <c r="Q39" s="78">
        <v>7.3</v>
      </c>
      <c r="R39" s="78">
        <v>6.9</v>
      </c>
      <c r="S39" s="99">
        <f t="shared" ref="S39:S46" si="14">SUM(M39:R39)</f>
        <v>37.800000000000004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102.96000000000001</v>
      </c>
      <c r="C40" s="78">
        <v>99.316799999999986</v>
      </c>
      <c r="D40" s="78">
        <v>101.0592</v>
      </c>
      <c r="E40" s="78">
        <v>30.096</v>
      </c>
      <c r="F40" s="78">
        <v>103.27679999999999</v>
      </c>
      <c r="G40" s="78">
        <v>101.69280000000001</v>
      </c>
      <c r="H40" s="78"/>
      <c r="I40" s="78"/>
      <c r="J40" s="99">
        <f t="shared" si="13"/>
        <v>538.40160000000003</v>
      </c>
      <c r="K40" s="2"/>
      <c r="L40" s="90" t="s">
        <v>13</v>
      </c>
      <c r="M40" s="78">
        <v>7.4</v>
      </c>
      <c r="N40" s="78">
        <v>7.3</v>
      </c>
      <c r="O40" s="78">
        <v>6.8</v>
      </c>
      <c r="P40" s="78">
        <v>2.1</v>
      </c>
      <c r="Q40" s="78">
        <v>7.3</v>
      </c>
      <c r="R40" s="78">
        <v>6.9</v>
      </c>
      <c r="S40" s="99">
        <f t="shared" si="14"/>
        <v>37.800000000000004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7.2</v>
      </c>
      <c r="N41" s="78">
        <v>7.2</v>
      </c>
      <c r="O41" s="78">
        <v>6.8</v>
      </c>
      <c r="P41" s="78">
        <v>1.9</v>
      </c>
      <c r="Q41" s="78">
        <v>7.2</v>
      </c>
      <c r="R41" s="78">
        <v>7</v>
      </c>
      <c r="S41" s="99">
        <f t="shared" si="14"/>
        <v>37.299999999999997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7.2</v>
      </c>
      <c r="N42" s="78">
        <v>7.2</v>
      </c>
      <c r="O42" s="78">
        <v>6.9</v>
      </c>
      <c r="P42" s="78">
        <v>1.9</v>
      </c>
      <c r="Q42" s="78">
        <v>7.2</v>
      </c>
      <c r="R42" s="78">
        <v>7</v>
      </c>
      <c r="S42" s="99">
        <f t="shared" si="14"/>
        <v>37.4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7.2</v>
      </c>
      <c r="N43" s="78">
        <v>7.2</v>
      </c>
      <c r="O43" s="78">
        <v>6.9</v>
      </c>
      <c r="P43" s="78">
        <v>1.9</v>
      </c>
      <c r="Q43" s="78">
        <v>7.2</v>
      </c>
      <c r="R43" s="78">
        <v>7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7.3</v>
      </c>
      <c r="N44" s="78">
        <v>7.3</v>
      </c>
      <c r="O44" s="78">
        <v>6.9</v>
      </c>
      <c r="P44" s="78">
        <v>2</v>
      </c>
      <c r="Q44" s="78">
        <v>7.2</v>
      </c>
      <c r="R44" s="78">
        <v>7</v>
      </c>
      <c r="S44" s="99">
        <f t="shared" si="14"/>
        <v>37.700000000000003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7.3</v>
      </c>
      <c r="N45" s="78">
        <v>7.3</v>
      </c>
      <c r="O45" s="78">
        <v>6.9</v>
      </c>
      <c r="P45" s="78">
        <v>2</v>
      </c>
      <c r="Q45" s="78">
        <v>7.2</v>
      </c>
      <c r="R45" s="78">
        <v>7</v>
      </c>
      <c r="S45" s="99">
        <f t="shared" si="14"/>
        <v>37.700000000000003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205.92000000000002</v>
      </c>
      <c r="C46" s="26">
        <f t="shared" si="15"/>
        <v>198.63359999999997</v>
      </c>
      <c r="D46" s="26">
        <f t="shared" si="15"/>
        <v>202.11840000000001</v>
      </c>
      <c r="E46" s="26">
        <f t="shared" si="15"/>
        <v>60.192</v>
      </c>
      <c r="F46" s="26">
        <f t="shared" si="15"/>
        <v>206.55359999999999</v>
      </c>
      <c r="G46" s="26">
        <f t="shared" si="15"/>
        <v>203.38560000000001</v>
      </c>
      <c r="H46" s="26">
        <f t="shared" si="15"/>
        <v>0</v>
      </c>
      <c r="I46" s="26">
        <f t="shared" si="15"/>
        <v>0</v>
      </c>
      <c r="J46" s="99">
        <f t="shared" si="13"/>
        <v>1076.8032000000001</v>
      </c>
      <c r="L46" s="76" t="s">
        <v>10</v>
      </c>
      <c r="M46" s="79">
        <f t="shared" ref="M46:R46" si="16">SUM(M39:M45)</f>
        <v>50.999999999999993</v>
      </c>
      <c r="N46" s="26">
        <f t="shared" si="16"/>
        <v>50.8</v>
      </c>
      <c r="O46" s="26">
        <f t="shared" si="16"/>
        <v>47.999999999999993</v>
      </c>
      <c r="P46" s="26">
        <f t="shared" si="16"/>
        <v>13.9</v>
      </c>
      <c r="Q46" s="26">
        <f t="shared" si="16"/>
        <v>50.600000000000009</v>
      </c>
      <c r="R46" s="26">
        <f t="shared" si="16"/>
        <v>48.8</v>
      </c>
      <c r="S46" s="99">
        <f t="shared" si="14"/>
        <v>263.10000000000002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158.4</v>
      </c>
      <c r="C47" s="29">
        <v>158.4</v>
      </c>
      <c r="D47" s="29">
        <v>158.4</v>
      </c>
      <c r="E47" s="29">
        <v>158.4</v>
      </c>
      <c r="F47" s="29">
        <v>158.4</v>
      </c>
      <c r="G47" s="29">
        <v>158.4</v>
      </c>
      <c r="H47" s="29"/>
      <c r="I47" s="29"/>
      <c r="J47" s="100">
        <f>+((J46/J48)/7)*1000</f>
        <v>45.257142857142867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131.87969924812032</v>
      </c>
      <c r="T47" s="62"/>
    </row>
    <row r="48" spans="1:30" ht="33.75" customHeight="1" x14ac:dyDescent="0.25">
      <c r="A48" s="92" t="s">
        <v>20</v>
      </c>
      <c r="B48" s="81">
        <v>650</v>
      </c>
      <c r="C48" s="33">
        <v>627</v>
      </c>
      <c r="D48" s="33">
        <v>638</v>
      </c>
      <c r="E48" s="33">
        <v>190</v>
      </c>
      <c r="F48" s="33">
        <v>652</v>
      </c>
      <c r="G48" s="33">
        <v>642</v>
      </c>
      <c r="H48" s="33"/>
      <c r="I48" s="33"/>
      <c r="J48" s="101">
        <f>SUM(B48:I48)</f>
        <v>3399</v>
      </c>
      <c r="K48" s="63"/>
      <c r="L48" s="92" t="s">
        <v>20</v>
      </c>
      <c r="M48" s="104">
        <v>55</v>
      </c>
      <c r="N48" s="64">
        <v>55</v>
      </c>
      <c r="O48" s="64">
        <v>52</v>
      </c>
      <c r="P48" s="64">
        <v>15</v>
      </c>
      <c r="Q48" s="64">
        <v>55</v>
      </c>
      <c r="R48" s="64">
        <v>53</v>
      </c>
      <c r="S48" s="110">
        <f>SUM(M48:R48)</f>
        <v>285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102.96000000000001</v>
      </c>
      <c r="C49" s="37">
        <f t="shared" si="17"/>
        <v>99.316799999999986</v>
      </c>
      <c r="D49" s="37">
        <f t="shared" si="17"/>
        <v>101.0592</v>
      </c>
      <c r="E49" s="37">
        <f t="shared" si="17"/>
        <v>30.096</v>
      </c>
      <c r="F49" s="37">
        <f t="shared" si="17"/>
        <v>103.27679999999999</v>
      </c>
      <c r="G49" s="37">
        <f t="shared" si="17"/>
        <v>101.69280000000001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45.25714285714286</v>
      </c>
      <c r="L49" s="93" t="s">
        <v>21</v>
      </c>
      <c r="M49" s="82">
        <f>((M48*M47)*7/1000-M39-M40)/5</f>
        <v>7.2425000000000015</v>
      </c>
      <c r="N49" s="37">
        <f t="shared" ref="N49:R49" si="19">((N48*N47)*7/1000-N39-N40)/5</f>
        <v>7.2440000000000015</v>
      </c>
      <c r="O49" s="37">
        <f t="shared" si="19"/>
        <v>6.8896000000000015</v>
      </c>
      <c r="P49" s="37">
        <f t="shared" si="19"/>
        <v>1.9425000000000001</v>
      </c>
      <c r="Q49" s="37">
        <f t="shared" si="19"/>
        <v>7.2055000000000007</v>
      </c>
      <c r="R49" s="37">
        <f t="shared" si="19"/>
        <v>6.9973000000000001</v>
      </c>
      <c r="S49" s="111">
        <f>((S46*1000)/S48)/7</f>
        <v>131.87969924812029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720.72</v>
      </c>
      <c r="C50" s="41">
        <f t="shared" si="20"/>
        <v>695.21759999999995</v>
      </c>
      <c r="D50" s="41">
        <f t="shared" si="20"/>
        <v>707.4144</v>
      </c>
      <c r="E50" s="41">
        <f t="shared" si="20"/>
        <v>210.672</v>
      </c>
      <c r="F50" s="41">
        <f t="shared" si="20"/>
        <v>722.93759999999997</v>
      </c>
      <c r="G50" s="41">
        <f t="shared" si="20"/>
        <v>711.84960000000001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51.012500000000003</v>
      </c>
      <c r="N50" s="41">
        <f t="shared" si="21"/>
        <v>50.82</v>
      </c>
      <c r="O50" s="41">
        <f t="shared" si="21"/>
        <v>48.048000000000002</v>
      </c>
      <c r="P50" s="41">
        <f t="shared" si="21"/>
        <v>13.9125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45.257142857142867</v>
      </c>
      <c r="C51" s="46">
        <f t="shared" si="22"/>
        <v>45.257142857142853</v>
      </c>
      <c r="D51" s="46">
        <f t="shared" si="22"/>
        <v>45.257142857142867</v>
      </c>
      <c r="E51" s="46">
        <f t="shared" si="22"/>
        <v>45.257142857142867</v>
      </c>
      <c r="F51" s="46">
        <f t="shared" si="22"/>
        <v>45.257142857142853</v>
      </c>
      <c r="G51" s="46">
        <f t="shared" si="22"/>
        <v>45.257142857142867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132.46753246753246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132.38095238095238</v>
      </c>
      <c r="Q51" s="46">
        <f t="shared" si="23"/>
        <v>131.42857142857144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8.8000000000000007</v>
      </c>
      <c r="D58" s="78">
        <v>8.9</v>
      </c>
      <c r="E58" s="78">
        <v>2.2000000000000002</v>
      </c>
      <c r="F58" s="78">
        <v>8.9</v>
      </c>
      <c r="G58" s="182">
        <v>8.9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8.8000000000000007</v>
      </c>
      <c r="P58" s="78">
        <v>8.9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139.50000000000003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8.8000000000000007</v>
      </c>
      <c r="D59" s="78">
        <v>8.9</v>
      </c>
      <c r="E59" s="78">
        <v>2.2000000000000002</v>
      </c>
      <c r="F59" s="78">
        <v>8.9</v>
      </c>
      <c r="G59" s="182">
        <v>8.9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8.8000000000000007</v>
      </c>
      <c r="P59" s="78">
        <v>8.9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139.50000000000003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8.9</v>
      </c>
      <c r="C60" s="78">
        <v>8.8000000000000007</v>
      </c>
      <c r="D60" s="78">
        <v>8.9</v>
      </c>
      <c r="E60" s="78">
        <v>2.2000000000000002</v>
      </c>
      <c r="F60" s="78">
        <v>8.9</v>
      </c>
      <c r="G60" s="182">
        <v>8.8000000000000007</v>
      </c>
      <c r="H60" s="21">
        <v>8.6999999999999993</v>
      </c>
      <c r="I60" s="78">
        <v>8.9</v>
      </c>
      <c r="J60" s="78">
        <v>8.8000000000000007</v>
      </c>
      <c r="K60" s="78">
        <v>2.2000000000000002</v>
      </c>
      <c r="L60" s="78">
        <v>8.6999999999999993</v>
      </c>
      <c r="M60" s="182">
        <v>8.6</v>
      </c>
      <c r="N60" s="21">
        <v>9</v>
      </c>
      <c r="O60" s="78">
        <v>8.8000000000000007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138.90000000000003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8.8000000000000007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8.6999999999999993</v>
      </c>
      <c r="M61" s="182">
        <v>8.6</v>
      </c>
      <c r="N61" s="21">
        <v>9</v>
      </c>
      <c r="O61" s="78">
        <v>8.9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139.10000000000005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182">
        <v>8.6999999999999993</v>
      </c>
      <c r="N62" s="21">
        <v>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139.50000000000003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</v>
      </c>
      <c r="C63" s="78">
        <v>8.9</v>
      </c>
      <c r="D63" s="78">
        <v>9</v>
      </c>
      <c r="E63" s="78">
        <v>2.2000000000000002</v>
      </c>
      <c r="F63" s="78">
        <v>9</v>
      </c>
      <c r="G63" s="182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182">
        <v>8.6999999999999993</v>
      </c>
      <c r="N63" s="21">
        <v>9</v>
      </c>
      <c r="O63" s="78">
        <v>8.9</v>
      </c>
      <c r="P63" s="78">
        <v>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</v>
      </c>
      <c r="C64" s="22">
        <v>8.9</v>
      </c>
      <c r="D64" s="22">
        <v>9</v>
      </c>
      <c r="E64" s="22">
        <v>2.2999999999999998</v>
      </c>
      <c r="F64" s="22">
        <v>9</v>
      </c>
      <c r="G64" s="23">
        <v>8.8000000000000007</v>
      </c>
      <c r="H64" s="21">
        <v>8.8000000000000007</v>
      </c>
      <c r="I64" s="22">
        <v>8.9</v>
      </c>
      <c r="J64" s="22">
        <v>8.8000000000000007</v>
      </c>
      <c r="K64" s="22">
        <v>2.2000000000000002</v>
      </c>
      <c r="L64" s="22">
        <v>8.8000000000000007</v>
      </c>
      <c r="M64" s="23">
        <v>8.6999999999999993</v>
      </c>
      <c r="N64" s="21">
        <v>9</v>
      </c>
      <c r="O64" s="22">
        <v>8.9</v>
      </c>
      <c r="P64" s="22">
        <v>9</v>
      </c>
      <c r="Q64" s="22">
        <v>2.2999999999999998</v>
      </c>
      <c r="R64" s="22">
        <v>8.8000000000000007</v>
      </c>
      <c r="S64" s="23">
        <v>8.9</v>
      </c>
      <c r="T64" s="24">
        <f t="shared" si="24"/>
        <v>140.10000000000002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62.8</v>
      </c>
      <c r="C65" s="26">
        <f t="shared" ref="C65:R65" si="25">SUM(C58:C64)</f>
        <v>62</v>
      </c>
      <c r="D65" s="26">
        <f t="shared" si="25"/>
        <v>62.5</v>
      </c>
      <c r="E65" s="26">
        <f t="shared" si="25"/>
        <v>15.5</v>
      </c>
      <c r="F65" s="26">
        <f t="shared" si="25"/>
        <v>62.5</v>
      </c>
      <c r="G65" s="27">
        <f t="shared" si="25"/>
        <v>61.900000000000006</v>
      </c>
      <c r="H65" s="25">
        <f t="shared" si="25"/>
        <v>61.399999999999991</v>
      </c>
      <c r="I65" s="26">
        <f t="shared" si="25"/>
        <v>62.3</v>
      </c>
      <c r="J65" s="26">
        <f t="shared" si="25"/>
        <v>61.599999999999994</v>
      </c>
      <c r="K65" s="26">
        <f t="shared" si="25"/>
        <v>15.399999999999999</v>
      </c>
      <c r="L65" s="26">
        <f t="shared" si="25"/>
        <v>61.399999999999991</v>
      </c>
      <c r="M65" s="27">
        <f t="shared" si="25"/>
        <v>60.7</v>
      </c>
      <c r="N65" s="25">
        <f t="shared" si="25"/>
        <v>63</v>
      </c>
      <c r="O65" s="26">
        <f t="shared" si="25"/>
        <v>62</v>
      </c>
      <c r="P65" s="26">
        <f t="shared" si="25"/>
        <v>62.5</v>
      </c>
      <c r="Q65" s="26">
        <f t="shared" si="25"/>
        <v>15.5</v>
      </c>
      <c r="R65" s="26">
        <f t="shared" si="25"/>
        <v>61.599999999999994</v>
      </c>
      <c r="S65" s="27">
        <f>SUM(S58:S64)</f>
        <v>61.9</v>
      </c>
      <c r="T65" s="24">
        <f t="shared" si="24"/>
        <v>976.5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138</v>
      </c>
      <c r="C66" s="29">
        <v>138.5</v>
      </c>
      <c r="D66" s="29">
        <v>137.5</v>
      </c>
      <c r="E66" s="29">
        <v>138.5</v>
      </c>
      <c r="F66" s="29">
        <v>137.5</v>
      </c>
      <c r="G66" s="30">
        <v>136</v>
      </c>
      <c r="H66" s="28">
        <v>137</v>
      </c>
      <c r="I66" s="29">
        <v>137</v>
      </c>
      <c r="J66" s="29">
        <v>135.5</v>
      </c>
      <c r="K66" s="29">
        <v>137.5</v>
      </c>
      <c r="L66" s="29">
        <v>135</v>
      </c>
      <c r="M66" s="30">
        <v>135.5</v>
      </c>
      <c r="N66" s="28">
        <v>138.5</v>
      </c>
      <c r="O66" s="29">
        <v>138.5</v>
      </c>
      <c r="P66" s="29">
        <v>137.5</v>
      </c>
      <c r="Q66" s="29">
        <v>138</v>
      </c>
      <c r="R66" s="29">
        <v>135.5</v>
      </c>
      <c r="S66" s="30">
        <v>136</v>
      </c>
      <c r="T66" s="304">
        <f>+((T65/T67)/7)*1000</f>
        <v>136.89892051030424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64</v>
      </c>
      <c r="N67" s="303">
        <v>65</v>
      </c>
      <c r="O67" s="64">
        <v>64</v>
      </c>
      <c r="P67" s="64">
        <v>65</v>
      </c>
      <c r="Q67" s="64">
        <v>16</v>
      </c>
      <c r="R67" s="64">
        <v>65</v>
      </c>
      <c r="S67" s="446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8.9580000000000002</v>
      </c>
      <c r="C68" s="82">
        <f t="shared" si="26"/>
        <v>8.8896000000000015</v>
      </c>
      <c r="D68" s="82">
        <f t="shared" si="26"/>
        <v>8.9525000000000006</v>
      </c>
      <c r="E68" s="82">
        <f t="shared" si="26"/>
        <v>2.2224000000000004</v>
      </c>
      <c r="F68" s="82">
        <f t="shared" si="26"/>
        <v>8.9525000000000006</v>
      </c>
      <c r="G68" s="186">
        <f t="shared" si="26"/>
        <v>8.8160000000000007</v>
      </c>
      <c r="H68" s="36">
        <f t="shared" si="26"/>
        <v>8.7551999999999985</v>
      </c>
      <c r="I68" s="82">
        <f t="shared" si="26"/>
        <v>8.907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8.7650000000000006</v>
      </c>
      <c r="M68" s="186">
        <f t="shared" si="26"/>
        <v>8.6608000000000001</v>
      </c>
      <c r="N68" s="36">
        <f t="shared" si="26"/>
        <v>9.0034999999999989</v>
      </c>
      <c r="O68" s="82">
        <f t="shared" si="26"/>
        <v>8.8896000000000015</v>
      </c>
      <c r="P68" s="82">
        <f t="shared" si="26"/>
        <v>8.9525000000000006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136.89892051030421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138.02197802197801</v>
      </c>
      <c r="C70" s="84">
        <f t="shared" ref="C70:R70" si="28">+(C65/C67)/7*1000</f>
        <v>138.39285714285714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134.94505494505492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138.39285714285714</v>
      </c>
      <c r="P70" s="84">
        <f t="shared" si="28"/>
        <v>137.36263736263737</v>
      </c>
      <c r="Q70" s="84">
        <f t="shared" si="28"/>
        <v>138.39285714285714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91B3-887C-42E1-B281-C50F937D4440}">
  <dimension ref="A1:AQ239"/>
  <sheetViews>
    <sheetView view="pageBreakPreview" topLeftCell="A40" zoomScale="30" zoomScaleNormal="30" zoomScaleSheetLayoutView="30" workbookViewId="0">
      <selection activeCell="B67" sqref="B67:R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441"/>
      <c r="Y3" s="2"/>
      <c r="Z3" s="2"/>
      <c r="AA3" s="2"/>
      <c r="AB3" s="2"/>
      <c r="AC3" s="2"/>
      <c r="AD3" s="4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1" t="s">
        <v>1</v>
      </c>
      <c r="B9" s="441"/>
      <c r="C9" s="441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1"/>
      <c r="B10" s="441"/>
      <c r="C10" s="4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1" t="s">
        <v>4</v>
      </c>
      <c r="B11" s="441"/>
      <c r="C11" s="441"/>
      <c r="D11" s="1"/>
      <c r="E11" s="442">
        <v>3</v>
      </c>
      <c r="F11" s="1"/>
      <c r="G11" s="1"/>
      <c r="H11" s="1"/>
      <c r="I11" s="1"/>
      <c r="J11" s="1"/>
      <c r="K11" s="493" t="s">
        <v>145</v>
      </c>
      <c r="L11" s="493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1"/>
      <c r="B12" s="441"/>
      <c r="C12" s="441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1"/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118.88989280000003</v>
      </c>
      <c r="C18" s="78">
        <v>119.06481696</v>
      </c>
      <c r="D18" s="22">
        <v>121.12002560000001</v>
      </c>
      <c r="E18" s="22">
        <v>32.517537600000004</v>
      </c>
      <c r="F18" s="22">
        <v>121.04116800000001</v>
      </c>
      <c r="G18" s="22">
        <v>121.45284319999999</v>
      </c>
      <c r="H18" s="21">
        <v>119.34181216000005</v>
      </c>
      <c r="I18" s="22">
        <v>119.39349184000005</v>
      </c>
      <c r="J18" s="22">
        <v>119.45818976000002</v>
      </c>
      <c r="K18" s="119">
        <v>30.031962240000002</v>
      </c>
      <c r="L18" s="22">
        <v>120.92205056000003</v>
      </c>
      <c r="M18" s="22">
        <v>121.131608</v>
      </c>
      <c r="N18" s="21">
        <v>119.95315744</v>
      </c>
      <c r="O18" s="78">
        <v>120.37569536000004</v>
      </c>
      <c r="P18" s="22">
        <v>120.93467776000003</v>
      </c>
      <c r="Q18" s="22">
        <v>32.893230719999998</v>
      </c>
      <c r="R18" s="22">
        <v>120.16320256000003</v>
      </c>
      <c r="S18" s="23">
        <v>120.71993280000004</v>
      </c>
      <c r="T18" s="24">
        <f t="shared" ref="T18:T25" si="0">SUM(B18:S18)</f>
        <v>1899.4052953600003</v>
      </c>
      <c r="V18" s="2"/>
      <c r="W18" s="18"/>
    </row>
    <row r="19" spans="1:30" ht="39.950000000000003" customHeight="1" x14ac:dyDescent="0.25">
      <c r="A19" s="157" t="s">
        <v>13</v>
      </c>
      <c r="B19" s="21">
        <v>118.88989280000003</v>
      </c>
      <c r="C19" s="78">
        <v>119.06481696</v>
      </c>
      <c r="D19" s="22">
        <v>121.12002560000001</v>
      </c>
      <c r="E19" s="22">
        <v>32.517537600000004</v>
      </c>
      <c r="F19" s="22">
        <v>121.04116800000001</v>
      </c>
      <c r="G19" s="22">
        <v>121.45284319999999</v>
      </c>
      <c r="H19" s="21">
        <v>119.34181216000005</v>
      </c>
      <c r="I19" s="22">
        <v>119.39349184000005</v>
      </c>
      <c r="J19" s="22">
        <v>119.45818976000002</v>
      </c>
      <c r="K19" s="119">
        <v>30.031962240000002</v>
      </c>
      <c r="L19" s="22">
        <v>120.92205056000003</v>
      </c>
      <c r="M19" s="22">
        <v>121.131608</v>
      </c>
      <c r="N19" s="21">
        <v>119.95315744</v>
      </c>
      <c r="O19" s="78">
        <v>120.37569536000004</v>
      </c>
      <c r="P19" s="22">
        <v>120.93467776000003</v>
      </c>
      <c r="Q19" s="22">
        <v>32.893230719999998</v>
      </c>
      <c r="R19" s="22">
        <v>120.16320256000003</v>
      </c>
      <c r="S19" s="23">
        <v>120.71993280000004</v>
      </c>
      <c r="T19" s="24">
        <f t="shared" si="0"/>
        <v>1899.4052953600003</v>
      </c>
      <c r="V19" s="2"/>
      <c r="W19" s="18"/>
    </row>
    <row r="20" spans="1:30" ht="39.75" customHeight="1" x14ac:dyDescent="0.25">
      <c r="A20" s="156" t="s">
        <v>14</v>
      </c>
      <c r="B20" s="21">
        <v>118.18696287999998</v>
      </c>
      <c r="C20" s="78">
        <v>118.34127321599996</v>
      </c>
      <c r="D20" s="22">
        <v>120.43482976</v>
      </c>
      <c r="E20" s="22">
        <v>32.297544959999996</v>
      </c>
      <c r="F20" s="22">
        <v>120.69065279999998</v>
      </c>
      <c r="G20" s="22">
        <v>120.97454272000002</v>
      </c>
      <c r="H20" s="21">
        <v>118.67903513599997</v>
      </c>
      <c r="I20" s="22">
        <v>119.10692326399996</v>
      </c>
      <c r="J20" s="22">
        <v>118.63248409599998</v>
      </c>
      <c r="K20" s="119">
        <v>30.151855103999992</v>
      </c>
      <c r="L20" s="22">
        <v>120.28973977599999</v>
      </c>
      <c r="M20" s="22">
        <v>120.65447679999996</v>
      </c>
      <c r="N20" s="21">
        <v>119.10733702399996</v>
      </c>
      <c r="O20" s="78">
        <v>119.611161856</v>
      </c>
      <c r="P20" s="22">
        <v>120.28468889599999</v>
      </c>
      <c r="Q20" s="22">
        <v>32.820107712000002</v>
      </c>
      <c r="R20" s="22">
        <v>119.69615897599996</v>
      </c>
      <c r="S20" s="23">
        <v>120.37058687999998</v>
      </c>
      <c r="T20" s="24">
        <f t="shared" si="0"/>
        <v>1890.3303618559996</v>
      </c>
      <c r="V20" s="2"/>
      <c r="W20" s="18"/>
    </row>
    <row r="21" spans="1:30" ht="39.950000000000003" customHeight="1" x14ac:dyDescent="0.25">
      <c r="A21" s="157" t="s">
        <v>15</v>
      </c>
      <c r="B21" s="21">
        <v>118.18696287999998</v>
      </c>
      <c r="C21" s="78">
        <v>118.34127321599996</v>
      </c>
      <c r="D21" s="22">
        <v>120.43482976</v>
      </c>
      <c r="E21" s="22">
        <v>32.297544959999996</v>
      </c>
      <c r="F21" s="22">
        <v>120.69065279999998</v>
      </c>
      <c r="G21" s="22">
        <v>120.97454272000002</v>
      </c>
      <c r="H21" s="21">
        <v>118.67903513599997</v>
      </c>
      <c r="I21" s="22">
        <v>119.10692326399996</v>
      </c>
      <c r="J21" s="22">
        <v>118.63248409599998</v>
      </c>
      <c r="K21" s="119">
        <v>30.151855103999992</v>
      </c>
      <c r="L21" s="22">
        <v>120.28973977599999</v>
      </c>
      <c r="M21" s="22">
        <v>120.65447679999996</v>
      </c>
      <c r="N21" s="21">
        <v>119.10733702399996</v>
      </c>
      <c r="O21" s="78">
        <v>119.611161856</v>
      </c>
      <c r="P21" s="22">
        <v>120.28468889599999</v>
      </c>
      <c r="Q21" s="22">
        <v>32.820107712000002</v>
      </c>
      <c r="R21" s="22">
        <v>119.69615897599996</v>
      </c>
      <c r="S21" s="23">
        <v>120.37058687999998</v>
      </c>
      <c r="T21" s="24">
        <f t="shared" si="0"/>
        <v>1890.3303618559996</v>
      </c>
      <c r="V21" s="2"/>
      <c r="W21" s="18"/>
    </row>
    <row r="22" spans="1:30" ht="39.950000000000003" customHeight="1" x14ac:dyDescent="0.25">
      <c r="A22" s="156" t="s">
        <v>16</v>
      </c>
      <c r="B22" s="21">
        <v>118.18696287999998</v>
      </c>
      <c r="C22" s="78">
        <v>118.34127321599996</v>
      </c>
      <c r="D22" s="22">
        <v>120.43482976</v>
      </c>
      <c r="E22" s="22">
        <v>32.297544959999996</v>
      </c>
      <c r="F22" s="22">
        <v>120.69065279999998</v>
      </c>
      <c r="G22" s="22">
        <v>120.97454272000002</v>
      </c>
      <c r="H22" s="21">
        <v>118.67903513599997</v>
      </c>
      <c r="I22" s="22">
        <v>119.10692326399996</v>
      </c>
      <c r="J22" s="22">
        <v>118.63248409599998</v>
      </c>
      <c r="K22" s="119">
        <v>30.151855103999992</v>
      </c>
      <c r="L22" s="22">
        <v>120.28973977599999</v>
      </c>
      <c r="M22" s="22">
        <v>120.65447679999996</v>
      </c>
      <c r="N22" s="21">
        <v>119.10733702399996</v>
      </c>
      <c r="O22" s="78">
        <v>119.611161856</v>
      </c>
      <c r="P22" s="22">
        <v>120.28468889599999</v>
      </c>
      <c r="Q22" s="22">
        <v>32.820107712000002</v>
      </c>
      <c r="R22" s="22">
        <v>119.69615897599996</v>
      </c>
      <c r="S22" s="23">
        <v>120.37058687999998</v>
      </c>
      <c r="T22" s="24">
        <f t="shared" si="0"/>
        <v>1890.3303618559996</v>
      </c>
      <c r="V22" s="2"/>
      <c r="W22" s="18"/>
    </row>
    <row r="23" spans="1:30" ht="39.950000000000003" customHeight="1" x14ac:dyDescent="0.25">
      <c r="A23" s="157" t="s">
        <v>17</v>
      </c>
      <c r="B23" s="21">
        <v>118.18696287999998</v>
      </c>
      <c r="C23" s="78">
        <v>118.34127321599996</v>
      </c>
      <c r="D23" s="22">
        <v>120.43482976</v>
      </c>
      <c r="E23" s="22">
        <v>32.297544959999996</v>
      </c>
      <c r="F23" s="22">
        <v>120.69065279999998</v>
      </c>
      <c r="G23" s="22">
        <v>120.97454272000002</v>
      </c>
      <c r="H23" s="21">
        <v>118.67903513599997</v>
      </c>
      <c r="I23" s="22">
        <v>119.10692326399996</v>
      </c>
      <c r="J23" s="22">
        <v>118.63248409599998</v>
      </c>
      <c r="K23" s="119">
        <v>30.151855103999992</v>
      </c>
      <c r="L23" s="22">
        <v>120.28973977599999</v>
      </c>
      <c r="M23" s="22">
        <v>120.65447679999996</v>
      </c>
      <c r="N23" s="21">
        <v>119.10733702399996</v>
      </c>
      <c r="O23" s="78">
        <v>119.611161856</v>
      </c>
      <c r="P23" s="22">
        <v>120.28468889599999</v>
      </c>
      <c r="Q23" s="22">
        <v>32.820107712000002</v>
      </c>
      <c r="R23" s="22">
        <v>119.69615897599996</v>
      </c>
      <c r="S23" s="23">
        <v>120.37058687999998</v>
      </c>
      <c r="T23" s="24">
        <f t="shared" si="0"/>
        <v>1890.3303618559996</v>
      </c>
      <c r="V23" s="2"/>
      <c r="W23" s="18"/>
    </row>
    <row r="24" spans="1:30" ht="39.950000000000003" customHeight="1" x14ac:dyDescent="0.25">
      <c r="A24" s="156" t="s">
        <v>18</v>
      </c>
      <c r="B24" s="21">
        <v>118.18696287999998</v>
      </c>
      <c r="C24" s="78">
        <v>118.34127321599996</v>
      </c>
      <c r="D24" s="22">
        <v>120.43482976</v>
      </c>
      <c r="E24" s="22">
        <v>32.297544959999996</v>
      </c>
      <c r="F24" s="22">
        <v>120.69065279999998</v>
      </c>
      <c r="G24" s="22">
        <v>120.97454272000002</v>
      </c>
      <c r="H24" s="21">
        <v>118.67903513599997</v>
      </c>
      <c r="I24" s="22">
        <v>119.10692326399996</v>
      </c>
      <c r="J24" s="22">
        <v>118.63248409599998</v>
      </c>
      <c r="K24" s="119">
        <v>30.151855103999992</v>
      </c>
      <c r="L24" s="22">
        <v>120.28973977599999</v>
      </c>
      <c r="M24" s="22">
        <v>120.65447679999996</v>
      </c>
      <c r="N24" s="21">
        <v>119.10733702399996</v>
      </c>
      <c r="O24" s="78">
        <v>119.611161856</v>
      </c>
      <c r="P24" s="22">
        <v>120.28468889599999</v>
      </c>
      <c r="Q24" s="22">
        <v>32.820107712000002</v>
      </c>
      <c r="R24" s="22">
        <v>119.69615897599996</v>
      </c>
      <c r="S24" s="23">
        <v>120.37058687999998</v>
      </c>
      <c r="T24" s="24">
        <f t="shared" si="0"/>
        <v>1890.3303618559996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828.71460000000002</v>
      </c>
      <c r="C25" s="26">
        <f t="shared" si="1"/>
        <v>829.8359999999999</v>
      </c>
      <c r="D25" s="26">
        <f t="shared" si="1"/>
        <v>844.41419999999994</v>
      </c>
      <c r="E25" s="26">
        <f>SUM(E18:E24)</f>
        <v>226.52279999999996</v>
      </c>
      <c r="F25" s="26">
        <f t="shared" ref="F25:L25" si="2">SUM(F18:F24)</f>
        <v>845.53559999999982</v>
      </c>
      <c r="G25" s="26">
        <f t="shared" si="2"/>
        <v>847.77840000000015</v>
      </c>
      <c r="H25" s="25">
        <f t="shared" si="2"/>
        <v>832.07879999999989</v>
      </c>
      <c r="I25" s="26">
        <f t="shared" si="2"/>
        <v>834.32159999999999</v>
      </c>
      <c r="J25" s="26">
        <f>SUM(J18:J24)</f>
        <v>832.0788</v>
      </c>
      <c r="K25" s="120">
        <f t="shared" ref="K25" si="3">SUM(K18:K24)</f>
        <v>210.82319999999996</v>
      </c>
      <c r="L25" s="26">
        <f t="shared" si="2"/>
        <v>843.29280000000006</v>
      </c>
      <c r="M25" s="26">
        <f>SUM(M18:M24)</f>
        <v>845.53559999999982</v>
      </c>
      <c r="N25" s="25">
        <f t="shared" ref="N25:P25" si="4">SUM(N18:N24)</f>
        <v>835.44299999999987</v>
      </c>
      <c r="O25" s="26">
        <f t="shared" si="4"/>
        <v>838.80719999999997</v>
      </c>
      <c r="P25" s="26">
        <f t="shared" si="4"/>
        <v>843.29280000000006</v>
      </c>
      <c r="Q25" s="26">
        <f>SUM(Q18:Q24)</f>
        <v>229.88700000000003</v>
      </c>
      <c r="R25" s="26">
        <f t="shared" ref="R25:S25" si="5">SUM(R18:R24)</f>
        <v>838.80719999999997</v>
      </c>
      <c r="S25" s="27">
        <f t="shared" si="5"/>
        <v>843.29280000000006</v>
      </c>
      <c r="T25" s="24">
        <f t="shared" si="0"/>
        <v>13250.462399999997</v>
      </c>
    </row>
    <row r="26" spans="1:30" s="2" customFormat="1" ht="36.75" customHeight="1" x14ac:dyDescent="0.25">
      <c r="A26" s="158" t="s">
        <v>19</v>
      </c>
      <c r="B26" s="402">
        <v>160.19999999999999</v>
      </c>
      <c r="C26" s="405">
        <v>160.19999999999999</v>
      </c>
      <c r="D26" s="29">
        <v>160.19999999999999</v>
      </c>
      <c r="E26" s="29">
        <v>160.19999999999999</v>
      </c>
      <c r="F26" s="401">
        <v>160.19999999999999</v>
      </c>
      <c r="G26" s="401">
        <v>160.19999999999999</v>
      </c>
      <c r="H26" s="402">
        <v>160.19999999999999</v>
      </c>
      <c r="I26" s="401">
        <v>160.19999999999999</v>
      </c>
      <c r="J26" s="401">
        <v>160.19999999999999</v>
      </c>
      <c r="K26" s="401">
        <v>160.19999999999999</v>
      </c>
      <c r="L26" s="401">
        <v>160.19999999999999</v>
      </c>
      <c r="M26" s="401">
        <v>160.19999999999999</v>
      </c>
      <c r="N26" s="402">
        <v>160.19999999999999</v>
      </c>
      <c r="O26" s="401">
        <v>160.19999999999999</v>
      </c>
      <c r="P26" s="401">
        <v>160.19999999999999</v>
      </c>
      <c r="Q26" s="401">
        <v>160.19999999999999</v>
      </c>
      <c r="R26" s="401">
        <v>160.19999999999999</v>
      </c>
      <c r="S26" s="404">
        <v>160.19999999999999</v>
      </c>
      <c r="T26" s="31">
        <f>+((T25/T27)/7)*1000</f>
        <v>160.19999999999996</v>
      </c>
    </row>
    <row r="27" spans="1:30" s="2" customFormat="1" ht="33" customHeight="1" x14ac:dyDescent="0.25">
      <c r="A27" s="159" t="s">
        <v>20</v>
      </c>
      <c r="B27" s="32">
        <v>739</v>
      </c>
      <c r="C27" s="81">
        <v>740</v>
      </c>
      <c r="D27" s="33">
        <v>753</v>
      </c>
      <c r="E27" s="33">
        <v>202</v>
      </c>
      <c r="F27" s="33">
        <v>754</v>
      </c>
      <c r="G27" s="33">
        <v>756</v>
      </c>
      <c r="H27" s="32">
        <v>742</v>
      </c>
      <c r="I27" s="33">
        <v>744</v>
      </c>
      <c r="J27" s="33">
        <v>742</v>
      </c>
      <c r="K27" s="122">
        <v>188</v>
      </c>
      <c r="L27" s="33">
        <v>752</v>
      </c>
      <c r="M27" s="33">
        <v>754</v>
      </c>
      <c r="N27" s="32">
        <v>745</v>
      </c>
      <c r="O27" s="33">
        <v>748</v>
      </c>
      <c r="P27" s="33">
        <v>752</v>
      </c>
      <c r="Q27" s="33">
        <v>205</v>
      </c>
      <c r="R27" s="33">
        <v>748</v>
      </c>
      <c r="S27" s="34">
        <v>752</v>
      </c>
      <c r="T27" s="35">
        <f>SUM(B27:S27)</f>
        <v>11816</v>
      </c>
      <c r="U27" s="2">
        <f>((T25*1000)/T27)/7</f>
        <v>160.19999999999996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118.18696287999998</v>
      </c>
      <c r="C28" s="37">
        <f t="shared" si="6"/>
        <v>118.34127321599996</v>
      </c>
      <c r="D28" s="37">
        <f t="shared" si="6"/>
        <v>120.43482976</v>
      </c>
      <c r="E28" s="37">
        <f t="shared" si="6"/>
        <v>32.297544959999996</v>
      </c>
      <c r="F28" s="37">
        <f t="shared" si="6"/>
        <v>120.69065279999998</v>
      </c>
      <c r="G28" s="37">
        <f t="shared" si="6"/>
        <v>120.97454272000002</v>
      </c>
      <c r="H28" s="36">
        <f t="shared" si="6"/>
        <v>118.67903513599997</v>
      </c>
      <c r="I28" s="37">
        <f t="shared" si="6"/>
        <v>119.10692326399996</v>
      </c>
      <c r="J28" s="37">
        <f t="shared" si="6"/>
        <v>118.63248409599998</v>
      </c>
      <c r="K28" s="123">
        <f t="shared" si="6"/>
        <v>30.151855103999992</v>
      </c>
      <c r="L28" s="37">
        <f t="shared" si="6"/>
        <v>120.28973977599999</v>
      </c>
      <c r="M28" s="37">
        <f t="shared" si="6"/>
        <v>120.65447679999996</v>
      </c>
      <c r="N28" s="36">
        <f t="shared" si="6"/>
        <v>119.10733702399996</v>
      </c>
      <c r="O28" s="37">
        <f t="shared" si="6"/>
        <v>119.611161856</v>
      </c>
      <c r="P28" s="37">
        <f t="shared" si="6"/>
        <v>120.28468889599999</v>
      </c>
      <c r="Q28" s="37">
        <f t="shared" si="6"/>
        <v>32.820107712000002</v>
      </c>
      <c r="R28" s="37">
        <f t="shared" si="6"/>
        <v>119.69615897599996</v>
      </c>
      <c r="S28" s="38">
        <f t="shared" si="6"/>
        <v>120.37058687999998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828.7145999999999</v>
      </c>
      <c r="C29" s="41">
        <f t="shared" si="7"/>
        <v>829.8359999999999</v>
      </c>
      <c r="D29" s="41">
        <f t="shared" si="7"/>
        <v>844.41419999999994</v>
      </c>
      <c r="E29" s="41">
        <f>((E27*E26)*7)/1000</f>
        <v>226.52279999999999</v>
      </c>
      <c r="F29" s="41">
        <f>((F27*F26)*7)/1000</f>
        <v>845.53559999999982</v>
      </c>
      <c r="G29" s="41">
        <f t="shared" ref="G29:S29" si="8">((G27*G26)*7)/1000</f>
        <v>847.77840000000003</v>
      </c>
      <c r="H29" s="40">
        <f t="shared" si="8"/>
        <v>832.07879999999989</v>
      </c>
      <c r="I29" s="41">
        <f t="shared" si="8"/>
        <v>834.32159999999988</v>
      </c>
      <c r="J29" s="41">
        <f t="shared" si="8"/>
        <v>832.07879999999989</v>
      </c>
      <c r="K29" s="124">
        <f t="shared" si="8"/>
        <v>210.82319999999999</v>
      </c>
      <c r="L29" s="41">
        <f t="shared" si="8"/>
        <v>843.29279999999994</v>
      </c>
      <c r="M29" s="41">
        <f t="shared" si="8"/>
        <v>845.53559999999982</v>
      </c>
      <c r="N29" s="40">
        <f t="shared" si="8"/>
        <v>835.44299999999987</v>
      </c>
      <c r="O29" s="41">
        <f t="shared" si="8"/>
        <v>838.80719999999997</v>
      </c>
      <c r="P29" s="41">
        <f t="shared" si="8"/>
        <v>843.29279999999994</v>
      </c>
      <c r="Q29" s="42">
        <f t="shared" si="8"/>
        <v>229.887</v>
      </c>
      <c r="R29" s="42">
        <f t="shared" si="8"/>
        <v>838.80719999999997</v>
      </c>
      <c r="S29" s="43">
        <f t="shared" si="8"/>
        <v>843.29279999999994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160.19999999999999</v>
      </c>
      <c r="C30" s="46">
        <f t="shared" si="9"/>
        <v>160.19999999999999</v>
      </c>
      <c r="D30" s="46">
        <f t="shared" si="9"/>
        <v>160.19999999999999</v>
      </c>
      <c r="E30" s="46">
        <f>+(E25/E27)/7*1000</f>
        <v>160.19999999999996</v>
      </c>
      <c r="F30" s="46">
        <f t="shared" ref="F30:L30" si="10">+(F25/F27)/7*1000</f>
        <v>160.19999999999996</v>
      </c>
      <c r="G30" s="46">
        <f t="shared" si="10"/>
        <v>160.20000000000005</v>
      </c>
      <c r="H30" s="45">
        <f t="shared" si="10"/>
        <v>160.19999999999999</v>
      </c>
      <c r="I30" s="46">
        <f t="shared" si="10"/>
        <v>160.19999999999999</v>
      </c>
      <c r="J30" s="46">
        <f>+(J25/J27)/7*1000</f>
        <v>160.19999999999999</v>
      </c>
      <c r="K30" s="125">
        <f t="shared" ref="K30" si="11">+(K25/K27)/7*1000</f>
        <v>160.19999999999996</v>
      </c>
      <c r="L30" s="46">
        <f t="shared" si="10"/>
        <v>160.20000000000005</v>
      </c>
      <c r="M30" s="46">
        <f>+(M25/M27)/7*1000</f>
        <v>160.19999999999996</v>
      </c>
      <c r="N30" s="45">
        <f t="shared" ref="N30:S30" si="12">+(N25/N27)/7*1000</f>
        <v>160.19999999999996</v>
      </c>
      <c r="O30" s="46">
        <f t="shared" si="12"/>
        <v>160.19999999999999</v>
      </c>
      <c r="P30" s="46">
        <f t="shared" si="12"/>
        <v>160.20000000000005</v>
      </c>
      <c r="Q30" s="46">
        <f t="shared" si="12"/>
        <v>160.20000000000005</v>
      </c>
      <c r="R30" s="46">
        <f t="shared" si="12"/>
        <v>160.19999999999999</v>
      </c>
      <c r="S30" s="47">
        <f t="shared" si="12"/>
        <v>160.20000000000005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102.1326</v>
      </c>
      <c r="C39" s="78">
        <v>97.863899999999987</v>
      </c>
      <c r="D39" s="78">
        <v>100.55159999999999</v>
      </c>
      <c r="E39" s="78">
        <v>29.406599999999997</v>
      </c>
      <c r="F39" s="78">
        <v>102.1326</v>
      </c>
      <c r="G39" s="78">
        <v>100.7097</v>
      </c>
      <c r="H39" s="78"/>
      <c r="I39" s="78"/>
      <c r="J39" s="99">
        <f t="shared" ref="J39:J46" si="13">SUM(B39:I39)</f>
        <v>532.79700000000003</v>
      </c>
      <c r="K39" s="2"/>
      <c r="L39" s="89" t="s">
        <v>12</v>
      </c>
      <c r="M39" s="78">
        <v>6.6</v>
      </c>
      <c r="N39" s="78">
        <v>6.3</v>
      </c>
      <c r="O39" s="78">
        <v>6.4</v>
      </c>
      <c r="P39" s="78">
        <v>1.7</v>
      </c>
      <c r="Q39" s="78">
        <v>8.4</v>
      </c>
      <c r="R39" s="78">
        <v>8.3000000000000007</v>
      </c>
      <c r="S39" s="99">
        <f t="shared" ref="S39:S46" si="14">SUM(M39:R39)</f>
        <v>37.700000000000003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102.1326</v>
      </c>
      <c r="C40" s="78">
        <v>97.863899999999987</v>
      </c>
      <c r="D40" s="78">
        <v>100.55159999999999</v>
      </c>
      <c r="E40" s="78">
        <v>29.406599999999997</v>
      </c>
      <c r="F40" s="78">
        <v>102.1326</v>
      </c>
      <c r="G40" s="78">
        <v>100.7097</v>
      </c>
      <c r="H40" s="78"/>
      <c r="I40" s="78"/>
      <c r="J40" s="99">
        <f t="shared" si="13"/>
        <v>532.79700000000003</v>
      </c>
      <c r="K40" s="2"/>
      <c r="L40" s="90" t="s">
        <v>13</v>
      </c>
      <c r="M40" s="78">
        <v>6.6</v>
      </c>
      <c r="N40" s="78">
        <v>6.3</v>
      </c>
      <c r="O40" s="78">
        <v>6.4</v>
      </c>
      <c r="P40" s="78">
        <v>1.7</v>
      </c>
      <c r="Q40" s="78">
        <v>8.4</v>
      </c>
      <c r="R40" s="78">
        <v>8.3000000000000007</v>
      </c>
      <c r="S40" s="99">
        <f t="shared" si="14"/>
        <v>37.700000000000003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6.2</v>
      </c>
      <c r="O41" s="78">
        <v>6.3</v>
      </c>
      <c r="P41" s="78">
        <v>1.7</v>
      </c>
      <c r="Q41" s="78">
        <v>8.3000000000000007</v>
      </c>
      <c r="R41" s="78">
        <v>8</v>
      </c>
      <c r="S41" s="99">
        <f t="shared" si="14"/>
        <v>36.900000000000006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6.2</v>
      </c>
      <c r="O42" s="78">
        <v>6.4</v>
      </c>
      <c r="P42" s="78">
        <v>1.7</v>
      </c>
      <c r="Q42" s="78">
        <v>8.3000000000000007</v>
      </c>
      <c r="R42" s="78">
        <v>8</v>
      </c>
      <c r="S42" s="99">
        <f t="shared" si="14"/>
        <v>37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6.2</v>
      </c>
      <c r="O43" s="78">
        <v>6.4</v>
      </c>
      <c r="P43" s="78">
        <v>1.8</v>
      </c>
      <c r="Q43" s="78">
        <v>8.3000000000000007</v>
      </c>
      <c r="R43" s="78">
        <v>8</v>
      </c>
      <c r="S43" s="99">
        <f t="shared" si="14"/>
        <v>37.1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8.3000000000000007</v>
      </c>
      <c r="R44" s="78">
        <v>8.1</v>
      </c>
      <c r="S44" s="99">
        <f t="shared" si="14"/>
        <v>37.300000000000004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8.4</v>
      </c>
      <c r="R45" s="78">
        <v>8.1</v>
      </c>
      <c r="S45" s="99">
        <f t="shared" si="14"/>
        <v>37.400000000000006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204.26519999999999</v>
      </c>
      <c r="C46" s="26">
        <f t="shared" si="15"/>
        <v>195.72779999999997</v>
      </c>
      <c r="D46" s="26">
        <f t="shared" si="15"/>
        <v>201.10319999999999</v>
      </c>
      <c r="E46" s="26">
        <f t="shared" si="15"/>
        <v>58.813199999999995</v>
      </c>
      <c r="F46" s="26">
        <f t="shared" si="15"/>
        <v>204.26519999999999</v>
      </c>
      <c r="G46" s="26">
        <f t="shared" si="15"/>
        <v>201.4194</v>
      </c>
      <c r="H46" s="26">
        <f t="shared" si="15"/>
        <v>0</v>
      </c>
      <c r="I46" s="26">
        <f t="shared" si="15"/>
        <v>0</v>
      </c>
      <c r="J46" s="99">
        <f t="shared" si="13"/>
        <v>1065.5940000000001</v>
      </c>
      <c r="L46" s="76" t="s">
        <v>10</v>
      </c>
      <c r="M46" s="79">
        <f t="shared" ref="M46:R46" si="16">SUM(M39:M45)</f>
        <v>45.199999999999996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12.200000000000001</v>
      </c>
      <c r="Q46" s="26">
        <f t="shared" si="16"/>
        <v>58.4</v>
      </c>
      <c r="R46" s="26">
        <f t="shared" si="16"/>
        <v>56.800000000000004</v>
      </c>
      <c r="S46" s="99">
        <f t="shared" si="14"/>
        <v>261.09999999999997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158.1</v>
      </c>
      <c r="C47" s="29">
        <v>158.1</v>
      </c>
      <c r="D47" s="29">
        <v>158.1</v>
      </c>
      <c r="E47" s="29">
        <v>158.1</v>
      </c>
      <c r="F47" s="29">
        <v>158.1</v>
      </c>
      <c r="G47" s="29">
        <v>158.1</v>
      </c>
      <c r="H47" s="29"/>
      <c r="I47" s="29"/>
      <c r="J47" s="100">
        <f>+((J46/J48)/7)*1000</f>
        <v>45.171428571428578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132.74021352313164</v>
      </c>
      <c r="T47" s="62"/>
    </row>
    <row r="48" spans="1:30" ht="33.75" customHeight="1" x14ac:dyDescent="0.25">
      <c r="A48" s="92" t="s">
        <v>20</v>
      </c>
      <c r="B48" s="81">
        <v>646</v>
      </c>
      <c r="C48" s="33">
        <v>619</v>
      </c>
      <c r="D48" s="33">
        <v>636</v>
      </c>
      <c r="E48" s="33">
        <v>186</v>
      </c>
      <c r="F48" s="33">
        <v>646</v>
      </c>
      <c r="G48" s="33">
        <v>637</v>
      </c>
      <c r="H48" s="33"/>
      <c r="I48" s="33"/>
      <c r="J48" s="101">
        <f>SUM(B48:I48)</f>
        <v>3370</v>
      </c>
      <c r="K48" s="63"/>
      <c r="L48" s="92" t="s">
        <v>20</v>
      </c>
      <c r="M48" s="104">
        <v>48</v>
      </c>
      <c r="N48" s="64">
        <v>47</v>
      </c>
      <c r="O48" s="64">
        <v>48</v>
      </c>
      <c r="P48" s="64">
        <v>13</v>
      </c>
      <c r="Q48" s="64">
        <v>63</v>
      </c>
      <c r="R48" s="64">
        <v>62</v>
      </c>
      <c r="S48" s="110">
        <f>SUM(M48:R48)</f>
        <v>281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102.1326</v>
      </c>
      <c r="C49" s="37">
        <f t="shared" si="17"/>
        <v>97.863899999999987</v>
      </c>
      <c r="D49" s="37">
        <f t="shared" si="17"/>
        <v>100.55159999999999</v>
      </c>
      <c r="E49" s="37">
        <f t="shared" si="17"/>
        <v>29.406599999999997</v>
      </c>
      <c r="F49" s="37">
        <f t="shared" si="17"/>
        <v>102.1326</v>
      </c>
      <c r="G49" s="37">
        <f t="shared" si="17"/>
        <v>100.7097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45.171428571428571</v>
      </c>
      <c r="L49" s="93" t="s">
        <v>21</v>
      </c>
      <c r="M49" s="82">
        <f>((M48*M47)*7/1000-M39-M40)/5</f>
        <v>6.3983999999999996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1.7679000000000002</v>
      </c>
      <c r="Q49" s="37">
        <f t="shared" si="19"/>
        <v>8.3264999999999993</v>
      </c>
      <c r="R49" s="37">
        <f t="shared" si="19"/>
        <v>8.0508000000000006</v>
      </c>
      <c r="S49" s="111">
        <f>((S46*1000)/S48)/7</f>
        <v>132.74021352313167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714.92819999999995</v>
      </c>
      <c r="C50" s="41">
        <f t="shared" si="20"/>
        <v>685.04729999999995</v>
      </c>
      <c r="D50" s="41">
        <f t="shared" si="20"/>
        <v>703.86119999999994</v>
      </c>
      <c r="E50" s="41">
        <f t="shared" si="20"/>
        <v>205.84619999999998</v>
      </c>
      <c r="F50" s="41">
        <f t="shared" si="20"/>
        <v>714.92819999999995</v>
      </c>
      <c r="G50" s="41">
        <f t="shared" si="20"/>
        <v>704.96789999999999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45.192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58.432499999999997</v>
      </c>
      <c r="R50" s="41">
        <f t="shared" si="21"/>
        <v>56.853999999999999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45.171428571428571</v>
      </c>
      <c r="C51" s="46">
        <f t="shared" si="22"/>
        <v>45.171428571428571</v>
      </c>
      <c r="D51" s="46">
        <f t="shared" si="22"/>
        <v>45.171428571428571</v>
      </c>
      <c r="E51" s="46">
        <f t="shared" si="22"/>
        <v>45.171428571428571</v>
      </c>
      <c r="F51" s="46">
        <f t="shared" si="22"/>
        <v>45.171428571428571</v>
      </c>
      <c r="G51" s="46">
        <f t="shared" si="22"/>
        <v>45.171428571428571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134.52380952380952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134.0659340659341</v>
      </c>
      <c r="Q51" s="46">
        <f t="shared" si="23"/>
        <v>132.42630385487527</v>
      </c>
      <c r="R51" s="46">
        <f t="shared" si="23"/>
        <v>130.87557603686636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8.9</v>
      </c>
      <c r="D58" s="78">
        <v>9</v>
      </c>
      <c r="E58" s="78">
        <v>2.2999999999999998</v>
      </c>
      <c r="F58" s="78">
        <v>9</v>
      </c>
      <c r="G58" s="182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8.9</v>
      </c>
      <c r="P58" s="78">
        <v>9</v>
      </c>
      <c r="Q58" s="78">
        <v>2.2999999999999998</v>
      </c>
      <c r="R58" s="78">
        <v>8.8000000000000007</v>
      </c>
      <c r="S58" s="182">
        <v>8.9</v>
      </c>
      <c r="T58" s="24">
        <f t="shared" ref="T58:T65" si="24">SUM(B58:S58)</f>
        <v>140.10000000000002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8.9</v>
      </c>
      <c r="D59" s="78">
        <v>9</v>
      </c>
      <c r="E59" s="78">
        <v>2.2999999999999998</v>
      </c>
      <c r="F59" s="78">
        <v>9</v>
      </c>
      <c r="G59" s="182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8.9</v>
      </c>
      <c r="P59" s="78">
        <v>9</v>
      </c>
      <c r="Q59" s="78">
        <v>2.2999999999999998</v>
      </c>
      <c r="R59" s="78">
        <v>8.8000000000000007</v>
      </c>
      <c r="S59" s="182">
        <v>8.9</v>
      </c>
      <c r="T59" s="24">
        <f t="shared" si="24"/>
        <v>140.10000000000002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9</v>
      </c>
      <c r="C60" s="78">
        <v>8.9</v>
      </c>
      <c r="D60" s="78">
        <v>9</v>
      </c>
      <c r="E60" s="78">
        <v>2.2000000000000002</v>
      </c>
      <c r="F60" s="78">
        <v>9</v>
      </c>
      <c r="G60" s="182">
        <v>8.9</v>
      </c>
      <c r="H60" s="21">
        <v>8.8000000000000007</v>
      </c>
      <c r="I60" s="78">
        <v>9</v>
      </c>
      <c r="J60" s="78">
        <v>8.9</v>
      </c>
      <c r="K60" s="78">
        <v>2.2000000000000002</v>
      </c>
      <c r="L60" s="78">
        <v>8.8000000000000007</v>
      </c>
      <c r="M60" s="182">
        <v>8.5</v>
      </c>
      <c r="N60" s="21">
        <v>9.1</v>
      </c>
      <c r="O60" s="78">
        <v>8.9</v>
      </c>
      <c r="P60" s="78">
        <v>9</v>
      </c>
      <c r="Q60" s="78">
        <v>2</v>
      </c>
      <c r="R60" s="78">
        <v>8.6999999999999993</v>
      </c>
      <c r="S60" s="182">
        <v>8.9</v>
      </c>
      <c r="T60" s="24">
        <f t="shared" si="24"/>
        <v>139.80000000000001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9</v>
      </c>
      <c r="C61" s="78">
        <v>8.9</v>
      </c>
      <c r="D61" s="78">
        <v>9</v>
      </c>
      <c r="E61" s="78">
        <v>2.2000000000000002</v>
      </c>
      <c r="F61" s="78">
        <v>9</v>
      </c>
      <c r="G61" s="182">
        <v>8.9</v>
      </c>
      <c r="H61" s="21">
        <v>8.8000000000000007</v>
      </c>
      <c r="I61" s="78">
        <v>9</v>
      </c>
      <c r="J61" s="78">
        <v>8.9</v>
      </c>
      <c r="K61" s="78">
        <v>2.2000000000000002</v>
      </c>
      <c r="L61" s="78">
        <v>8.8000000000000007</v>
      </c>
      <c r="M61" s="182">
        <v>8.5</v>
      </c>
      <c r="N61" s="21">
        <v>9.1</v>
      </c>
      <c r="O61" s="78">
        <v>8.9</v>
      </c>
      <c r="P61" s="78">
        <v>9</v>
      </c>
      <c r="Q61" s="78">
        <v>2</v>
      </c>
      <c r="R61" s="78">
        <v>8.6999999999999993</v>
      </c>
      <c r="S61" s="182">
        <v>8.9</v>
      </c>
      <c r="T61" s="24">
        <f t="shared" si="24"/>
        <v>139.80000000000001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9</v>
      </c>
      <c r="E62" s="78">
        <v>2.2000000000000002</v>
      </c>
      <c r="F62" s="78">
        <v>9</v>
      </c>
      <c r="G62" s="182">
        <v>8.9</v>
      </c>
      <c r="H62" s="21">
        <v>8.3000000000000007</v>
      </c>
      <c r="I62" s="78">
        <v>8.3000000000000007</v>
      </c>
      <c r="J62" s="78">
        <v>8.3000000000000007</v>
      </c>
      <c r="K62" s="78">
        <v>2.1</v>
      </c>
      <c r="L62" s="78">
        <v>9.6999999999999993</v>
      </c>
      <c r="M62" s="182">
        <v>9.6999999999999993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9.4</v>
      </c>
      <c r="S62" s="182">
        <v>9.4</v>
      </c>
      <c r="T62" s="24">
        <f t="shared" si="24"/>
        <v>140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9.1</v>
      </c>
      <c r="C63" s="78">
        <v>9</v>
      </c>
      <c r="D63" s="78">
        <v>9</v>
      </c>
      <c r="E63" s="78">
        <v>2.2000000000000002</v>
      </c>
      <c r="F63" s="78">
        <v>9</v>
      </c>
      <c r="G63" s="182">
        <v>9</v>
      </c>
      <c r="H63" s="21">
        <v>8.3000000000000007</v>
      </c>
      <c r="I63" s="78">
        <v>8.3000000000000007</v>
      </c>
      <c r="J63" s="78">
        <v>8.3000000000000007</v>
      </c>
      <c r="K63" s="78">
        <v>2.1</v>
      </c>
      <c r="L63" s="78">
        <v>9.6999999999999993</v>
      </c>
      <c r="M63" s="182">
        <v>9.6999999999999993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9.4</v>
      </c>
      <c r="S63" s="182">
        <v>9.4</v>
      </c>
      <c r="T63" s="24">
        <f t="shared" si="24"/>
        <v>140.29999999999998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9.1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9</v>
      </c>
      <c r="H64" s="21">
        <v>8.3000000000000007</v>
      </c>
      <c r="I64" s="78">
        <v>8.3000000000000007</v>
      </c>
      <c r="J64" s="78">
        <v>8.3000000000000007</v>
      </c>
      <c r="K64" s="78">
        <v>2.1</v>
      </c>
      <c r="L64" s="78">
        <v>9.6999999999999993</v>
      </c>
      <c r="M64" s="182">
        <v>9.6999999999999993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9.4</v>
      </c>
      <c r="S64" s="182">
        <v>9.4</v>
      </c>
      <c r="T64" s="24">
        <f t="shared" si="24"/>
        <v>140.29999999999998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63.2</v>
      </c>
      <c r="C65" s="26">
        <f t="shared" ref="C65:R65" si="25">SUM(C58:C64)</f>
        <v>62.5</v>
      </c>
      <c r="D65" s="26">
        <f t="shared" si="25"/>
        <v>63</v>
      </c>
      <c r="E65" s="26">
        <f t="shared" si="25"/>
        <v>15.599999999999998</v>
      </c>
      <c r="F65" s="26">
        <f t="shared" si="25"/>
        <v>63</v>
      </c>
      <c r="G65" s="27">
        <f t="shared" si="25"/>
        <v>62.3</v>
      </c>
      <c r="H65" s="25">
        <f t="shared" si="25"/>
        <v>60.099999999999994</v>
      </c>
      <c r="I65" s="26">
        <f t="shared" si="25"/>
        <v>60.699999999999989</v>
      </c>
      <c r="J65" s="26">
        <f t="shared" si="25"/>
        <v>60.3</v>
      </c>
      <c r="K65" s="26">
        <f t="shared" si="25"/>
        <v>15.1</v>
      </c>
      <c r="L65" s="26">
        <f t="shared" si="25"/>
        <v>64.300000000000011</v>
      </c>
      <c r="M65" s="27">
        <f t="shared" si="25"/>
        <v>63.5</v>
      </c>
      <c r="N65" s="25">
        <f t="shared" si="25"/>
        <v>61.7</v>
      </c>
      <c r="O65" s="26">
        <f t="shared" si="25"/>
        <v>61.1</v>
      </c>
      <c r="P65" s="26">
        <f t="shared" si="25"/>
        <v>61.800000000000004</v>
      </c>
      <c r="Q65" s="26">
        <f t="shared" si="25"/>
        <v>15.2</v>
      </c>
      <c r="R65" s="26">
        <f t="shared" si="25"/>
        <v>63.199999999999996</v>
      </c>
      <c r="S65" s="27">
        <f>SUM(S58:S64)</f>
        <v>63.8</v>
      </c>
      <c r="T65" s="24">
        <f t="shared" si="24"/>
        <v>980.4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137.85151856017998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63</v>
      </c>
      <c r="N67" s="303">
        <v>65</v>
      </c>
      <c r="O67" s="64">
        <v>64</v>
      </c>
      <c r="P67" s="64">
        <v>65</v>
      </c>
      <c r="Q67" s="64">
        <v>15</v>
      </c>
      <c r="R67" s="64">
        <v>64</v>
      </c>
      <c r="S67" s="446">
        <v>65</v>
      </c>
      <c r="T67" s="305">
        <f>SUM(B67:S67)</f>
        <v>1016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9.0489999999999995</v>
      </c>
      <c r="C68" s="82">
        <f t="shared" si="26"/>
        <v>8.9392000000000014</v>
      </c>
      <c r="D68" s="82">
        <f t="shared" si="26"/>
        <v>9.0034999999999989</v>
      </c>
      <c r="E68" s="82">
        <f t="shared" si="26"/>
        <v>2.2048000000000001</v>
      </c>
      <c r="F68" s="82">
        <f t="shared" si="26"/>
        <v>9.0034999999999989</v>
      </c>
      <c r="G68" s="186">
        <f t="shared" si="26"/>
        <v>8.9469999999999992</v>
      </c>
      <c r="H68" s="36">
        <f t="shared" si="26"/>
        <v>8.8448000000000011</v>
      </c>
      <c r="I68" s="82">
        <f t="shared" si="26"/>
        <v>8.9980000000000011</v>
      </c>
      <c r="J68" s="82">
        <f t="shared" si="26"/>
        <v>8.9015000000000022</v>
      </c>
      <c r="K68" s="82">
        <f t="shared" si="26"/>
        <v>2.2224000000000004</v>
      </c>
      <c r="L68" s="82">
        <f t="shared" si="26"/>
        <v>8.8559999999999999</v>
      </c>
      <c r="M68" s="186">
        <f t="shared" si="26"/>
        <v>8.5592999999999986</v>
      </c>
      <c r="N68" s="36">
        <f t="shared" si="26"/>
        <v>9.0945</v>
      </c>
      <c r="O68" s="82">
        <f t="shared" si="26"/>
        <v>8.9392000000000014</v>
      </c>
      <c r="P68" s="82">
        <f t="shared" si="26"/>
        <v>9.0034999999999989</v>
      </c>
      <c r="Q68" s="82">
        <f t="shared" si="26"/>
        <v>1.9990000000000001</v>
      </c>
      <c r="R68" s="82">
        <f t="shared" si="26"/>
        <v>8.7104000000000017</v>
      </c>
      <c r="S68" s="186">
        <f t="shared" si="26"/>
        <v>8.907</v>
      </c>
      <c r="T68" s="306">
        <f>((T65*1000)/T67)/7</f>
        <v>137.85151856017998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63.244999999999997</v>
      </c>
      <c r="C69" s="83">
        <f t="shared" ref="C69:R69" si="27">((C67*C66)*7)/1000</f>
        <v>62.496000000000002</v>
      </c>
      <c r="D69" s="83">
        <f t="shared" si="27"/>
        <v>63.017499999999998</v>
      </c>
      <c r="E69" s="83">
        <f t="shared" si="27"/>
        <v>15.624000000000001</v>
      </c>
      <c r="F69" s="83">
        <f t="shared" si="27"/>
        <v>63.017499999999998</v>
      </c>
      <c r="G69" s="307">
        <f t="shared" si="27"/>
        <v>62.335000000000001</v>
      </c>
      <c r="H69" s="40">
        <f t="shared" si="27"/>
        <v>61.823999999999998</v>
      </c>
      <c r="I69" s="83">
        <f t="shared" si="27"/>
        <v>62.79</v>
      </c>
      <c r="J69" s="83">
        <f t="shared" si="27"/>
        <v>62.107500000000002</v>
      </c>
      <c r="K69" s="83">
        <f t="shared" si="27"/>
        <v>15.512</v>
      </c>
      <c r="L69" s="83">
        <f t="shared" si="27"/>
        <v>61.88</v>
      </c>
      <c r="M69" s="307">
        <f t="shared" si="27"/>
        <v>60.1965</v>
      </c>
      <c r="N69" s="40">
        <f t="shared" si="27"/>
        <v>63.472499999999997</v>
      </c>
      <c r="O69" s="83">
        <f t="shared" si="27"/>
        <v>62.496000000000002</v>
      </c>
      <c r="P69" s="83">
        <f t="shared" si="27"/>
        <v>63.017499999999998</v>
      </c>
      <c r="Q69" s="83">
        <f t="shared" si="27"/>
        <v>14.595000000000001</v>
      </c>
      <c r="R69" s="83">
        <f t="shared" si="27"/>
        <v>61.152000000000001</v>
      </c>
      <c r="S69" s="85">
        <f>((S67*S66)*7)/1000</f>
        <v>62.335000000000001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138.90109890109889</v>
      </c>
      <c r="C70" s="84">
        <f t="shared" ref="C70:R70" si="28">+(C65/C67)/7*1000</f>
        <v>139.50892857142858</v>
      </c>
      <c r="D70" s="84">
        <f t="shared" si="28"/>
        <v>138.46153846153848</v>
      </c>
      <c r="E70" s="84">
        <f t="shared" si="28"/>
        <v>139.28571428571425</v>
      </c>
      <c r="F70" s="84">
        <f t="shared" si="28"/>
        <v>138.46153846153848</v>
      </c>
      <c r="G70" s="188">
        <f t="shared" si="28"/>
        <v>136.92307692307691</v>
      </c>
      <c r="H70" s="45">
        <f t="shared" si="28"/>
        <v>134.15178571428572</v>
      </c>
      <c r="I70" s="84">
        <f t="shared" si="28"/>
        <v>133.4065934065934</v>
      </c>
      <c r="J70" s="84">
        <f t="shared" si="28"/>
        <v>132.52747252747253</v>
      </c>
      <c r="K70" s="84">
        <f t="shared" si="28"/>
        <v>134.82142857142856</v>
      </c>
      <c r="L70" s="84">
        <f t="shared" si="28"/>
        <v>141.31868131868134</v>
      </c>
      <c r="M70" s="188">
        <f t="shared" si="28"/>
        <v>143.99092970521539</v>
      </c>
      <c r="N70" s="45">
        <f t="shared" si="28"/>
        <v>135.60439560439559</v>
      </c>
      <c r="O70" s="84">
        <f t="shared" si="28"/>
        <v>136.38392857142858</v>
      </c>
      <c r="P70" s="84">
        <f t="shared" si="28"/>
        <v>135.82417582417582</v>
      </c>
      <c r="Q70" s="84">
        <f t="shared" si="28"/>
        <v>144.76190476190473</v>
      </c>
      <c r="R70" s="84">
        <f t="shared" si="28"/>
        <v>141.07142857142858</v>
      </c>
      <c r="S70" s="47">
        <f>+(S65/S67)/7*1000</f>
        <v>140.2197802197802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9D6C-3E52-4F8F-969E-A6AC34F833A8}">
  <dimension ref="A1:AQ239"/>
  <sheetViews>
    <sheetView view="pageBreakPreview" topLeftCell="A43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2"/>
      <c r="Z3" s="2"/>
      <c r="AA3" s="2"/>
      <c r="AB3" s="2"/>
      <c r="AC3" s="2"/>
      <c r="AD3" s="4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8" t="s">
        <v>1</v>
      </c>
      <c r="B9" s="448"/>
      <c r="C9" s="448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8"/>
      <c r="B10" s="448"/>
      <c r="C10" s="4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8" t="s">
        <v>4</v>
      </c>
      <c r="B11" s="448"/>
      <c r="C11" s="448"/>
      <c r="D11" s="1"/>
      <c r="E11" s="449">
        <v>3</v>
      </c>
      <c r="F11" s="1"/>
      <c r="G11" s="1"/>
      <c r="H11" s="1"/>
      <c r="I11" s="1"/>
      <c r="J11" s="1"/>
      <c r="K11" s="493" t="s">
        <v>146</v>
      </c>
      <c r="L11" s="493"/>
      <c r="M11" s="450"/>
      <c r="N11" s="4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8"/>
      <c r="B12" s="448"/>
      <c r="C12" s="448"/>
      <c r="D12" s="1"/>
      <c r="E12" s="5"/>
      <c r="F12" s="1"/>
      <c r="G12" s="1"/>
      <c r="H12" s="1"/>
      <c r="I12" s="1"/>
      <c r="J12" s="1"/>
      <c r="K12" s="450"/>
      <c r="L12" s="450"/>
      <c r="M12" s="450"/>
      <c r="N12" s="4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8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50"/>
      <c r="M13" s="450"/>
      <c r="N13" s="450"/>
      <c r="O13" s="450"/>
      <c r="P13" s="450"/>
      <c r="Q13" s="450"/>
      <c r="R13" s="450"/>
      <c r="S13" s="450"/>
      <c r="T13" s="450"/>
      <c r="U13" s="450"/>
      <c r="V13" s="450"/>
      <c r="W13" s="1"/>
      <c r="X13" s="1"/>
      <c r="Y13" s="1"/>
    </row>
    <row r="14" spans="1:30" s="3" customFormat="1" ht="27" thickBot="1" x14ac:dyDescent="0.3">
      <c r="A14" s="44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118.18696287999998</v>
      </c>
      <c r="C18" s="78">
        <v>118.34127321599996</v>
      </c>
      <c r="D18" s="22">
        <v>120.43482976</v>
      </c>
      <c r="E18" s="22">
        <v>32.297544959999996</v>
      </c>
      <c r="F18" s="22">
        <v>120.69065279999998</v>
      </c>
      <c r="G18" s="22">
        <v>120.97454272000002</v>
      </c>
      <c r="H18" s="21">
        <v>118.67903513599997</v>
      </c>
      <c r="I18" s="22">
        <v>119.10692326399996</v>
      </c>
      <c r="J18" s="22">
        <v>118.63248409599998</v>
      </c>
      <c r="K18" s="119">
        <v>30.151855103999992</v>
      </c>
      <c r="L18" s="22">
        <v>120.28973977599999</v>
      </c>
      <c r="M18" s="22">
        <v>120.65447679999996</v>
      </c>
      <c r="N18" s="21">
        <v>119.10733702399996</v>
      </c>
      <c r="O18" s="78">
        <v>119.611161856</v>
      </c>
      <c r="P18" s="22">
        <v>120.28468889599999</v>
      </c>
      <c r="Q18" s="22">
        <v>32.820107712000002</v>
      </c>
      <c r="R18" s="22">
        <v>119.69615897599996</v>
      </c>
      <c r="S18" s="23">
        <v>120.37058687999998</v>
      </c>
      <c r="T18" s="24">
        <f t="shared" ref="T18:T25" si="0">SUM(B18:S18)</f>
        <v>1890.3303618559996</v>
      </c>
      <c r="V18" s="2"/>
      <c r="W18" s="18"/>
    </row>
    <row r="19" spans="1:30" ht="39.950000000000003" customHeight="1" x14ac:dyDescent="0.25">
      <c r="A19" s="157" t="s">
        <v>13</v>
      </c>
      <c r="B19" s="21">
        <v>118.18696287999998</v>
      </c>
      <c r="C19" s="78">
        <v>118.34127321599996</v>
      </c>
      <c r="D19" s="22">
        <v>120.43482976</v>
      </c>
      <c r="E19" s="22">
        <v>32.297544959999996</v>
      </c>
      <c r="F19" s="22">
        <v>120.69065279999998</v>
      </c>
      <c r="G19" s="22">
        <v>120.97454272000002</v>
      </c>
      <c r="H19" s="21">
        <v>118.67903513599997</v>
      </c>
      <c r="I19" s="22">
        <v>119.10692326399996</v>
      </c>
      <c r="J19" s="22">
        <v>118.63248409599998</v>
      </c>
      <c r="K19" s="119">
        <v>30.151855103999992</v>
      </c>
      <c r="L19" s="22">
        <v>120.28973977599999</v>
      </c>
      <c r="M19" s="22">
        <v>120.65447679999996</v>
      </c>
      <c r="N19" s="21">
        <v>119.10733702399996</v>
      </c>
      <c r="O19" s="78">
        <v>119.611161856</v>
      </c>
      <c r="P19" s="22">
        <v>120.28468889599999</v>
      </c>
      <c r="Q19" s="22">
        <v>32.820107712000002</v>
      </c>
      <c r="R19" s="22">
        <v>119.69615897599996</v>
      </c>
      <c r="S19" s="23">
        <v>120.37058687999998</v>
      </c>
      <c r="T19" s="24">
        <f t="shared" si="0"/>
        <v>1890.3303618559996</v>
      </c>
      <c r="V19" s="2"/>
      <c r="W19" s="18"/>
    </row>
    <row r="20" spans="1:30" ht="39.75" customHeight="1" x14ac:dyDescent="0.25">
      <c r="A20" s="156" t="s">
        <v>14</v>
      </c>
      <c r="B20" s="21">
        <v>117.05651484800003</v>
      </c>
      <c r="C20" s="78">
        <v>117.44195071360002</v>
      </c>
      <c r="D20" s="22">
        <v>119.51106809600003</v>
      </c>
      <c r="E20" s="22">
        <v>32.244142016000012</v>
      </c>
      <c r="F20" s="22">
        <v>120.30305888000005</v>
      </c>
      <c r="G20" s="22">
        <v>120.63666291200002</v>
      </c>
      <c r="H20" s="21">
        <v>117.75400594560006</v>
      </c>
      <c r="I20" s="22">
        <v>118.70075069440001</v>
      </c>
      <c r="J20" s="22">
        <v>117.99620636160003</v>
      </c>
      <c r="K20" s="119">
        <v>29.077977958400009</v>
      </c>
      <c r="L20" s="22">
        <v>119.5691040896</v>
      </c>
      <c r="M20" s="22">
        <v>119.87036928000001</v>
      </c>
      <c r="N20" s="21">
        <v>118.25342519040001</v>
      </c>
      <c r="O20" s="78">
        <v>119.16979525760003</v>
      </c>
      <c r="P20" s="22">
        <v>119.57112444160001</v>
      </c>
      <c r="Q20" s="22">
        <v>32.482276915200003</v>
      </c>
      <c r="R20" s="22">
        <v>118.91221640960002</v>
      </c>
      <c r="S20" s="23">
        <v>119.76034524800002</v>
      </c>
      <c r="T20" s="24">
        <f t="shared" si="0"/>
        <v>1878.3109952576001</v>
      </c>
      <c r="V20" s="2"/>
      <c r="W20" s="18"/>
    </row>
    <row r="21" spans="1:30" ht="39.950000000000003" customHeight="1" x14ac:dyDescent="0.25">
      <c r="A21" s="157" t="s">
        <v>15</v>
      </c>
      <c r="B21" s="21">
        <v>117.05651484800003</v>
      </c>
      <c r="C21" s="78">
        <v>117.44195071360002</v>
      </c>
      <c r="D21" s="22">
        <v>119.51106809600003</v>
      </c>
      <c r="E21" s="22">
        <v>32.244142016000012</v>
      </c>
      <c r="F21" s="22">
        <v>120.30305888000005</v>
      </c>
      <c r="G21" s="22">
        <v>120.63666291200002</v>
      </c>
      <c r="H21" s="21">
        <v>117.75400594560006</v>
      </c>
      <c r="I21" s="22">
        <v>118.70075069440001</v>
      </c>
      <c r="J21" s="22">
        <v>117.99620636160003</v>
      </c>
      <c r="K21" s="119">
        <v>29.077977958400009</v>
      </c>
      <c r="L21" s="22">
        <v>119.5691040896</v>
      </c>
      <c r="M21" s="22">
        <v>119.87036928000001</v>
      </c>
      <c r="N21" s="21">
        <v>118.25342519040001</v>
      </c>
      <c r="O21" s="78">
        <v>119.16979525760003</v>
      </c>
      <c r="P21" s="22">
        <v>119.57112444160001</v>
      </c>
      <c r="Q21" s="22">
        <v>32.482276915200003</v>
      </c>
      <c r="R21" s="22">
        <v>118.91221640960002</v>
      </c>
      <c r="S21" s="23">
        <v>119.76034524800002</v>
      </c>
      <c r="T21" s="24">
        <f t="shared" si="0"/>
        <v>1878.3109952576001</v>
      </c>
      <c r="V21" s="2"/>
      <c r="W21" s="18"/>
    </row>
    <row r="22" spans="1:30" ht="39.950000000000003" customHeight="1" x14ac:dyDescent="0.25">
      <c r="A22" s="156" t="s">
        <v>16</v>
      </c>
      <c r="B22" s="21">
        <v>117.05651484800003</v>
      </c>
      <c r="C22" s="78">
        <v>117.44195071360002</v>
      </c>
      <c r="D22" s="22">
        <v>119.51106809600003</v>
      </c>
      <c r="E22" s="22">
        <v>32.244142016000012</v>
      </c>
      <c r="F22" s="22">
        <v>120.30305888000005</v>
      </c>
      <c r="G22" s="22">
        <v>120.63666291200002</v>
      </c>
      <c r="H22" s="21">
        <v>117.75400594560006</v>
      </c>
      <c r="I22" s="22">
        <v>118.70075069440001</v>
      </c>
      <c r="J22" s="22">
        <v>117.99620636160003</v>
      </c>
      <c r="K22" s="119">
        <v>29.077977958400009</v>
      </c>
      <c r="L22" s="22">
        <v>119.5691040896</v>
      </c>
      <c r="M22" s="22">
        <v>119.87036928000001</v>
      </c>
      <c r="N22" s="21">
        <v>118.25342519040001</v>
      </c>
      <c r="O22" s="78">
        <v>119.16979525760003</v>
      </c>
      <c r="P22" s="22">
        <v>119.57112444160001</v>
      </c>
      <c r="Q22" s="22">
        <v>32.482276915200003</v>
      </c>
      <c r="R22" s="22">
        <v>118.91221640960002</v>
      </c>
      <c r="S22" s="23">
        <v>119.76034524800002</v>
      </c>
      <c r="T22" s="24">
        <f t="shared" si="0"/>
        <v>1878.3109952576001</v>
      </c>
      <c r="V22" s="2"/>
      <c r="W22" s="18"/>
    </row>
    <row r="23" spans="1:30" ht="39.950000000000003" customHeight="1" x14ac:dyDescent="0.25">
      <c r="A23" s="157" t="s">
        <v>17</v>
      </c>
      <c r="B23" s="21">
        <v>117.05651484800003</v>
      </c>
      <c r="C23" s="78">
        <v>117.44195071360002</v>
      </c>
      <c r="D23" s="22">
        <v>119.51106809600003</v>
      </c>
      <c r="E23" s="22">
        <v>32.244142016000012</v>
      </c>
      <c r="F23" s="22">
        <v>120.30305888000005</v>
      </c>
      <c r="G23" s="22">
        <v>120.63666291200002</v>
      </c>
      <c r="H23" s="21">
        <v>117.75400594560006</v>
      </c>
      <c r="I23" s="22">
        <v>118.70075069440001</v>
      </c>
      <c r="J23" s="22">
        <v>117.99620636160003</v>
      </c>
      <c r="K23" s="119">
        <v>29.077977958400009</v>
      </c>
      <c r="L23" s="22">
        <v>119.5691040896</v>
      </c>
      <c r="M23" s="22">
        <v>119.87036928000001</v>
      </c>
      <c r="N23" s="21">
        <v>118.25342519040001</v>
      </c>
      <c r="O23" s="78">
        <v>119.16979525760003</v>
      </c>
      <c r="P23" s="22">
        <v>119.57112444160001</v>
      </c>
      <c r="Q23" s="22">
        <v>32.482276915200003</v>
      </c>
      <c r="R23" s="22">
        <v>118.91221640960002</v>
      </c>
      <c r="S23" s="23">
        <v>119.76034524800002</v>
      </c>
      <c r="T23" s="24">
        <f t="shared" si="0"/>
        <v>1878.3109952576001</v>
      </c>
      <c r="V23" s="2"/>
      <c r="W23" s="18"/>
    </row>
    <row r="24" spans="1:30" ht="39.950000000000003" customHeight="1" x14ac:dyDescent="0.25">
      <c r="A24" s="156" t="s">
        <v>18</v>
      </c>
      <c r="B24" s="21">
        <v>117.05651484800003</v>
      </c>
      <c r="C24" s="78">
        <v>117.44195071360002</v>
      </c>
      <c r="D24" s="22">
        <v>119.51106809600003</v>
      </c>
      <c r="E24" s="22">
        <v>32.244142016000012</v>
      </c>
      <c r="F24" s="22">
        <v>120.30305888000005</v>
      </c>
      <c r="G24" s="22">
        <v>120.63666291200002</v>
      </c>
      <c r="H24" s="21">
        <v>117.75400594560006</v>
      </c>
      <c r="I24" s="22">
        <v>118.70075069440001</v>
      </c>
      <c r="J24" s="22">
        <v>117.99620636160003</v>
      </c>
      <c r="K24" s="119">
        <v>29.077977958400009</v>
      </c>
      <c r="L24" s="22">
        <v>119.5691040896</v>
      </c>
      <c r="M24" s="22">
        <v>119.87036928000001</v>
      </c>
      <c r="N24" s="21">
        <v>118.25342519040001</v>
      </c>
      <c r="O24" s="78">
        <v>119.16979525760003</v>
      </c>
      <c r="P24" s="22">
        <v>119.57112444160001</v>
      </c>
      <c r="Q24" s="22">
        <v>32.482276915200003</v>
      </c>
      <c r="R24" s="22">
        <v>118.91221640960002</v>
      </c>
      <c r="S24" s="23">
        <v>119.76034524800002</v>
      </c>
      <c r="T24" s="24">
        <f t="shared" si="0"/>
        <v>1878.3109952576001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821.65650000000005</v>
      </c>
      <c r="C25" s="26">
        <f t="shared" si="1"/>
        <v>823.89229999999998</v>
      </c>
      <c r="D25" s="26">
        <f t="shared" si="1"/>
        <v>838.42500000000018</v>
      </c>
      <c r="E25" s="26">
        <f>SUM(E18:E24)</f>
        <v>225.81580000000005</v>
      </c>
      <c r="F25" s="26">
        <f t="shared" ref="F25:L25" si="2">SUM(F18:F24)</f>
        <v>842.89660000000026</v>
      </c>
      <c r="G25" s="26">
        <f t="shared" si="2"/>
        <v>845.13240000000019</v>
      </c>
      <c r="H25" s="25">
        <f t="shared" si="2"/>
        <v>826.12810000000025</v>
      </c>
      <c r="I25" s="26">
        <f t="shared" si="2"/>
        <v>831.71759999999995</v>
      </c>
      <c r="J25" s="26">
        <f>SUM(J18:J24)</f>
        <v>827.24599999999998</v>
      </c>
      <c r="K25" s="120">
        <f t="shared" ref="K25" si="3">SUM(K18:K24)</f>
        <v>205.6936</v>
      </c>
      <c r="L25" s="26">
        <f t="shared" si="2"/>
        <v>838.42500000000007</v>
      </c>
      <c r="M25" s="26">
        <f>SUM(M18:M24)</f>
        <v>840.66079999999988</v>
      </c>
      <c r="N25" s="25">
        <f t="shared" ref="N25:P25" si="4">SUM(N18:N24)</f>
        <v>829.48179999999991</v>
      </c>
      <c r="O25" s="26">
        <f t="shared" si="4"/>
        <v>835.07130000000018</v>
      </c>
      <c r="P25" s="26">
        <f t="shared" si="4"/>
        <v>838.42499999999995</v>
      </c>
      <c r="Q25" s="26">
        <f>SUM(Q18:Q24)</f>
        <v>228.05160000000004</v>
      </c>
      <c r="R25" s="26">
        <f t="shared" ref="R25:S25" si="5">SUM(R18:R24)</f>
        <v>833.95339999999999</v>
      </c>
      <c r="S25" s="27">
        <f t="shared" si="5"/>
        <v>839.54290000000003</v>
      </c>
      <c r="T25" s="24">
        <f t="shared" si="0"/>
        <v>13172.215700000001</v>
      </c>
    </row>
    <row r="26" spans="1:30" s="2" customFormat="1" ht="36.75" customHeight="1" x14ac:dyDescent="0.25">
      <c r="A26" s="158" t="s">
        <v>19</v>
      </c>
      <c r="B26" s="402">
        <v>159.70000000000002</v>
      </c>
      <c r="C26" s="405">
        <v>159.70000000000002</v>
      </c>
      <c r="D26" s="29">
        <v>159.70000000000002</v>
      </c>
      <c r="E26" s="29">
        <v>159.70000000000002</v>
      </c>
      <c r="F26" s="401">
        <v>159.70000000000002</v>
      </c>
      <c r="G26" s="401">
        <v>159.70000000000002</v>
      </c>
      <c r="H26" s="402">
        <v>159.70000000000002</v>
      </c>
      <c r="I26" s="401">
        <v>159.70000000000002</v>
      </c>
      <c r="J26" s="401">
        <v>159.70000000000002</v>
      </c>
      <c r="K26" s="401">
        <v>159.70000000000002</v>
      </c>
      <c r="L26" s="401">
        <v>159.70000000000002</v>
      </c>
      <c r="M26" s="401">
        <v>159.70000000000002</v>
      </c>
      <c r="N26" s="402">
        <v>159.70000000000002</v>
      </c>
      <c r="O26" s="401">
        <v>159.70000000000002</v>
      </c>
      <c r="P26" s="401">
        <v>159.70000000000002</v>
      </c>
      <c r="Q26" s="401">
        <v>159.70000000000002</v>
      </c>
      <c r="R26" s="401">
        <v>159.70000000000002</v>
      </c>
      <c r="S26" s="404">
        <v>159.70000000000002</v>
      </c>
      <c r="T26" s="31">
        <f>+((T25/T27)/7)*1000</f>
        <v>159.70000000000002</v>
      </c>
    </row>
    <row r="27" spans="1:30" s="2" customFormat="1" ht="33" customHeight="1" x14ac:dyDescent="0.25">
      <c r="A27" s="159" t="s">
        <v>20</v>
      </c>
      <c r="B27" s="32">
        <v>735</v>
      </c>
      <c r="C27" s="81">
        <v>737</v>
      </c>
      <c r="D27" s="33">
        <v>750</v>
      </c>
      <c r="E27" s="33">
        <v>202</v>
      </c>
      <c r="F27" s="33">
        <v>754</v>
      </c>
      <c r="G27" s="33">
        <v>756</v>
      </c>
      <c r="H27" s="32">
        <v>739</v>
      </c>
      <c r="I27" s="33">
        <v>744</v>
      </c>
      <c r="J27" s="33">
        <v>740</v>
      </c>
      <c r="K27" s="122">
        <v>184</v>
      </c>
      <c r="L27" s="33">
        <v>750</v>
      </c>
      <c r="M27" s="33">
        <v>752</v>
      </c>
      <c r="N27" s="32">
        <v>742</v>
      </c>
      <c r="O27" s="33">
        <v>747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11783</v>
      </c>
      <c r="U27" s="2">
        <f>((T25*1000)/T27)/7</f>
        <v>159.70000000000002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117.05651484800003</v>
      </c>
      <c r="C28" s="37">
        <f t="shared" si="6"/>
        <v>117.44195071360002</v>
      </c>
      <c r="D28" s="37">
        <f t="shared" si="6"/>
        <v>119.51106809600003</v>
      </c>
      <c r="E28" s="37">
        <f t="shared" si="6"/>
        <v>32.244142016000012</v>
      </c>
      <c r="F28" s="37">
        <f t="shared" si="6"/>
        <v>120.30305888000005</v>
      </c>
      <c r="G28" s="37">
        <f t="shared" si="6"/>
        <v>120.63666291200002</v>
      </c>
      <c r="H28" s="36">
        <f t="shared" si="6"/>
        <v>117.75400594560006</v>
      </c>
      <c r="I28" s="37">
        <f t="shared" si="6"/>
        <v>118.70075069440001</v>
      </c>
      <c r="J28" s="37">
        <f t="shared" si="6"/>
        <v>117.99620636160003</v>
      </c>
      <c r="K28" s="123">
        <f t="shared" si="6"/>
        <v>29.077977958400009</v>
      </c>
      <c r="L28" s="37">
        <f t="shared" si="6"/>
        <v>119.5691040896</v>
      </c>
      <c r="M28" s="37">
        <f t="shared" si="6"/>
        <v>119.87036928000001</v>
      </c>
      <c r="N28" s="36">
        <f t="shared" si="6"/>
        <v>118.25342519040001</v>
      </c>
      <c r="O28" s="37">
        <f t="shared" si="6"/>
        <v>119.16979525760003</v>
      </c>
      <c r="P28" s="37">
        <f t="shared" si="6"/>
        <v>119.57112444160001</v>
      </c>
      <c r="Q28" s="37">
        <f t="shared" si="6"/>
        <v>32.482276915200003</v>
      </c>
      <c r="R28" s="37">
        <f t="shared" si="6"/>
        <v>118.91221640960002</v>
      </c>
      <c r="S28" s="38">
        <f t="shared" si="6"/>
        <v>119.76034524800002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821.65650000000016</v>
      </c>
      <c r="C29" s="41">
        <f t="shared" si="7"/>
        <v>823.89230000000009</v>
      </c>
      <c r="D29" s="41">
        <f t="shared" si="7"/>
        <v>838.42500000000007</v>
      </c>
      <c r="E29" s="41">
        <f>((E27*E26)*7)/1000</f>
        <v>225.81580000000005</v>
      </c>
      <c r="F29" s="41">
        <f>((F27*F26)*7)/1000</f>
        <v>842.89660000000015</v>
      </c>
      <c r="G29" s="41">
        <f t="shared" ref="G29:S29" si="8">((G27*G26)*7)/1000</f>
        <v>845.13240000000019</v>
      </c>
      <c r="H29" s="40">
        <f t="shared" si="8"/>
        <v>826.12810000000013</v>
      </c>
      <c r="I29" s="41">
        <f t="shared" si="8"/>
        <v>831.71760000000006</v>
      </c>
      <c r="J29" s="41">
        <f t="shared" si="8"/>
        <v>827.24600000000009</v>
      </c>
      <c r="K29" s="124">
        <f t="shared" si="8"/>
        <v>205.69360000000003</v>
      </c>
      <c r="L29" s="41">
        <f t="shared" si="8"/>
        <v>838.42500000000007</v>
      </c>
      <c r="M29" s="41">
        <f t="shared" si="8"/>
        <v>840.66079999999999</v>
      </c>
      <c r="N29" s="40">
        <f t="shared" si="8"/>
        <v>829.48180000000002</v>
      </c>
      <c r="O29" s="41">
        <f t="shared" si="8"/>
        <v>835.07130000000006</v>
      </c>
      <c r="P29" s="41">
        <f t="shared" si="8"/>
        <v>838.42500000000007</v>
      </c>
      <c r="Q29" s="42">
        <f t="shared" si="8"/>
        <v>228.05160000000004</v>
      </c>
      <c r="R29" s="42">
        <f t="shared" si="8"/>
        <v>833.9534000000001</v>
      </c>
      <c r="S29" s="43">
        <f t="shared" si="8"/>
        <v>839.54290000000015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159.70000000000002</v>
      </c>
      <c r="C30" s="46">
        <f t="shared" si="9"/>
        <v>159.69999999999999</v>
      </c>
      <c r="D30" s="46">
        <f t="shared" si="9"/>
        <v>159.70000000000005</v>
      </c>
      <c r="E30" s="46">
        <f>+(E25/E27)/7*1000</f>
        <v>159.70000000000005</v>
      </c>
      <c r="F30" s="46">
        <f t="shared" ref="F30:L30" si="10">+(F25/F27)/7*1000</f>
        <v>159.70000000000005</v>
      </c>
      <c r="G30" s="46">
        <f t="shared" si="10"/>
        <v>159.70000000000005</v>
      </c>
      <c r="H30" s="45">
        <f t="shared" si="10"/>
        <v>159.70000000000005</v>
      </c>
      <c r="I30" s="46">
        <f t="shared" si="10"/>
        <v>159.69999999999999</v>
      </c>
      <c r="J30" s="46">
        <f>+(J25/J27)/7*1000</f>
        <v>159.69999999999999</v>
      </c>
      <c r="K30" s="125">
        <f t="shared" ref="K30" si="11">+(K25/K27)/7*1000</f>
        <v>159.70000000000002</v>
      </c>
      <c r="L30" s="46">
        <f t="shared" si="10"/>
        <v>159.70000000000002</v>
      </c>
      <c r="M30" s="46">
        <f>+(M25/M27)/7*1000</f>
        <v>159.69999999999999</v>
      </c>
      <c r="N30" s="45">
        <f t="shared" ref="N30:S30" si="12">+(N25/N27)/7*1000</f>
        <v>159.69999999999999</v>
      </c>
      <c r="O30" s="46">
        <f t="shared" si="12"/>
        <v>159.70000000000005</v>
      </c>
      <c r="P30" s="46">
        <f t="shared" si="12"/>
        <v>159.69999999999999</v>
      </c>
      <c r="Q30" s="46">
        <f t="shared" si="12"/>
        <v>159.70000000000002</v>
      </c>
      <c r="R30" s="46">
        <f t="shared" si="12"/>
        <v>159.69999999999999</v>
      </c>
      <c r="S30" s="47">
        <f t="shared" si="12"/>
        <v>159.70000000000002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101.52970000000001</v>
      </c>
      <c r="C39" s="78">
        <v>96.003200000000007</v>
      </c>
      <c r="D39" s="78">
        <v>100.10860000000001</v>
      </c>
      <c r="E39" s="78">
        <v>29.053599999999999</v>
      </c>
      <c r="F39" s="78">
        <v>101.05600000000001</v>
      </c>
      <c r="G39" s="78">
        <v>99.31910000000002</v>
      </c>
      <c r="H39" s="78"/>
      <c r="I39" s="78"/>
      <c r="J39" s="99">
        <f t="shared" ref="J39:J46" si="13">SUM(B39:I39)</f>
        <v>527.07020000000011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101.52970000000001</v>
      </c>
      <c r="C40" s="78">
        <v>96.003200000000007</v>
      </c>
      <c r="D40" s="78">
        <v>100.10860000000001</v>
      </c>
      <c r="E40" s="78">
        <v>29.053599999999999</v>
      </c>
      <c r="F40" s="78">
        <v>101.05600000000001</v>
      </c>
      <c r="G40" s="78">
        <v>99.31910000000002</v>
      </c>
      <c r="H40" s="78"/>
      <c r="I40" s="78"/>
      <c r="J40" s="99">
        <f t="shared" si="13"/>
        <v>527.07020000000011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6.2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203.05940000000001</v>
      </c>
      <c r="C46" s="26">
        <f t="shared" si="15"/>
        <v>192.00640000000001</v>
      </c>
      <c r="D46" s="26">
        <f t="shared" si="15"/>
        <v>200.21720000000002</v>
      </c>
      <c r="E46" s="26">
        <f t="shared" si="15"/>
        <v>58.107199999999999</v>
      </c>
      <c r="F46" s="26">
        <f t="shared" si="15"/>
        <v>202.11200000000002</v>
      </c>
      <c r="G46" s="26">
        <f t="shared" si="15"/>
        <v>198.63820000000004</v>
      </c>
      <c r="H46" s="26">
        <f t="shared" si="15"/>
        <v>0</v>
      </c>
      <c r="I46" s="26">
        <f t="shared" si="15"/>
        <v>0</v>
      </c>
      <c r="J46" s="99">
        <f t="shared" si="13"/>
        <v>1054.1404000000002</v>
      </c>
      <c r="L46" s="76" t="s">
        <v>10</v>
      </c>
      <c r="M46" s="79">
        <f t="shared" ref="M46:R46" si="16">SUM(M39:M45)</f>
        <v>44.3</v>
      </c>
      <c r="N46" s="26">
        <f t="shared" si="16"/>
        <v>43.699999999999996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157.9</v>
      </c>
      <c r="C47" s="29">
        <v>157.9</v>
      </c>
      <c r="D47" s="29">
        <v>157.9</v>
      </c>
      <c r="E47" s="29">
        <v>157.9</v>
      </c>
      <c r="F47" s="29">
        <v>157.9</v>
      </c>
      <c r="G47" s="29">
        <v>157.9</v>
      </c>
      <c r="H47" s="29"/>
      <c r="I47" s="29"/>
      <c r="J47" s="100">
        <f>+((J46/J48)/7)*1000</f>
        <v>45.114285714285728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643</v>
      </c>
      <c r="C48" s="33">
        <v>608</v>
      </c>
      <c r="D48" s="33">
        <v>634</v>
      </c>
      <c r="E48" s="33">
        <v>184</v>
      </c>
      <c r="F48" s="33">
        <v>640</v>
      </c>
      <c r="G48" s="33">
        <v>629</v>
      </c>
      <c r="H48" s="33"/>
      <c r="I48" s="33"/>
      <c r="J48" s="101">
        <f>SUM(B48:I48)</f>
        <v>3338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101.52970000000001</v>
      </c>
      <c r="C49" s="37">
        <f t="shared" si="17"/>
        <v>96.003200000000007</v>
      </c>
      <c r="D49" s="37">
        <f t="shared" si="17"/>
        <v>100.10860000000001</v>
      </c>
      <c r="E49" s="37">
        <f t="shared" si="17"/>
        <v>29.053599999999999</v>
      </c>
      <c r="F49" s="37">
        <f t="shared" si="17"/>
        <v>101.05600000000001</v>
      </c>
      <c r="G49" s="37">
        <f t="shared" si="17"/>
        <v>99.31910000000002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45.114285714285721</v>
      </c>
      <c r="L49" s="93" t="s">
        <v>21</v>
      </c>
      <c r="M49" s="82">
        <f>((M48*M47)*7/1000-M39-M40)/5</f>
        <v>6.2901000000000007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710.7079</v>
      </c>
      <c r="C50" s="41">
        <f t="shared" si="20"/>
        <v>672.02240000000006</v>
      </c>
      <c r="D50" s="41">
        <f t="shared" si="20"/>
        <v>700.76020000000005</v>
      </c>
      <c r="E50" s="41">
        <f t="shared" si="20"/>
        <v>203.37520000000001</v>
      </c>
      <c r="F50" s="41">
        <f t="shared" si="20"/>
        <v>707.39200000000005</v>
      </c>
      <c r="G50" s="41">
        <f t="shared" si="20"/>
        <v>695.23370000000011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45.114285714285721</v>
      </c>
      <c r="C51" s="46">
        <f t="shared" si="22"/>
        <v>45.114285714285721</v>
      </c>
      <c r="D51" s="46">
        <f t="shared" si="22"/>
        <v>45.114285714285721</v>
      </c>
      <c r="E51" s="46">
        <f t="shared" si="22"/>
        <v>45.114285714285714</v>
      </c>
      <c r="F51" s="46">
        <f t="shared" si="22"/>
        <v>45.114285714285721</v>
      </c>
      <c r="G51" s="46">
        <f t="shared" si="22"/>
        <v>45.114285714285728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134.65045592705167</v>
      </c>
      <c r="N51" s="46">
        <f t="shared" si="23"/>
        <v>132.82674772036472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8.6999999999999993</v>
      </c>
      <c r="E58" s="78">
        <v>2.2000000000000002</v>
      </c>
      <c r="F58" s="78">
        <v>8.6999999999999993</v>
      </c>
      <c r="G58" s="182">
        <v>8.6999999999999993</v>
      </c>
      <c r="H58" s="21">
        <v>8.3000000000000007</v>
      </c>
      <c r="I58" s="78">
        <v>8.3000000000000007</v>
      </c>
      <c r="J58" s="78">
        <v>8.3000000000000007</v>
      </c>
      <c r="K58" s="78">
        <v>2.1</v>
      </c>
      <c r="L58" s="78">
        <v>8.6</v>
      </c>
      <c r="M58" s="182">
        <v>8.6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133.99999999999997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8.6999999999999993</v>
      </c>
      <c r="E59" s="78">
        <v>2.2000000000000002</v>
      </c>
      <c r="F59" s="78">
        <v>8.6999999999999993</v>
      </c>
      <c r="G59" s="182">
        <v>8.6999999999999993</v>
      </c>
      <c r="H59" s="21">
        <v>8.3000000000000007</v>
      </c>
      <c r="I59" s="78">
        <v>8.3000000000000007</v>
      </c>
      <c r="J59" s="78">
        <v>8.3000000000000007</v>
      </c>
      <c r="K59" s="78">
        <v>2.1</v>
      </c>
      <c r="L59" s="78">
        <v>8.6</v>
      </c>
      <c r="M59" s="182">
        <v>8.6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133.99999999999997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8.4</v>
      </c>
      <c r="D60" s="78">
        <v>8.5</v>
      </c>
      <c r="E60" s="78">
        <v>2.2000000000000002</v>
      </c>
      <c r="F60" s="78">
        <v>8.5</v>
      </c>
      <c r="G60" s="182">
        <v>8.4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8.5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8.5</v>
      </c>
      <c r="E61" s="78">
        <v>2.2000000000000002</v>
      </c>
      <c r="F61" s="78">
        <v>8.5</v>
      </c>
      <c r="G61" s="182">
        <v>8.4</v>
      </c>
      <c r="H61" s="21">
        <v>8.1999999999999993</v>
      </c>
      <c r="I61" s="78">
        <v>8.1999999999999993</v>
      </c>
      <c r="J61" s="78">
        <v>8.1</v>
      </c>
      <c r="K61" s="78">
        <v>2</v>
      </c>
      <c r="L61" s="78">
        <v>8.5</v>
      </c>
      <c r="M61" s="182">
        <v>8.4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8.4</v>
      </c>
      <c r="H62" s="21">
        <v>8.3000000000000007</v>
      </c>
      <c r="I62" s="78">
        <v>8.3000000000000007</v>
      </c>
      <c r="J62" s="78">
        <v>8.1</v>
      </c>
      <c r="K62" s="78">
        <v>2.1</v>
      </c>
      <c r="L62" s="78">
        <v>8.5</v>
      </c>
      <c r="M62" s="182">
        <v>8.4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132.39999999999998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2.2999999999999998</v>
      </c>
      <c r="F63" s="78">
        <v>8.6</v>
      </c>
      <c r="G63" s="182">
        <v>8.4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8.4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8.3000000000000007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8.5</v>
      </c>
      <c r="D64" s="78">
        <v>8.6</v>
      </c>
      <c r="E64" s="78">
        <v>2.2999999999999998</v>
      </c>
      <c r="F64" s="78">
        <v>8.6</v>
      </c>
      <c r="G64" s="182">
        <v>8.4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8.4</v>
      </c>
      <c r="N64" s="21">
        <v>8.6</v>
      </c>
      <c r="O64" s="78">
        <v>8.6</v>
      </c>
      <c r="P64" s="78">
        <v>8.6</v>
      </c>
      <c r="Q64" s="78">
        <v>2.2999999999999998</v>
      </c>
      <c r="R64" s="78">
        <v>8.3000000000000007</v>
      </c>
      <c r="S64" s="182">
        <v>8.1999999999999993</v>
      </c>
      <c r="T64" s="24">
        <f t="shared" si="24"/>
        <v>133.29999999999995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15.600000000000001</v>
      </c>
      <c r="F65" s="26">
        <f t="shared" si="25"/>
        <v>60.1</v>
      </c>
      <c r="G65" s="27">
        <f t="shared" si="25"/>
        <v>59.399999999999991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59.900000000000006</v>
      </c>
      <c r="M65" s="27">
        <f t="shared" si="25"/>
        <v>59.199999999999996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</v>
      </c>
      <c r="R65" s="26">
        <f t="shared" si="25"/>
        <v>58.3</v>
      </c>
      <c r="S65" s="27">
        <f>SUM(S58:S64)</f>
        <v>57.600000000000009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137.90752815649083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8.4732999999999983</v>
      </c>
      <c r="D68" s="82">
        <f t="shared" si="26"/>
        <v>8.5418000000000003</v>
      </c>
      <c r="E68" s="82">
        <f t="shared" si="26"/>
        <v>2.2448000000000001</v>
      </c>
      <c r="F68" s="82">
        <f t="shared" si="26"/>
        <v>8.5418000000000003</v>
      </c>
      <c r="G68" s="186">
        <f t="shared" si="26"/>
        <v>8.4115999999999982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8.1460000000000008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8.408199999999999</v>
      </c>
      <c r="N68" s="36">
        <f t="shared" si="26"/>
        <v>8.5132999999999992</v>
      </c>
      <c r="O68" s="82">
        <f t="shared" si="26"/>
        <v>8.5132999999999992</v>
      </c>
      <c r="P68" s="82">
        <f t="shared" si="26"/>
        <v>8.5817999999999994</v>
      </c>
      <c r="Q68" s="82">
        <f t="shared" si="26"/>
        <v>2.2336</v>
      </c>
      <c r="R68" s="82">
        <f t="shared" si="26"/>
        <v>8.2971000000000004</v>
      </c>
      <c r="S68" s="186">
        <f t="shared" si="26"/>
        <v>8.1879999999999988</v>
      </c>
      <c r="T68" s="306">
        <f>((T65*1000)/T67)/7</f>
        <v>137.90752815649083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139.28571428571428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135.82766439909298</v>
      </c>
      <c r="M70" s="188">
        <f t="shared" si="28"/>
        <v>136.40552995391704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138.39285714285714</v>
      </c>
      <c r="R70" s="84">
        <f t="shared" si="28"/>
        <v>136.53395784543326</v>
      </c>
      <c r="S70" s="47">
        <f>+(S65/S67)/7*1000</f>
        <v>137.14285714285717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8A31-C323-4B83-B6D4-CF033A08AF24}">
  <dimension ref="A1:AQ239"/>
  <sheetViews>
    <sheetView view="pageBreakPreview" topLeftCell="A34" zoomScale="30" zoomScaleNormal="30" zoomScaleSheetLayoutView="30" workbookViewId="0">
      <selection activeCell="U45" sqref="U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3</v>
      </c>
      <c r="F11" s="1"/>
      <c r="G11" s="1"/>
      <c r="H11" s="1"/>
      <c r="I11" s="1"/>
      <c r="J11" s="1"/>
      <c r="K11" s="493" t="s">
        <v>147</v>
      </c>
      <c r="L11" s="493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117.05651484800003</v>
      </c>
      <c r="C18" s="78">
        <v>117.44195071360002</v>
      </c>
      <c r="D18" s="22">
        <v>119.51106809600003</v>
      </c>
      <c r="E18" s="22">
        <v>32.244142016000012</v>
      </c>
      <c r="F18" s="22">
        <v>120.30305888000005</v>
      </c>
      <c r="G18" s="22">
        <v>120.63666291200002</v>
      </c>
      <c r="H18" s="21">
        <v>117.75400594560006</v>
      </c>
      <c r="I18" s="22">
        <v>118.70075069440001</v>
      </c>
      <c r="J18" s="22">
        <v>117.99620636160003</v>
      </c>
      <c r="K18" s="119">
        <v>29.077977958400009</v>
      </c>
      <c r="L18" s="22">
        <v>119.5691040896</v>
      </c>
      <c r="M18" s="22">
        <v>119.87036928000001</v>
      </c>
      <c r="N18" s="21">
        <v>118.25342519040001</v>
      </c>
      <c r="O18" s="78">
        <v>119.16979525760003</v>
      </c>
      <c r="P18" s="22">
        <v>119.57112444160001</v>
      </c>
      <c r="Q18" s="22">
        <v>32.482276915200003</v>
      </c>
      <c r="R18" s="22">
        <v>118.91221640960002</v>
      </c>
      <c r="S18" s="23">
        <v>119.76034524800002</v>
      </c>
      <c r="T18" s="24">
        <f t="shared" ref="T18:T25" si="0">SUM(B18:S18)</f>
        <v>1878.3109952576001</v>
      </c>
      <c r="V18" s="2"/>
      <c r="W18" s="18"/>
    </row>
    <row r="19" spans="1:30" ht="39.950000000000003" customHeight="1" x14ac:dyDescent="0.25">
      <c r="A19" s="157" t="s">
        <v>13</v>
      </c>
      <c r="B19" s="21">
        <v>117.05651484800003</v>
      </c>
      <c r="C19" s="78">
        <v>117.44195071360002</v>
      </c>
      <c r="D19" s="22">
        <v>119.51106809600003</v>
      </c>
      <c r="E19" s="22">
        <v>32.244142016000012</v>
      </c>
      <c r="F19" s="22">
        <v>120.30305888000005</v>
      </c>
      <c r="G19" s="22">
        <v>120.63666291200002</v>
      </c>
      <c r="H19" s="21">
        <v>117.75400594560006</v>
      </c>
      <c r="I19" s="22">
        <v>118.70075069440001</v>
      </c>
      <c r="J19" s="22">
        <v>117.99620636160003</v>
      </c>
      <c r="K19" s="119">
        <v>29.077977958400009</v>
      </c>
      <c r="L19" s="22">
        <v>119.5691040896</v>
      </c>
      <c r="M19" s="22">
        <v>119.87036928000001</v>
      </c>
      <c r="N19" s="21">
        <v>118.25342519040001</v>
      </c>
      <c r="O19" s="78">
        <v>119.16979525760003</v>
      </c>
      <c r="P19" s="22">
        <v>119.57112444160001</v>
      </c>
      <c r="Q19" s="22">
        <v>32.482276915200003</v>
      </c>
      <c r="R19" s="22">
        <v>118.91221640960002</v>
      </c>
      <c r="S19" s="23">
        <v>119.76034524800002</v>
      </c>
      <c r="T19" s="24">
        <f t="shared" si="0"/>
        <v>1878.3109952576001</v>
      </c>
      <c r="V19" s="2"/>
      <c r="W19" s="18"/>
    </row>
    <row r="20" spans="1:30" ht="39.75" customHeight="1" x14ac:dyDescent="0.25">
      <c r="A20" s="156" t="s">
        <v>14</v>
      </c>
      <c r="B20" s="21">
        <v>116.22307406080003</v>
      </c>
      <c r="C20" s="78">
        <v>116.73711971456001</v>
      </c>
      <c r="D20" s="22">
        <v>119.02783276160002</v>
      </c>
      <c r="E20" s="22">
        <v>32.095823193599998</v>
      </c>
      <c r="F20" s="22">
        <v>119.60199644799998</v>
      </c>
      <c r="G20" s="22">
        <v>119.69129483520003</v>
      </c>
      <c r="H20" s="21">
        <v>117.28051762175998</v>
      </c>
      <c r="I20" s="22">
        <v>118.23825972224003</v>
      </c>
      <c r="J20" s="22">
        <v>117.62911745536003</v>
      </c>
      <c r="K20" s="119">
        <v>29.352968816640008</v>
      </c>
      <c r="L20" s="22">
        <v>118.78187836416001</v>
      </c>
      <c r="M20" s="22">
        <v>119.10685228800003</v>
      </c>
      <c r="N20" s="21">
        <v>117.52622992384003</v>
      </c>
      <c r="O20" s="78">
        <v>118.49612189696002</v>
      </c>
      <c r="P20" s="22">
        <v>119.22655022336002</v>
      </c>
      <c r="Q20" s="22">
        <v>32.446049233920007</v>
      </c>
      <c r="R20" s="22">
        <v>118.59915343616005</v>
      </c>
      <c r="S20" s="23">
        <v>119.37360190080003</v>
      </c>
      <c r="T20" s="24">
        <f t="shared" si="0"/>
        <v>1869.4344418969602</v>
      </c>
      <c r="V20" s="2"/>
      <c r="W20" s="18"/>
    </row>
    <row r="21" spans="1:30" ht="39.950000000000003" customHeight="1" x14ac:dyDescent="0.25">
      <c r="A21" s="157" t="s">
        <v>15</v>
      </c>
      <c r="B21" s="21">
        <v>116.22307406080003</v>
      </c>
      <c r="C21" s="78">
        <v>116.73711971456001</v>
      </c>
      <c r="D21" s="22">
        <v>119.02783276160002</v>
      </c>
      <c r="E21" s="22">
        <v>32.095823193599998</v>
      </c>
      <c r="F21" s="22">
        <v>119.60199644799998</v>
      </c>
      <c r="G21" s="22">
        <v>119.69129483520003</v>
      </c>
      <c r="H21" s="21">
        <v>117.28051762175998</v>
      </c>
      <c r="I21" s="22">
        <v>118.23825972224003</v>
      </c>
      <c r="J21" s="22">
        <v>117.62911745536003</v>
      </c>
      <c r="K21" s="119">
        <v>29.352968816640008</v>
      </c>
      <c r="L21" s="22">
        <v>118.78187836416001</v>
      </c>
      <c r="M21" s="22">
        <v>119.10685228800003</v>
      </c>
      <c r="N21" s="21">
        <v>117.52622992384003</v>
      </c>
      <c r="O21" s="78">
        <v>118.49612189696002</v>
      </c>
      <c r="P21" s="22">
        <v>119.22655022336002</v>
      </c>
      <c r="Q21" s="22">
        <v>32.446049233920007</v>
      </c>
      <c r="R21" s="22">
        <v>118.59915343616005</v>
      </c>
      <c r="S21" s="23">
        <v>119.37360190080003</v>
      </c>
      <c r="T21" s="24">
        <f t="shared" si="0"/>
        <v>1869.4344418969602</v>
      </c>
      <c r="V21" s="2"/>
      <c r="W21" s="18"/>
    </row>
    <row r="22" spans="1:30" ht="39.950000000000003" customHeight="1" x14ac:dyDescent="0.25">
      <c r="A22" s="156" t="s">
        <v>16</v>
      </c>
      <c r="B22" s="21">
        <v>116.22307406080003</v>
      </c>
      <c r="C22" s="78">
        <v>116.73711971456001</v>
      </c>
      <c r="D22" s="22">
        <v>119.02783276160002</v>
      </c>
      <c r="E22" s="22">
        <v>32.095823193599998</v>
      </c>
      <c r="F22" s="22">
        <v>119.60199644799998</v>
      </c>
      <c r="G22" s="22">
        <v>119.69129483520003</v>
      </c>
      <c r="H22" s="21">
        <v>117.28051762175998</v>
      </c>
      <c r="I22" s="22">
        <v>118.23825972224003</v>
      </c>
      <c r="J22" s="22">
        <v>117.62911745536003</v>
      </c>
      <c r="K22" s="119">
        <v>29.352968816640008</v>
      </c>
      <c r="L22" s="22">
        <v>118.78187836416001</v>
      </c>
      <c r="M22" s="22">
        <v>119.10685228800003</v>
      </c>
      <c r="N22" s="21">
        <v>117.52622992384003</v>
      </c>
      <c r="O22" s="78">
        <v>118.49612189696002</v>
      </c>
      <c r="P22" s="22">
        <v>119.22655022336002</v>
      </c>
      <c r="Q22" s="22">
        <v>32.446049233920007</v>
      </c>
      <c r="R22" s="22">
        <v>118.59915343616005</v>
      </c>
      <c r="S22" s="23">
        <v>119.37360190080003</v>
      </c>
      <c r="T22" s="24">
        <f t="shared" si="0"/>
        <v>1869.4344418969602</v>
      </c>
      <c r="V22" s="2"/>
      <c r="W22" s="18"/>
    </row>
    <row r="23" spans="1:30" ht="39.950000000000003" customHeight="1" x14ac:dyDescent="0.25">
      <c r="A23" s="157" t="s">
        <v>17</v>
      </c>
      <c r="B23" s="21">
        <v>116.22307406080003</v>
      </c>
      <c r="C23" s="78">
        <v>116.73711971456001</v>
      </c>
      <c r="D23" s="22">
        <v>119.02783276160002</v>
      </c>
      <c r="E23" s="22">
        <v>32.095823193599998</v>
      </c>
      <c r="F23" s="22">
        <v>119.60199644799998</v>
      </c>
      <c r="G23" s="22">
        <v>119.69129483520003</v>
      </c>
      <c r="H23" s="21">
        <v>117.28051762175998</v>
      </c>
      <c r="I23" s="22">
        <v>118.23825972224003</v>
      </c>
      <c r="J23" s="22">
        <v>117.62911745536003</v>
      </c>
      <c r="K23" s="119">
        <v>29.352968816640008</v>
      </c>
      <c r="L23" s="22">
        <v>118.78187836416001</v>
      </c>
      <c r="M23" s="22">
        <v>119.10685228800003</v>
      </c>
      <c r="N23" s="21">
        <v>117.52622992384003</v>
      </c>
      <c r="O23" s="78">
        <v>118.49612189696002</v>
      </c>
      <c r="P23" s="22">
        <v>119.22655022336002</v>
      </c>
      <c r="Q23" s="22">
        <v>32.446049233920007</v>
      </c>
      <c r="R23" s="22">
        <v>118.59915343616005</v>
      </c>
      <c r="S23" s="23">
        <v>119.37360190080003</v>
      </c>
      <c r="T23" s="24">
        <f t="shared" si="0"/>
        <v>1869.4344418969602</v>
      </c>
      <c r="V23" s="2"/>
      <c r="W23" s="18"/>
    </row>
    <row r="24" spans="1:30" ht="39.950000000000003" customHeight="1" x14ac:dyDescent="0.25">
      <c r="A24" s="156" t="s">
        <v>18</v>
      </c>
      <c r="B24" s="21">
        <v>116.22307406080003</v>
      </c>
      <c r="C24" s="78">
        <v>116.73711971456001</v>
      </c>
      <c r="D24" s="22">
        <v>119.02783276160002</v>
      </c>
      <c r="E24" s="22">
        <v>32.095823193599998</v>
      </c>
      <c r="F24" s="22">
        <v>119.60199644799998</v>
      </c>
      <c r="G24" s="22">
        <v>119.69129483520003</v>
      </c>
      <c r="H24" s="21">
        <v>117.28051762175998</v>
      </c>
      <c r="I24" s="22">
        <v>118.23825972224003</v>
      </c>
      <c r="J24" s="22">
        <v>117.62911745536003</v>
      </c>
      <c r="K24" s="119">
        <v>29.352968816640008</v>
      </c>
      <c r="L24" s="22">
        <v>118.78187836416001</v>
      </c>
      <c r="M24" s="22">
        <v>119.10685228800003</v>
      </c>
      <c r="N24" s="21">
        <v>117.52622992384003</v>
      </c>
      <c r="O24" s="78">
        <v>118.49612189696002</v>
      </c>
      <c r="P24" s="22">
        <v>119.22655022336002</v>
      </c>
      <c r="Q24" s="22">
        <v>32.446049233920007</v>
      </c>
      <c r="R24" s="22">
        <v>118.59915343616005</v>
      </c>
      <c r="S24" s="23">
        <v>119.37360190080003</v>
      </c>
      <c r="T24" s="24">
        <f t="shared" si="0"/>
        <v>1869.4344418969602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815.22840000000031</v>
      </c>
      <c r="C25" s="26">
        <f t="shared" si="1"/>
        <v>818.56949999999995</v>
      </c>
      <c r="D25" s="26">
        <f t="shared" si="1"/>
        <v>834.16130000000032</v>
      </c>
      <c r="E25" s="26">
        <f>SUM(E18:E24)</f>
        <v>224.9674</v>
      </c>
      <c r="F25" s="26">
        <f t="shared" ref="F25:L25" si="2">SUM(F18:F24)</f>
        <v>838.61610000000007</v>
      </c>
      <c r="G25" s="26">
        <f t="shared" si="2"/>
        <v>839.72980000000007</v>
      </c>
      <c r="H25" s="25">
        <f t="shared" si="2"/>
        <v>821.91059999999993</v>
      </c>
      <c r="I25" s="26">
        <f t="shared" si="2"/>
        <v>828.59280000000024</v>
      </c>
      <c r="J25" s="26">
        <f>SUM(J18:J24)</f>
        <v>824.13800000000026</v>
      </c>
      <c r="K25" s="120">
        <f t="shared" ref="K25" si="3">SUM(K18:K24)</f>
        <v>204.92080000000007</v>
      </c>
      <c r="L25" s="26">
        <f t="shared" si="2"/>
        <v>833.04759999999999</v>
      </c>
      <c r="M25" s="26">
        <f>SUM(M18:M24)</f>
        <v>835.27500000000009</v>
      </c>
      <c r="N25" s="25">
        <f t="shared" ref="N25:P25" si="4">SUM(N18:N24)</f>
        <v>824.13800000000015</v>
      </c>
      <c r="O25" s="26">
        <f t="shared" si="4"/>
        <v>830.82020000000023</v>
      </c>
      <c r="P25" s="26">
        <f t="shared" si="4"/>
        <v>835.2750000000002</v>
      </c>
      <c r="Q25" s="26">
        <f>SUM(Q18:Q24)</f>
        <v>227.19480000000004</v>
      </c>
      <c r="R25" s="26">
        <f t="shared" ref="R25:S25" si="5">SUM(R18:R24)</f>
        <v>830.82020000000023</v>
      </c>
      <c r="S25" s="27">
        <f t="shared" si="5"/>
        <v>836.38870000000031</v>
      </c>
      <c r="T25" s="24">
        <f t="shared" si="0"/>
        <v>13103.7942</v>
      </c>
    </row>
    <row r="26" spans="1:30" s="2" customFormat="1" ht="36.75" customHeight="1" x14ac:dyDescent="0.25">
      <c r="A26" s="158" t="s">
        <v>19</v>
      </c>
      <c r="B26" s="402">
        <v>159.10000000000002</v>
      </c>
      <c r="C26" s="405">
        <v>159.10000000000002</v>
      </c>
      <c r="D26" s="29">
        <v>159.10000000000002</v>
      </c>
      <c r="E26" s="29">
        <v>159.10000000000002</v>
      </c>
      <c r="F26" s="401">
        <v>159.10000000000002</v>
      </c>
      <c r="G26" s="401">
        <v>159.10000000000002</v>
      </c>
      <c r="H26" s="402">
        <v>159.10000000000002</v>
      </c>
      <c r="I26" s="401">
        <v>159.10000000000002</v>
      </c>
      <c r="J26" s="401">
        <v>159.10000000000002</v>
      </c>
      <c r="K26" s="401">
        <v>159.10000000000002</v>
      </c>
      <c r="L26" s="401">
        <v>159.10000000000002</v>
      </c>
      <c r="M26" s="401">
        <v>159.10000000000002</v>
      </c>
      <c r="N26" s="402">
        <v>159.10000000000002</v>
      </c>
      <c r="O26" s="401">
        <v>159.10000000000002</v>
      </c>
      <c r="P26" s="401">
        <v>159.10000000000002</v>
      </c>
      <c r="Q26" s="401">
        <v>159.10000000000002</v>
      </c>
      <c r="R26" s="401">
        <v>159.10000000000002</v>
      </c>
      <c r="S26" s="404">
        <v>159.10000000000002</v>
      </c>
      <c r="T26" s="31">
        <f>+((T25/T27)/7)*1000</f>
        <v>159.10000000000002</v>
      </c>
    </row>
    <row r="27" spans="1:30" s="2" customFormat="1" ht="33" customHeight="1" x14ac:dyDescent="0.25">
      <c r="A27" s="159" t="s">
        <v>20</v>
      </c>
      <c r="B27" s="32">
        <v>732</v>
      </c>
      <c r="C27" s="81">
        <v>735</v>
      </c>
      <c r="D27" s="33">
        <v>749</v>
      </c>
      <c r="E27" s="33">
        <v>202</v>
      </c>
      <c r="F27" s="33">
        <v>753</v>
      </c>
      <c r="G27" s="33">
        <v>754</v>
      </c>
      <c r="H27" s="32">
        <v>738</v>
      </c>
      <c r="I27" s="33">
        <v>744</v>
      </c>
      <c r="J27" s="33">
        <v>740</v>
      </c>
      <c r="K27" s="122">
        <v>184</v>
      </c>
      <c r="L27" s="33">
        <v>748</v>
      </c>
      <c r="M27" s="33">
        <v>750</v>
      </c>
      <c r="N27" s="32">
        <v>740</v>
      </c>
      <c r="O27" s="33">
        <v>746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11766</v>
      </c>
      <c r="U27" s="2">
        <f>((T25*1000)/T27)/7</f>
        <v>159.1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116.22307406080003</v>
      </c>
      <c r="C28" s="37">
        <f t="shared" si="6"/>
        <v>116.73711971456001</v>
      </c>
      <c r="D28" s="37">
        <f t="shared" si="6"/>
        <v>119.02783276160002</v>
      </c>
      <c r="E28" s="37">
        <f t="shared" si="6"/>
        <v>32.095823193599998</v>
      </c>
      <c r="F28" s="37">
        <f t="shared" si="6"/>
        <v>119.60199644799998</v>
      </c>
      <c r="G28" s="37">
        <f t="shared" si="6"/>
        <v>119.69129483520003</v>
      </c>
      <c r="H28" s="36">
        <f t="shared" si="6"/>
        <v>117.28051762175998</v>
      </c>
      <c r="I28" s="37">
        <f t="shared" si="6"/>
        <v>118.23825972224003</v>
      </c>
      <c r="J28" s="37">
        <f t="shared" si="6"/>
        <v>117.62911745536003</v>
      </c>
      <c r="K28" s="123">
        <f t="shared" si="6"/>
        <v>29.352968816640008</v>
      </c>
      <c r="L28" s="37">
        <f t="shared" si="6"/>
        <v>118.78187836416001</v>
      </c>
      <c r="M28" s="37">
        <f t="shared" si="6"/>
        <v>119.10685228800003</v>
      </c>
      <c r="N28" s="36">
        <f t="shared" si="6"/>
        <v>117.52622992384003</v>
      </c>
      <c r="O28" s="37">
        <f t="shared" si="6"/>
        <v>118.49612189696002</v>
      </c>
      <c r="P28" s="37">
        <f t="shared" si="6"/>
        <v>119.22655022336002</v>
      </c>
      <c r="Q28" s="37">
        <f t="shared" si="6"/>
        <v>32.446049233920007</v>
      </c>
      <c r="R28" s="37">
        <f t="shared" si="6"/>
        <v>118.59915343616005</v>
      </c>
      <c r="S28" s="38">
        <f t="shared" si="6"/>
        <v>119.37360190080003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815.22840000000019</v>
      </c>
      <c r="C29" s="41">
        <f t="shared" si="7"/>
        <v>818.56950000000006</v>
      </c>
      <c r="D29" s="41">
        <f t="shared" si="7"/>
        <v>834.16130000000021</v>
      </c>
      <c r="E29" s="41">
        <f>((E27*E26)*7)/1000</f>
        <v>224.96740000000003</v>
      </c>
      <c r="F29" s="41">
        <f>((F27*F26)*7)/1000</f>
        <v>838.61610000000007</v>
      </c>
      <c r="G29" s="41">
        <f t="shared" ref="G29:S29" si="8">((G27*G26)*7)/1000</f>
        <v>839.72980000000018</v>
      </c>
      <c r="H29" s="40">
        <f t="shared" si="8"/>
        <v>821.91060000000004</v>
      </c>
      <c r="I29" s="41">
        <f t="shared" si="8"/>
        <v>828.59280000000012</v>
      </c>
      <c r="J29" s="41">
        <f t="shared" si="8"/>
        <v>824.13800000000015</v>
      </c>
      <c r="K29" s="124">
        <f t="shared" si="8"/>
        <v>204.92080000000004</v>
      </c>
      <c r="L29" s="41">
        <f t="shared" si="8"/>
        <v>833.0476000000001</v>
      </c>
      <c r="M29" s="41">
        <f t="shared" si="8"/>
        <v>835.27500000000009</v>
      </c>
      <c r="N29" s="40">
        <f t="shared" si="8"/>
        <v>824.13800000000015</v>
      </c>
      <c r="O29" s="41">
        <f t="shared" si="8"/>
        <v>830.82020000000023</v>
      </c>
      <c r="P29" s="41">
        <f t="shared" si="8"/>
        <v>835.27500000000009</v>
      </c>
      <c r="Q29" s="42">
        <f t="shared" si="8"/>
        <v>227.19480000000004</v>
      </c>
      <c r="R29" s="42">
        <f t="shared" si="8"/>
        <v>830.82020000000023</v>
      </c>
      <c r="S29" s="43">
        <f t="shared" si="8"/>
        <v>836.3887000000002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159.10000000000005</v>
      </c>
      <c r="C30" s="46">
        <f t="shared" si="9"/>
        <v>159.1</v>
      </c>
      <c r="D30" s="46">
        <f t="shared" si="9"/>
        <v>159.10000000000005</v>
      </c>
      <c r="E30" s="46">
        <f>+(E25/E27)/7*1000</f>
        <v>159.1</v>
      </c>
      <c r="F30" s="46">
        <f t="shared" ref="F30:L30" si="10">+(F25/F27)/7*1000</f>
        <v>159.10000000000002</v>
      </c>
      <c r="G30" s="46">
        <f t="shared" si="10"/>
        <v>159.10000000000002</v>
      </c>
      <c r="H30" s="45">
        <f t="shared" si="10"/>
        <v>159.1</v>
      </c>
      <c r="I30" s="46">
        <f t="shared" si="10"/>
        <v>159.10000000000005</v>
      </c>
      <c r="J30" s="46">
        <f>+(J25/J27)/7*1000</f>
        <v>159.10000000000005</v>
      </c>
      <c r="K30" s="125">
        <f t="shared" ref="K30" si="11">+(K25/K27)/7*1000</f>
        <v>159.10000000000005</v>
      </c>
      <c r="L30" s="46">
        <f t="shared" si="10"/>
        <v>159.1</v>
      </c>
      <c r="M30" s="46">
        <f>+(M25/M27)/7*1000</f>
        <v>159.10000000000002</v>
      </c>
      <c r="N30" s="45">
        <f t="shared" ref="N30:S30" si="12">+(N25/N27)/7*1000</f>
        <v>159.10000000000002</v>
      </c>
      <c r="O30" s="46">
        <f t="shared" si="12"/>
        <v>159.10000000000005</v>
      </c>
      <c r="P30" s="46">
        <f t="shared" si="12"/>
        <v>159.10000000000005</v>
      </c>
      <c r="Q30" s="46">
        <f t="shared" si="12"/>
        <v>159.10000000000002</v>
      </c>
      <c r="R30" s="46">
        <f t="shared" si="12"/>
        <v>159.10000000000005</v>
      </c>
      <c r="S30" s="47">
        <f t="shared" si="12"/>
        <v>159.10000000000005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100.864</v>
      </c>
      <c r="C39" s="78">
        <v>95.190399999999983</v>
      </c>
      <c r="D39" s="78">
        <v>99.287999999999997</v>
      </c>
      <c r="E39" s="78">
        <v>27.895199999999999</v>
      </c>
      <c r="F39" s="78">
        <v>100.2336</v>
      </c>
      <c r="G39" s="78">
        <v>98.657599999999988</v>
      </c>
      <c r="H39" s="78"/>
      <c r="I39" s="78"/>
      <c r="J39" s="99">
        <f t="shared" ref="J39:J46" si="13">SUM(B39:I39)</f>
        <v>522.12879999999996</v>
      </c>
      <c r="K39" s="2"/>
      <c r="L39" s="89" t="s">
        <v>12</v>
      </c>
      <c r="M39" s="78">
        <v>6.3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100.864</v>
      </c>
      <c r="C40" s="78">
        <v>95.190399999999983</v>
      </c>
      <c r="D40" s="78">
        <v>99.287999999999997</v>
      </c>
      <c r="E40" s="78">
        <v>27.895199999999999</v>
      </c>
      <c r="F40" s="78">
        <v>100.2336</v>
      </c>
      <c r="G40" s="78">
        <v>98.657599999999988</v>
      </c>
      <c r="H40" s="78"/>
      <c r="I40" s="78"/>
      <c r="J40" s="99">
        <f t="shared" si="13"/>
        <v>522.12879999999996</v>
      </c>
      <c r="K40" s="2"/>
      <c r="L40" s="90" t="s">
        <v>13</v>
      </c>
      <c r="M40" s="78">
        <v>6.3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6.3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201.72800000000001</v>
      </c>
      <c r="C46" s="26">
        <f t="shared" si="15"/>
        <v>190.38079999999997</v>
      </c>
      <c r="D46" s="26">
        <f t="shared" si="15"/>
        <v>198.57599999999999</v>
      </c>
      <c r="E46" s="26">
        <f t="shared" si="15"/>
        <v>55.790399999999998</v>
      </c>
      <c r="F46" s="26">
        <f t="shared" si="15"/>
        <v>200.46719999999999</v>
      </c>
      <c r="G46" s="26">
        <f t="shared" si="15"/>
        <v>197.31519999999998</v>
      </c>
      <c r="H46" s="26">
        <f t="shared" si="15"/>
        <v>0</v>
      </c>
      <c r="I46" s="26">
        <f t="shared" si="15"/>
        <v>0</v>
      </c>
      <c r="J46" s="99">
        <f t="shared" si="13"/>
        <v>1044.2575999999999</v>
      </c>
      <c r="L46" s="76" t="s">
        <v>10</v>
      </c>
      <c r="M46" s="79">
        <f t="shared" ref="M46:R46" si="16">SUM(M39:M45)</f>
        <v>44.199999999999996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157.6</v>
      </c>
      <c r="C47" s="29">
        <v>157.6</v>
      </c>
      <c r="D47" s="29">
        <v>157.6</v>
      </c>
      <c r="E47" s="29">
        <v>157.6</v>
      </c>
      <c r="F47" s="29">
        <v>157.6</v>
      </c>
      <c r="G47" s="29">
        <v>157.6</v>
      </c>
      <c r="H47" s="29"/>
      <c r="I47" s="29"/>
      <c r="J47" s="100">
        <f>+((J46/J48)/7)*1000</f>
        <v>45.028571428571425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640</v>
      </c>
      <c r="C48" s="33">
        <v>604</v>
      </c>
      <c r="D48" s="33">
        <v>630</v>
      </c>
      <c r="E48" s="33">
        <v>177</v>
      </c>
      <c r="F48" s="33">
        <v>636</v>
      </c>
      <c r="G48" s="33">
        <v>626</v>
      </c>
      <c r="H48" s="33"/>
      <c r="I48" s="33"/>
      <c r="J48" s="101">
        <f>SUM(B48:I48)</f>
        <v>3313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100.864</v>
      </c>
      <c r="C49" s="37">
        <f t="shared" si="17"/>
        <v>95.190399999999983</v>
      </c>
      <c r="D49" s="37">
        <f t="shared" si="17"/>
        <v>99.287999999999997</v>
      </c>
      <c r="E49" s="37">
        <f t="shared" si="17"/>
        <v>27.895199999999999</v>
      </c>
      <c r="F49" s="37">
        <f t="shared" si="17"/>
        <v>100.2336</v>
      </c>
      <c r="G49" s="37">
        <f t="shared" si="17"/>
        <v>98.657599999999988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45.028571428571418</v>
      </c>
      <c r="L49" s="93" t="s">
        <v>21</v>
      </c>
      <c r="M49" s="82">
        <f>((M48*M47)*7/1000-M39-M40)/5</f>
        <v>6.3301000000000007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706.048</v>
      </c>
      <c r="C50" s="41">
        <f t="shared" si="20"/>
        <v>666.33279999999991</v>
      </c>
      <c r="D50" s="41">
        <f t="shared" si="20"/>
        <v>695.01599999999996</v>
      </c>
      <c r="E50" s="41">
        <f t="shared" si="20"/>
        <v>195.2664</v>
      </c>
      <c r="F50" s="41">
        <f t="shared" si="20"/>
        <v>701.63519999999994</v>
      </c>
      <c r="G50" s="41">
        <f t="shared" si="20"/>
        <v>690.6031999999999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45.028571428571432</v>
      </c>
      <c r="C51" s="46">
        <f t="shared" si="22"/>
        <v>45.028571428571418</v>
      </c>
      <c r="D51" s="46">
        <f t="shared" si="22"/>
        <v>45.028571428571425</v>
      </c>
      <c r="E51" s="46">
        <f t="shared" si="22"/>
        <v>45.028571428571425</v>
      </c>
      <c r="F51" s="46">
        <f t="shared" si="22"/>
        <v>45.028571428571425</v>
      </c>
      <c r="G51" s="46">
        <f t="shared" si="22"/>
        <v>45.028571428571425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134.3465045592705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8.5</v>
      </c>
      <c r="D58" s="78">
        <v>8.6</v>
      </c>
      <c r="E58" s="78">
        <v>2.2999999999999998</v>
      </c>
      <c r="F58" s="78">
        <v>8.6</v>
      </c>
      <c r="G58" s="182">
        <v>8.4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8.4</v>
      </c>
      <c r="N58" s="21">
        <v>8.6</v>
      </c>
      <c r="O58" s="78">
        <v>8.6</v>
      </c>
      <c r="P58" s="78">
        <v>8.6</v>
      </c>
      <c r="Q58" s="78">
        <v>2.2999999999999998</v>
      </c>
      <c r="R58" s="78">
        <v>8.3000000000000007</v>
      </c>
      <c r="S58" s="182">
        <v>8.1999999999999993</v>
      </c>
      <c r="T58" s="24">
        <f t="shared" ref="T58:T65" si="24">SUM(B58:S58)</f>
        <v>133.29999999999995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8.5</v>
      </c>
      <c r="D59" s="78">
        <v>8.6</v>
      </c>
      <c r="E59" s="78">
        <v>2.2999999999999998</v>
      </c>
      <c r="F59" s="78">
        <v>8.6</v>
      </c>
      <c r="G59" s="182">
        <v>8.4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8.4</v>
      </c>
      <c r="N59" s="21">
        <v>8.6</v>
      </c>
      <c r="O59" s="78">
        <v>8.6</v>
      </c>
      <c r="P59" s="78">
        <v>8.6</v>
      </c>
      <c r="Q59" s="78">
        <v>2.2999999999999998</v>
      </c>
      <c r="R59" s="78">
        <v>8.3000000000000007</v>
      </c>
      <c r="S59" s="182">
        <v>8.1999999999999993</v>
      </c>
      <c r="T59" s="24">
        <f t="shared" si="24"/>
        <v>133.29999999999995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8.5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8.4</v>
      </c>
      <c r="O60" s="78">
        <v>8.4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8.6</v>
      </c>
      <c r="E61" s="78">
        <v>2.2000000000000002</v>
      </c>
      <c r="F61" s="78">
        <v>8.6</v>
      </c>
      <c r="G61" s="182">
        <v>8.5</v>
      </c>
      <c r="H61" s="21">
        <v>8.1999999999999993</v>
      </c>
      <c r="I61" s="78">
        <v>8.1999999999999993</v>
      </c>
      <c r="J61" s="78">
        <v>8.1999999999999993</v>
      </c>
      <c r="K61" s="78">
        <v>2</v>
      </c>
      <c r="L61" s="78">
        <v>8.5</v>
      </c>
      <c r="M61" s="182">
        <v>8.5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132.6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8.6</v>
      </c>
      <c r="E62" s="78">
        <v>2.2000000000000002</v>
      </c>
      <c r="F62" s="78">
        <v>8.6</v>
      </c>
      <c r="G62" s="182">
        <v>8.5</v>
      </c>
      <c r="H62" s="21">
        <v>8.3000000000000007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8.5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132.99999999999997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2.2000000000000002</v>
      </c>
      <c r="F63" s="78">
        <v>8.6</v>
      </c>
      <c r="G63" s="182">
        <v>8.5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8.6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8.4</v>
      </c>
      <c r="S64" s="182">
        <v>8.3000000000000007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15.599999999999998</v>
      </c>
      <c r="F65" s="26">
        <f t="shared" si="25"/>
        <v>60.1</v>
      </c>
      <c r="G65" s="27">
        <f t="shared" si="25"/>
        <v>59.4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60.000000000000007</v>
      </c>
      <c r="M65" s="27">
        <f t="shared" si="25"/>
        <v>59.2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15.599999999999998</v>
      </c>
      <c r="R65" s="26">
        <f t="shared" si="25"/>
        <v>58.3</v>
      </c>
      <c r="S65" s="27">
        <f>SUM(S58:S64)</f>
        <v>57.5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137.9223473621814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8.5132999999999992</v>
      </c>
      <c r="D68" s="82">
        <f t="shared" si="26"/>
        <v>8.5817999999999994</v>
      </c>
      <c r="E68" s="82">
        <f t="shared" si="26"/>
        <v>2.2048000000000001</v>
      </c>
      <c r="F68" s="82">
        <f t="shared" si="26"/>
        <v>8.5817999999999994</v>
      </c>
      <c r="G68" s="186">
        <f t="shared" si="26"/>
        <v>8.531600000000001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8.1859999999999982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8.4882000000000009</v>
      </c>
      <c r="N68" s="36">
        <f t="shared" si="26"/>
        <v>8.4732999999999983</v>
      </c>
      <c r="O68" s="82">
        <f t="shared" si="26"/>
        <v>8.4732999999999983</v>
      </c>
      <c r="P68" s="82">
        <f t="shared" si="26"/>
        <v>8.5817999999999994</v>
      </c>
      <c r="Q68" s="82">
        <f t="shared" si="26"/>
        <v>2.1936</v>
      </c>
      <c r="R68" s="82">
        <f t="shared" si="26"/>
        <v>8.3371000000000013</v>
      </c>
      <c r="S68" s="186">
        <f t="shared" si="26"/>
        <v>8.2279999999999998</v>
      </c>
      <c r="T68" s="306">
        <f>((T65*1000)/T67)/7</f>
        <v>137.9223473621814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139.28571428571425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136.0544217687075</v>
      </c>
      <c r="M70" s="188">
        <f t="shared" si="28"/>
        <v>136.40552995391707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139.28571428571425</v>
      </c>
      <c r="R70" s="84">
        <f t="shared" si="28"/>
        <v>136.53395784543326</v>
      </c>
      <c r="S70" s="47">
        <f>+(S65/S67)/7*1000</f>
        <v>136.90476190476193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93" t="s">
        <v>54</v>
      </c>
      <c r="L11" s="493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3"/>
      <c r="J15" s="503"/>
      <c r="K15" s="504"/>
      <c r="L15" s="496" t="s">
        <v>50</v>
      </c>
      <c r="M15" s="497"/>
      <c r="N15" s="497"/>
      <c r="O15" s="497"/>
      <c r="P15" s="497"/>
      <c r="Q15" s="497"/>
      <c r="R15" s="497"/>
      <c r="S15" s="498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494"/>
      <c r="I36" s="97"/>
      <c r="J36" s="52" t="s">
        <v>26</v>
      </c>
      <c r="K36" s="105"/>
      <c r="L36" s="500" t="s">
        <v>25</v>
      </c>
      <c r="M36" s="500"/>
      <c r="N36" s="500"/>
      <c r="O36" s="500"/>
      <c r="P36" s="49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44CA-40BE-42EC-92A3-6A0DC8836516}">
  <dimension ref="A1:AQ239"/>
  <sheetViews>
    <sheetView view="pageBreakPreview" topLeftCell="A34" zoomScale="30" zoomScaleNormal="30" zoomScaleSheetLayoutView="30" workbookViewId="0">
      <selection activeCell="B39" sqref="B39:G4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2"/>
      <c r="Z3" s="2"/>
      <c r="AA3" s="2"/>
      <c r="AB3" s="2"/>
      <c r="AC3" s="2"/>
      <c r="AD3" s="4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7" t="s">
        <v>1</v>
      </c>
      <c r="B9" s="457"/>
      <c r="C9" s="457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7"/>
      <c r="B10" s="457"/>
      <c r="C10" s="4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7" t="s">
        <v>4</v>
      </c>
      <c r="B11" s="457"/>
      <c r="C11" s="457"/>
      <c r="D11" s="1"/>
      <c r="E11" s="455">
        <v>3</v>
      </c>
      <c r="F11" s="1"/>
      <c r="G11" s="1"/>
      <c r="H11" s="1"/>
      <c r="I11" s="1"/>
      <c r="J11" s="1"/>
      <c r="K11" s="493" t="s">
        <v>148</v>
      </c>
      <c r="L11" s="493"/>
      <c r="M11" s="456"/>
      <c r="N11" s="4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7"/>
      <c r="B12" s="457"/>
      <c r="C12" s="457"/>
      <c r="D12" s="1"/>
      <c r="E12" s="5"/>
      <c r="F12" s="1"/>
      <c r="G12" s="1"/>
      <c r="H12" s="1"/>
      <c r="I12" s="1"/>
      <c r="J12" s="1"/>
      <c r="K12" s="456"/>
      <c r="L12" s="456"/>
      <c r="M12" s="456"/>
      <c r="N12" s="4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7"/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1"/>
      <c r="X13" s="1"/>
      <c r="Y13" s="1"/>
    </row>
    <row r="14" spans="1:30" s="3" customFormat="1" ht="27" thickBot="1" x14ac:dyDescent="0.3">
      <c r="A14" s="457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116.22307406080003</v>
      </c>
      <c r="C18" s="78">
        <v>116.73711971456001</v>
      </c>
      <c r="D18" s="22">
        <v>119.02783276160002</v>
      </c>
      <c r="E18" s="22">
        <v>32.095823193599998</v>
      </c>
      <c r="F18" s="22">
        <v>119.60199644799998</v>
      </c>
      <c r="G18" s="22">
        <v>119.69129483520003</v>
      </c>
      <c r="H18" s="21">
        <v>117.28051762175998</v>
      </c>
      <c r="I18" s="22">
        <v>118.23825972224003</v>
      </c>
      <c r="J18" s="22">
        <v>117.62911745536003</v>
      </c>
      <c r="K18" s="119">
        <v>29.352968816640008</v>
      </c>
      <c r="L18" s="22">
        <v>118.78187836416001</v>
      </c>
      <c r="M18" s="22">
        <v>119.10685228800003</v>
      </c>
      <c r="N18" s="21">
        <v>117.52622992384003</v>
      </c>
      <c r="O18" s="78">
        <v>118.49612189696002</v>
      </c>
      <c r="P18" s="22">
        <v>119.22655022336002</v>
      </c>
      <c r="Q18" s="22">
        <v>32.446049233920007</v>
      </c>
      <c r="R18" s="22">
        <v>118.59915343616005</v>
      </c>
      <c r="S18" s="23">
        <v>119.37360190080003</v>
      </c>
      <c r="T18" s="24">
        <f t="shared" ref="T18:T25" si="0">SUM(B18:S18)</f>
        <v>1869.4344418969602</v>
      </c>
      <c r="V18" s="2"/>
      <c r="W18" s="18"/>
    </row>
    <row r="19" spans="1:30" ht="39.950000000000003" customHeight="1" x14ac:dyDescent="0.25">
      <c r="A19" s="157" t="s">
        <v>13</v>
      </c>
      <c r="B19" s="21">
        <v>116.22307406080003</v>
      </c>
      <c r="C19" s="78">
        <v>116.73711971456001</v>
      </c>
      <c r="D19" s="22">
        <v>119.02783276160002</v>
      </c>
      <c r="E19" s="22">
        <v>32.095823193599998</v>
      </c>
      <c r="F19" s="22">
        <v>119.60199644799998</v>
      </c>
      <c r="G19" s="22">
        <v>119.69129483520003</v>
      </c>
      <c r="H19" s="21">
        <v>117.28051762175998</v>
      </c>
      <c r="I19" s="22">
        <v>118.23825972224003</v>
      </c>
      <c r="J19" s="22">
        <v>117.62911745536003</v>
      </c>
      <c r="K19" s="119">
        <v>29.352968816640008</v>
      </c>
      <c r="L19" s="22">
        <v>118.78187836416001</v>
      </c>
      <c r="M19" s="22">
        <v>119.10685228800003</v>
      </c>
      <c r="N19" s="21">
        <v>117.52622992384003</v>
      </c>
      <c r="O19" s="78">
        <v>118.49612189696002</v>
      </c>
      <c r="P19" s="22">
        <v>119.22655022336002</v>
      </c>
      <c r="Q19" s="22">
        <v>32.446049233920007</v>
      </c>
      <c r="R19" s="22">
        <v>118.59915343616005</v>
      </c>
      <c r="S19" s="23">
        <v>119.37360190080003</v>
      </c>
      <c r="T19" s="24">
        <f t="shared" si="0"/>
        <v>1869.4344418969602</v>
      </c>
      <c r="V19" s="2"/>
      <c r="W19" s="18"/>
    </row>
    <row r="20" spans="1:30" ht="39.75" customHeight="1" x14ac:dyDescent="0.25">
      <c r="A20" s="156" t="s">
        <v>14</v>
      </c>
      <c r="B20" s="21">
        <v>114.50853037568</v>
      </c>
      <c r="C20" s="78">
        <v>115.855232114176</v>
      </c>
      <c r="D20" s="22">
        <v>117.82182689535998</v>
      </c>
      <c r="E20" s="22">
        <v>31.735430722560011</v>
      </c>
      <c r="F20" s="22">
        <v>118.92272142079999</v>
      </c>
      <c r="G20" s="22">
        <v>119.10876206592002</v>
      </c>
      <c r="H20" s="21">
        <v>116.30315295129603</v>
      </c>
      <c r="I20" s="22">
        <v>117.47237611110397</v>
      </c>
      <c r="J20" s="22">
        <v>116.82899301785599</v>
      </c>
      <c r="K20" s="119">
        <v>29.062652473343995</v>
      </c>
      <c r="L20" s="22">
        <v>118.36372865433603</v>
      </c>
      <c r="M20" s="22">
        <v>118.6772590848</v>
      </c>
      <c r="N20" s="21">
        <v>116.87014803046402</v>
      </c>
      <c r="O20" s="78">
        <v>117.36923124121597</v>
      </c>
      <c r="P20" s="22">
        <v>117.96409991065597</v>
      </c>
      <c r="Q20" s="22">
        <v>32.260620306431996</v>
      </c>
      <c r="R20" s="22">
        <v>117.993298625536</v>
      </c>
      <c r="S20" s="23">
        <v>118.79231923967998</v>
      </c>
      <c r="T20" s="24">
        <f t="shared" si="0"/>
        <v>1855.9103832412156</v>
      </c>
      <c r="V20" s="2"/>
      <c r="W20" s="18"/>
    </row>
    <row r="21" spans="1:30" ht="39.950000000000003" customHeight="1" x14ac:dyDescent="0.25">
      <c r="A21" s="157" t="s">
        <v>15</v>
      </c>
      <c r="B21" s="21">
        <v>114.50853037568</v>
      </c>
      <c r="C21" s="78">
        <v>115.855232114176</v>
      </c>
      <c r="D21" s="22">
        <v>117.82182689535998</v>
      </c>
      <c r="E21" s="22">
        <v>31.735430722560011</v>
      </c>
      <c r="F21" s="22">
        <v>118.92272142079999</v>
      </c>
      <c r="G21" s="22">
        <v>119.10876206592002</v>
      </c>
      <c r="H21" s="21">
        <v>116.30315295129603</v>
      </c>
      <c r="I21" s="22">
        <v>117.47237611110397</v>
      </c>
      <c r="J21" s="22">
        <v>116.82899301785599</v>
      </c>
      <c r="K21" s="119">
        <v>29.062652473343995</v>
      </c>
      <c r="L21" s="22">
        <v>118.36372865433603</v>
      </c>
      <c r="M21" s="22">
        <v>118.6772590848</v>
      </c>
      <c r="N21" s="21">
        <v>116.87014803046402</v>
      </c>
      <c r="O21" s="78">
        <v>117.36923124121597</v>
      </c>
      <c r="P21" s="22">
        <v>117.96409991065597</v>
      </c>
      <c r="Q21" s="22">
        <v>32.260620306431996</v>
      </c>
      <c r="R21" s="22">
        <v>117.993298625536</v>
      </c>
      <c r="S21" s="23">
        <v>118.79231923967998</v>
      </c>
      <c r="T21" s="24">
        <f t="shared" si="0"/>
        <v>1855.9103832412156</v>
      </c>
      <c r="V21" s="2"/>
      <c r="W21" s="18"/>
    </row>
    <row r="22" spans="1:30" ht="39.950000000000003" customHeight="1" x14ac:dyDescent="0.25">
      <c r="A22" s="156" t="s">
        <v>16</v>
      </c>
      <c r="B22" s="21">
        <v>114.50853037568</v>
      </c>
      <c r="C22" s="78">
        <v>115.855232114176</v>
      </c>
      <c r="D22" s="22">
        <v>117.82182689535998</v>
      </c>
      <c r="E22" s="22">
        <v>31.735430722560011</v>
      </c>
      <c r="F22" s="22">
        <v>118.92272142079999</v>
      </c>
      <c r="G22" s="22">
        <v>119.10876206592002</v>
      </c>
      <c r="H22" s="21">
        <v>116.30315295129603</v>
      </c>
      <c r="I22" s="22">
        <v>117.47237611110397</v>
      </c>
      <c r="J22" s="22">
        <v>116.82899301785599</v>
      </c>
      <c r="K22" s="119">
        <v>29.062652473343995</v>
      </c>
      <c r="L22" s="22">
        <v>118.36372865433603</v>
      </c>
      <c r="M22" s="22">
        <v>118.6772590848</v>
      </c>
      <c r="N22" s="21">
        <v>116.87014803046402</v>
      </c>
      <c r="O22" s="78">
        <v>117.36923124121597</v>
      </c>
      <c r="P22" s="22">
        <v>117.96409991065597</v>
      </c>
      <c r="Q22" s="22">
        <v>32.260620306431996</v>
      </c>
      <c r="R22" s="22">
        <v>117.993298625536</v>
      </c>
      <c r="S22" s="23">
        <v>118.79231923967998</v>
      </c>
      <c r="T22" s="24">
        <f t="shared" si="0"/>
        <v>1855.9103832412156</v>
      </c>
      <c r="V22" s="2"/>
      <c r="W22" s="18"/>
    </row>
    <row r="23" spans="1:30" ht="39.950000000000003" customHeight="1" x14ac:dyDescent="0.25">
      <c r="A23" s="157" t="s">
        <v>17</v>
      </c>
      <c r="B23" s="21">
        <v>114.50853037568</v>
      </c>
      <c r="C23" s="78">
        <v>115.855232114176</v>
      </c>
      <c r="D23" s="22">
        <v>117.82182689535998</v>
      </c>
      <c r="E23" s="22">
        <v>31.735430722560011</v>
      </c>
      <c r="F23" s="22">
        <v>118.92272142079999</v>
      </c>
      <c r="G23" s="22">
        <v>119.10876206592002</v>
      </c>
      <c r="H23" s="21">
        <v>116.30315295129603</v>
      </c>
      <c r="I23" s="22">
        <v>117.47237611110397</v>
      </c>
      <c r="J23" s="22">
        <v>116.82899301785599</v>
      </c>
      <c r="K23" s="119">
        <v>29.062652473343995</v>
      </c>
      <c r="L23" s="22">
        <v>118.36372865433603</v>
      </c>
      <c r="M23" s="22">
        <v>118.6772590848</v>
      </c>
      <c r="N23" s="21">
        <v>116.87014803046402</v>
      </c>
      <c r="O23" s="78">
        <v>117.36923124121597</v>
      </c>
      <c r="P23" s="22">
        <v>117.96409991065597</v>
      </c>
      <c r="Q23" s="22">
        <v>32.260620306431996</v>
      </c>
      <c r="R23" s="22">
        <v>117.993298625536</v>
      </c>
      <c r="S23" s="23">
        <v>118.79231923967998</v>
      </c>
      <c r="T23" s="24">
        <f t="shared" si="0"/>
        <v>1855.9103832412156</v>
      </c>
      <c r="V23" s="2"/>
      <c r="W23" s="18"/>
    </row>
    <row r="24" spans="1:30" ht="39.950000000000003" customHeight="1" x14ac:dyDescent="0.25">
      <c r="A24" s="156" t="s">
        <v>18</v>
      </c>
      <c r="B24" s="21">
        <v>114.50853037568</v>
      </c>
      <c r="C24" s="78">
        <v>115.855232114176</v>
      </c>
      <c r="D24" s="22">
        <v>117.82182689535998</v>
      </c>
      <c r="E24" s="22">
        <v>31.735430722560011</v>
      </c>
      <c r="F24" s="22">
        <v>118.92272142079999</v>
      </c>
      <c r="G24" s="22">
        <v>119.10876206592002</v>
      </c>
      <c r="H24" s="21">
        <v>116.30315295129603</v>
      </c>
      <c r="I24" s="22">
        <v>117.47237611110397</v>
      </c>
      <c r="J24" s="22">
        <v>116.82899301785599</v>
      </c>
      <c r="K24" s="119">
        <v>29.062652473343995</v>
      </c>
      <c r="L24" s="22">
        <v>118.36372865433603</v>
      </c>
      <c r="M24" s="22">
        <v>118.6772590848</v>
      </c>
      <c r="N24" s="21">
        <v>116.87014803046402</v>
      </c>
      <c r="O24" s="78">
        <v>117.36923124121597</v>
      </c>
      <c r="P24" s="22">
        <v>117.96409991065597</v>
      </c>
      <c r="Q24" s="22">
        <v>32.260620306431996</v>
      </c>
      <c r="R24" s="22">
        <v>117.993298625536</v>
      </c>
      <c r="S24" s="23">
        <v>118.79231923967998</v>
      </c>
      <c r="T24" s="24">
        <f t="shared" si="0"/>
        <v>1855.9103832412156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804.98880000000008</v>
      </c>
      <c r="C25" s="26">
        <f t="shared" si="1"/>
        <v>812.75040000000013</v>
      </c>
      <c r="D25" s="26">
        <f t="shared" si="1"/>
        <v>827.16480000000001</v>
      </c>
      <c r="E25" s="26">
        <f>SUM(E18:E24)</f>
        <v>222.86880000000005</v>
      </c>
      <c r="F25" s="26">
        <f t="shared" ref="F25:L25" si="2">SUM(F18:F24)</f>
        <v>833.81759999999997</v>
      </c>
      <c r="G25" s="26">
        <f t="shared" si="2"/>
        <v>834.92640000000017</v>
      </c>
      <c r="H25" s="25">
        <f t="shared" si="2"/>
        <v>816.07680000000016</v>
      </c>
      <c r="I25" s="26">
        <f t="shared" si="2"/>
        <v>823.83839999999987</v>
      </c>
      <c r="J25" s="26">
        <f>SUM(J18:J24)</f>
        <v>819.40319999999997</v>
      </c>
      <c r="K25" s="120">
        <f t="shared" ref="K25" si="3">SUM(K18:K24)</f>
        <v>204.01920000000001</v>
      </c>
      <c r="L25" s="26">
        <f t="shared" si="2"/>
        <v>829.38240000000008</v>
      </c>
      <c r="M25" s="26">
        <f>SUM(M18:M24)</f>
        <v>831.59999999999991</v>
      </c>
      <c r="N25" s="25">
        <f t="shared" ref="N25:P25" si="4">SUM(N18:N24)</f>
        <v>819.40320000000031</v>
      </c>
      <c r="O25" s="26">
        <f t="shared" si="4"/>
        <v>823.83839999999987</v>
      </c>
      <c r="P25" s="26">
        <f t="shared" si="4"/>
        <v>828.27359999999987</v>
      </c>
      <c r="Q25" s="26">
        <f>SUM(Q18:Q24)</f>
        <v>226.19520000000003</v>
      </c>
      <c r="R25" s="26">
        <f t="shared" ref="R25:S25" si="5">SUM(R18:R24)</f>
        <v>827.16480000000013</v>
      </c>
      <c r="S25" s="27">
        <f t="shared" si="5"/>
        <v>832.70879999999988</v>
      </c>
      <c r="T25" s="24">
        <f t="shared" si="0"/>
        <v>13018.420800000002</v>
      </c>
    </row>
    <row r="26" spans="1:30" s="2" customFormat="1" ht="36.75" customHeight="1" x14ac:dyDescent="0.25">
      <c r="A26" s="158" t="s">
        <v>19</v>
      </c>
      <c r="B26" s="402">
        <v>158.4</v>
      </c>
      <c r="C26" s="405">
        <v>158.4</v>
      </c>
      <c r="D26" s="29">
        <v>158.4</v>
      </c>
      <c r="E26" s="29">
        <v>158.4</v>
      </c>
      <c r="F26" s="401">
        <v>158.4</v>
      </c>
      <c r="G26" s="401">
        <v>158.4</v>
      </c>
      <c r="H26" s="402">
        <v>158.4</v>
      </c>
      <c r="I26" s="401">
        <v>158.4</v>
      </c>
      <c r="J26" s="401">
        <v>158.4</v>
      </c>
      <c r="K26" s="401">
        <v>158.4</v>
      </c>
      <c r="L26" s="401">
        <v>158.4</v>
      </c>
      <c r="M26" s="401">
        <v>158.4</v>
      </c>
      <c r="N26" s="402">
        <v>158.4</v>
      </c>
      <c r="O26" s="401">
        <v>158.4</v>
      </c>
      <c r="P26" s="401">
        <v>158.4</v>
      </c>
      <c r="Q26" s="401">
        <v>158.4</v>
      </c>
      <c r="R26" s="401">
        <v>158.4</v>
      </c>
      <c r="S26" s="404">
        <v>158.4</v>
      </c>
      <c r="T26" s="31">
        <f>+((T25/T27)/7)*1000</f>
        <v>158.40000000000003</v>
      </c>
    </row>
    <row r="27" spans="1:30" s="2" customFormat="1" ht="33" customHeight="1" x14ac:dyDescent="0.25">
      <c r="A27" s="159" t="s">
        <v>20</v>
      </c>
      <c r="B27" s="32">
        <v>726</v>
      </c>
      <c r="C27" s="81">
        <v>733</v>
      </c>
      <c r="D27" s="33">
        <v>746</v>
      </c>
      <c r="E27" s="33">
        <v>201</v>
      </c>
      <c r="F27" s="33">
        <v>752</v>
      </c>
      <c r="G27" s="33">
        <v>753</v>
      </c>
      <c r="H27" s="32">
        <v>736</v>
      </c>
      <c r="I27" s="33">
        <v>743</v>
      </c>
      <c r="J27" s="33">
        <v>739</v>
      </c>
      <c r="K27" s="122">
        <v>184</v>
      </c>
      <c r="L27" s="33">
        <v>748</v>
      </c>
      <c r="M27" s="33">
        <v>750</v>
      </c>
      <c r="N27" s="32">
        <v>739</v>
      </c>
      <c r="O27" s="33">
        <v>743</v>
      </c>
      <c r="P27" s="33">
        <v>747</v>
      </c>
      <c r="Q27" s="33">
        <v>204</v>
      </c>
      <c r="R27" s="33">
        <v>746</v>
      </c>
      <c r="S27" s="34">
        <v>751</v>
      </c>
      <c r="T27" s="35">
        <f>SUM(B27:S27)</f>
        <v>11741</v>
      </c>
      <c r="U27" s="2">
        <f>((T25*1000)/T27)/7</f>
        <v>158.40000000000003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114.50853037568</v>
      </c>
      <c r="C28" s="37">
        <f t="shared" si="6"/>
        <v>115.855232114176</v>
      </c>
      <c r="D28" s="37">
        <f t="shared" si="6"/>
        <v>117.82182689535998</v>
      </c>
      <c r="E28" s="37">
        <f t="shared" si="6"/>
        <v>31.735430722560011</v>
      </c>
      <c r="F28" s="37">
        <f t="shared" si="6"/>
        <v>118.92272142079999</v>
      </c>
      <c r="G28" s="37">
        <f t="shared" si="6"/>
        <v>119.10876206592002</v>
      </c>
      <c r="H28" s="36">
        <f t="shared" si="6"/>
        <v>116.30315295129603</v>
      </c>
      <c r="I28" s="37">
        <f t="shared" si="6"/>
        <v>117.47237611110397</v>
      </c>
      <c r="J28" s="37">
        <f t="shared" si="6"/>
        <v>116.82899301785599</v>
      </c>
      <c r="K28" s="123">
        <f t="shared" si="6"/>
        <v>29.062652473343995</v>
      </c>
      <c r="L28" s="37">
        <f t="shared" si="6"/>
        <v>118.36372865433603</v>
      </c>
      <c r="M28" s="37">
        <f t="shared" si="6"/>
        <v>118.6772590848</v>
      </c>
      <c r="N28" s="36">
        <f t="shared" si="6"/>
        <v>116.87014803046402</v>
      </c>
      <c r="O28" s="37">
        <f t="shared" si="6"/>
        <v>117.36923124121597</v>
      </c>
      <c r="P28" s="37">
        <f t="shared" si="6"/>
        <v>117.96409991065597</v>
      </c>
      <c r="Q28" s="37">
        <f t="shared" si="6"/>
        <v>32.260620306431996</v>
      </c>
      <c r="R28" s="37">
        <f t="shared" si="6"/>
        <v>117.993298625536</v>
      </c>
      <c r="S28" s="38">
        <f t="shared" si="6"/>
        <v>118.79231923967998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804.98880000000008</v>
      </c>
      <c r="C29" s="41">
        <f t="shared" si="7"/>
        <v>812.75040000000001</v>
      </c>
      <c r="D29" s="41">
        <f t="shared" si="7"/>
        <v>827.16480000000001</v>
      </c>
      <c r="E29" s="41">
        <f>((E27*E26)*7)/1000</f>
        <v>222.86880000000002</v>
      </c>
      <c r="F29" s="41">
        <f>((F27*F26)*7)/1000</f>
        <v>833.81759999999997</v>
      </c>
      <c r="G29" s="41">
        <f t="shared" ref="G29:S29" si="8">((G27*G26)*7)/1000</f>
        <v>834.92640000000006</v>
      </c>
      <c r="H29" s="40">
        <f t="shared" si="8"/>
        <v>816.07680000000005</v>
      </c>
      <c r="I29" s="41">
        <f t="shared" si="8"/>
        <v>823.83839999999998</v>
      </c>
      <c r="J29" s="41">
        <f t="shared" si="8"/>
        <v>819.40320000000008</v>
      </c>
      <c r="K29" s="124">
        <f t="shared" si="8"/>
        <v>204.01920000000001</v>
      </c>
      <c r="L29" s="41">
        <f t="shared" si="8"/>
        <v>829.38240000000008</v>
      </c>
      <c r="M29" s="41">
        <f t="shared" si="8"/>
        <v>831.6</v>
      </c>
      <c r="N29" s="40">
        <f t="shared" si="8"/>
        <v>819.40320000000008</v>
      </c>
      <c r="O29" s="41">
        <f t="shared" si="8"/>
        <v>823.83839999999998</v>
      </c>
      <c r="P29" s="41">
        <f t="shared" si="8"/>
        <v>828.27359999999999</v>
      </c>
      <c r="Q29" s="42">
        <f t="shared" si="8"/>
        <v>226.1952</v>
      </c>
      <c r="R29" s="42">
        <f t="shared" si="8"/>
        <v>827.16480000000001</v>
      </c>
      <c r="S29" s="43">
        <f t="shared" si="8"/>
        <v>832.7088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158.4</v>
      </c>
      <c r="C30" s="46">
        <f t="shared" si="9"/>
        <v>158.40000000000003</v>
      </c>
      <c r="D30" s="46">
        <f t="shared" si="9"/>
        <v>158.4</v>
      </c>
      <c r="E30" s="46">
        <f>+(E25/E27)/7*1000</f>
        <v>158.40000000000003</v>
      </c>
      <c r="F30" s="46">
        <f t="shared" ref="F30:L30" si="10">+(F25/F27)/7*1000</f>
        <v>158.4</v>
      </c>
      <c r="G30" s="46">
        <f t="shared" si="10"/>
        <v>158.40000000000003</v>
      </c>
      <c r="H30" s="45">
        <f t="shared" si="10"/>
        <v>158.40000000000003</v>
      </c>
      <c r="I30" s="46">
        <f t="shared" si="10"/>
        <v>158.39999999999995</v>
      </c>
      <c r="J30" s="46">
        <f>+(J25/J27)/7*1000</f>
        <v>158.4</v>
      </c>
      <c r="K30" s="125">
        <f t="shared" ref="K30" si="11">+(K25/K27)/7*1000</f>
        <v>158.4</v>
      </c>
      <c r="L30" s="46">
        <f t="shared" si="10"/>
        <v>158.4</v>
      </c>
      <c r="M30" s="46">
        <f>+(M25/M27)/7*1000</f>
        <v>158.39999999999995</v>
      </c>
      <c r="N30" s="45">
        <f t="shared" ref="N30:S30" si="12">+(N25/N27)/7*1000</f>
        <v>158.40000000000006</v>
      </c>
      <c r="O30" s="46">
        <f t="shared" si="12"/>
        <v>158.39999999999995</v>
      </c>
      <c r="P30" s="46">
        <f t="shared" si="12"/>
        <v>158.39999999999995</v>
      </c>
      <c r="Q30" s="46">
        <f t="shared" si="12"/>
        <v>158.40000000000003</v>
      </c>
      <c r="R30" s="46">
        <f t="shared" si="12"/>
        <v>158.40000000000003</v>
      </c>
      <c r="S30" s="47">
        <f t="shared" si="12"/>
        <v>158.39999999999995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100.4212</v>
      </c>
      <c r="C39" s="78">
        <v>93.967799999999997</v>
      </c>
      <c r="D39" s="78">
        <v>98.847200000000015</v>
      </c>
      <c r="E39" s="78">
        <v>24.869199999999999</v>
      </c>
      <c r="F39" s="78">
        <v>99.162000000000006</v>
      </c>
      <c r="G39" s="78">
        <v>98.217600000000019</v>
      </c>
      <c r="H39" s="78"/>
      <c r="I39" s="78"/>
      <c r="J39" s="99">
        <f t="shared" ref="J39:J46" si="13">SUM(B39:I39)</f>
        <v>515.48500000000013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100.4212</v>
      </c>
      <c r="C40" s="78">
        <v>93.967799999999997</v>
      </c>
      <c r="D40" s="78">
        <v>98.847200000000015</v>
      </c>
      <c r="E40" s="78">
        <v>24.869199999999999</v>
      </c>
      <c r="F40" s="78">
        <v>99.162000000000006</v>
      </c>
      <c r="G40" s="78">
        <v>98.217600000000019</v>
      </c>
      <c r="H40" s="78"/>
      <c r="I40" s="78"/>
      <c r="J40" s="99">
        <f t="shared" si="13"/>
        <v>515.48500000000013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6.4</v>
      </c>
      <c r="P41" s="78">
        <v>1.7</v>
      </c>
      <c r="Q41" s="78">
        <v>6.5</v>
      </c>
      <c r="R41" s="78">
        <v>6.3</v>
      </c>
      <c r="S41" s="99">
        <f t="shared" si="14"/>
        <v>33.4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6.3</v>
      </c>
      <c r="O43" s="78">
        <v>6.4</v>
      </c>
      <c r="P43" s="78">
        <v>1.7</v>
      </c>
      <c r="Q43" s="78">
        <v>6.6</v>
      </c>
      <c r="R43" s="78">
        <v>6.3</v>
      </c>
      <c r="S43" s="99">
        <f t="shared" si="14"/>
        <v>33.699999999999996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6.6</v>
      </c>
      <c r="R44" s="78">
        <v>6.3</v>
      </c>
      <c r="S44" s="99">
        <f t="shared" si="14"/>
        <v>33.799999999999997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6.5</v>
      </c>
      <c r="P45" s="78">
        <v>1.8</v>
      </c>
      <c r="Q45" s="78">
        <v>6.6</v>
      </c>
      <c r="R45" s="78">
        <v>6.4</v>
      </c>
      <c r="S45" s="99">
        <f t="shared" si="14"/>
        <v>34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200.8424</v>
      </c>
      <c r="C46" s="26">
        <f t="shared" si="15"/>
        <v>187.93559999999999</v>
      </c>
      <c r="D46" s="26">
        <f t="shared" si="15"/>
        <v>197.69440000000003</v>
      </c>
      <c r="E46" s="26">
        <f t="shared" si="15"/>
        <v>49.738399999999999</v>
      </c>
      <c r="F46" s="26">
        <f t="shared" si="15"/>
        <v>198.32400000000001</v>
      </c>
      <c r="G46" s="26">
        <f t="shared" si="15"/>
        <v>196.43520000000004</v>
      </c>
      <c r="H46" s="26">
        <f t="shared" si="15"/>
        <v>0</v>
      </c>
      <c r="I46" s="26">
        <f t="shared" si="15"/>
        <v>0</v>
      </c>
      <c r="J46" s="99">
        <f t="shared" si="13"/>
        <v>1030.9700000000003</v>
      </c>
      <c r="L46" s="76" t="s">
        <v>10</v>
      </c>
      <c r="M46" s="79">
        <f t="shared" ref="M46:R46" si="16">SUM(M39:M45)</f>
        <v>44.6</v>
      </c>
      <c r="N46" s="26">
        <f t="shared" si="16"/>
        <v>43.9</v>
      </c>
      <c r="O46" s="26">
        <f t="shared" si="16"/>
        <v>44.9</v>
      </c>
      <c r="P46" s="26">
        <f t="shared" si="16"/>
        <v>12.3</v>
      </c>
      <c r="Q46" s="26">
        <f t="shared" si="16"/>
        <v>45.800000000000004</v>
      </c>
      <c r="R46" s="26">
        <f t="shared" si="16"/>
        <v>44.199999999999996</v>
      </c>
      <c r="S46" s="99">
        <f t="shared" si="14"/>
        <v>235.70000000000002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157.4</v>
      </c>
      <c r="C47" s="29">
        <v>157.4</v>
      </c>
      <c r="D47" s="29">
        <v>157.4</v>
      </c>
      <c r="E47" s="29">
        <v>157.4</v>
      </c>
      <c r="F47" s="29">
        <v>157.4</v>
      </c>
      <c r="G47" s="29">
        <v>157.4</v>
      </c>
      <c r="H47" s="29"/>
      <c r="I47" s="29"/>
      <c r="J47" s="100">
        <f>+((J46/J48)/7)*1000</f>
        <v>44.971428571428589</v>
      </c>
      <c r="L47" s="108" t="s">
        <v>19</v>
      </c>
      <c r="M47" s="80">
        <v>135.5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133.6167800453515</v>
      </c>
      <c r="T47" s="62"/>
    </row>
    <row r="48" spans="1:30" ht="33.75" customHeight="1" x14ac:dyDescent="0.25">
      <c r="A48" s="92" t="s">
        <v>20</v>
      </c>
      <c r="B48" s="81">
        <v>638</v>
      </c>
      <c r="C48" s="33">
        <v>597</v>
      </c>
      <c r="D48" s="33">
        <v>628</v>
      </c>
      <c r="E48" s="33">
        <v>158</v>
      </c>
      <c r="F48" s="33">
        <v>630</v>
      </c>
      <c r="G48" s="33">
        <v>624</v>
      </c>
      <c r="H48" s="33"/>
      <c r="I48" s="33"/>
      <c r="J48" s="101">
        <f>SUM(B48:I48)</f>
        <v>3275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100.4212</v>
      </c>
      <c r="C49" s="37">
        <f t="shared" si="17"/>
        <v>93.967799999999997</v>
      </c>
      <c r="D49" s="37">
        <f t="shared" si="17"/>
        <v>98.847200000000015</v>
      </c>
      <c r="E49" s="37">
        <f t="shared" si="17"/>
        <v>24.869199999999999</v>
      </c>
      <c r="F49" s="37">
        <f t="shared" si="17"/>
        <v>99.162000000000006</v>
      </c>
      <c r="G49" s="37">
        <f t="shared" si="17"/>
        <v>98.217600000000019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44.971428571428582</v>
      </c>
      <c r="L49" s="93" t="s">
        <v>21</v>
      </c>
      <c r="M49" s="82">
        <f>((M48*M47)*7/1000-M39-M40)/5</f>
        <v>6.355900000000001</v>
      </c>
      <c r="N49" s="37">
        <f t="shared" ref="N49:R49" si="19">((N48*N47)*7/1000-N39-N40)/5</f>
        <v>6.2643000000000004</v>
      </c>
      <c r="O49" s="37">
        <f t="shared" si="19"/>
        <v>6.4448000000000008</v>
      </c>
      <c r="P49" s="37">
        <f t="shared" si="19"/>
        <v>1.7369999999999997</v>
      </c>
      <c r="Q49" s="37">
        <f t="shared" si="19"/>
        <v>6.5581000000000005</v>
      </c>
      <c r="R49" s="37">
        <f t="shared" si="19"/>
        <v>6.3167999999999997</v>
      </c>
      <c r="S49" s="111">
        <f>((S46*1000)/S48)/7</f>
        <v>133.6167800453515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702.94839999999999</v>
      </c>
      <c r="C50" s="41">
        <f t="shared" si="20"/>
        <v>657.77459999999996</v>
      </c>
      <c r="D50" s="41">
        <f t="shared" si="20"/>
        <v>691.93040000000008</v>
      </c>
      <c r="E50" s="41">
        <f t="shared" si="20"/>
        <v>174.08439999999999</v>
      </c>
      <c r="F50" s="41">
        <f t="shared" si="20"/>
        <v>694.13400000000001</v>
      </c>
      <c r="G50" s="41">
        <f t="shared" si="20"/>
        <v>687.52320000000009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44.579500000000003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12.285</v>
      </c>
      <c r="Q50" s="41">
        <f t="shared" si="21"/>
        <v>45.790500000000002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44.971428571428575</v>
      </c>
      <c r="C51" s="46">
        <f t="shared" si="22"/>
        <v>44.971428571428568</v>
      </c>
      <c r="D51" s="46">
        <f t="shared" si="22"/>
        <v>44.971428571428575</v>
      </c>
      <c r="E51" s="46">
        <f t="shared" si="22"/>
        <v>44.971428571428568</v>
      </c>
      <c r="F51" s="46">
        <f t="shared" si="22"/>
        <v>44.971428571428575</v>
      </c>
      <c r="G51" s="46">
        <f t="shared" si="22"/>
        <v>44.971428571428589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135.56231003039514</v>
      </c>
      <c r="N51" s="46">
        <f t="shared" si="23"/>
        <v>133.43465045592703</v>
      </c>
      <c r="O51" s="46">
        <f t="shared" si="23"/>
        <v>133.63095238095238</v>
      </c>
      <c r="P51" s="46">
        <f t="shared" si="23"/>
        <v>135.16483516483518</v>
      </c>
      <c r="Q51" s="46">
        <f t="shared" si="23"/>
        <v>133.52769679300295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</v>
      </c>
      <c r="E58" s="78">
        <v>2.2000000000000002</v>
      </c>
      <c r="F58" s="78">
        <v>8.6</v>
      </c>
      <c r="G58" s="182">
        <v>8.6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8.5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</v>
      </c>
      <c r="E59" s="78">
        <v>2.2000000000000002</v>
      </c>
      <c r="F59" s="78">
        <v>8.6</v>
      </c>
      <c r="G59" s="182">
        <v>8.6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8.5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</v>
      </c>
      <c r="I60" s="78">
        <v>8.3000000000000007</v>
      </c>
      <c r="J60" s="78">
        <v>8.1999999999999993</v>
      </c>
      <c r="K60" s="78">
        <v>2</v>
      </c>
      <c r="L60" s="78">
        <v>8.6</v>
      </c>
      <c r="M60" s="182">
        <v>8.4</v>
      </c>
      <c r="N60" s="21">
        <v>8.4</v>
      </c>
      <c r="O60" s="78">
        <v>8.5</v>
      </c>
      <c r="P60" s="78">
        <v>8.6</v>
      </c>
      <c r="Q60" s="78">
        <v>2.2000000000000002</v>
      </c>
      <c r="R60" s="78">
        <v>8.3000000000000007</v>
      </c>
      <c r="S60" s="182">
        <v>8.1</v>
      </c>
      <c r="T60" s="24">
        <f t="shared" si="24"/>
        <v>132.1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8.4</v>
      </c>
      <c r="E62" s="78">
        <v>2.2999999999999998</v>
      </c>
      <c r="F62" s="78">
        <v>8.4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8.6</v>
      </c>
      <c r="P62" s="78">
        <v>8.6</v>
      </c>
      <c r="Q62" s="78">
        <v>2.2999999999999998</v>
      </c>
      <c r="R62" s="78">
        <v>8.3000000000000007</v>
      </c>
      <c r="S62" s="182">
        <v>8.1999999999999993</v>
      </c>
      <c r="T62" s="24">
        <f t="shared" si="24"/>
        <v>132.69999999999999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8.4</v>
      </c>
      <c r="E63" s="78">
        <v>2.2999999999999998</v>
      </c>
      <c r="F63" s="78">
        <v>8.4</v>
      </c>
      <c r="G63" s="182">
        <v>8.5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8.4</v>
      </c>
      <c r="O63" s="78">
        <v>8.6</v>
      </c>
      <c r="P63" s="78">
        <v>8.6</v>
      </c>
      <c r="Q63" s="78">
        <v>2.2999999999999998</v>
      </c>
      <c r="R63" s="78">
        <v>8.4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8.5</v>
      </c>
      <c r="H64" s="21">
        <v>8.1999999999999993</v>
      </c>
      <c r="I64" s="78">
        <v>8.4</v>
      </c>
      <c r="J64" s="78">
        <v>8.3000000000000007</v>
      </c>
      <c r="K64" s="78">
        <v>2.1</v>
      </c>
      <c r="L64" s="78">
        <v>8.6</v>
      </c>
      <c r="M64" s="182">
        <v>8.5</v>
      </c>
      <c r="N64" s="21">
        <v>8.4</v>
      </c>
      <c r="O64" s="78">
        <v>8.6</v>
      </c>
      <c r="P64" s="78">
        <v>8.6999999999999993</v>
      </c>
      <c r="Q64" s="78">
        <v>2.2999999999999998</v>
      </c>
      <c r="R64" s="78">
        <v>8.4</v>
      </c>
      <c r="S64" s="182">
        <v>8.1999999999999993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15.700000000000003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58.199999999999996</v>
      </c>
      <c r="J65" s="26">
        <f t="shared" si="25"/>
        <v>57.5</v>
      </c>
      <c r="K65" s="26">
        <f t="shared" si="25"/>
        <v>14.6</v>
      </c>
      <c r="L65" s="26">
        <f t="shared" si="25"/>
        <v>60.2</v>
      </c>
      <c r="M65" s="27">
        <f t="shared" si="25"/>
        <v>59.199999999999996</v>
      </c>
      <c r="N65" s="25">
        <f t="shared" si="25"/>
        <v>58.999999999999993</v>
      </c>
      <c r="O65" s="26">
        <f t="shared" si="25"/>
        <v>59.800000000000004</v>
      </c>
      <c r="P65" s="26">
        <f t="shared" si="25"/>
        <v>60.3</v>
      </c>
      <c r="Q65" s="26">
        <f t="shared" si="25"/>
        <v>15.700000000000003</v>
      </c>
      <c r="R65" s="26">
        <f t="shared" si="25"/>
        <v>58.5</v>
      </c>
      <c r="S65" s="27">
        <f>SUM(S58:S64)</f>
        <v>57.500000000000014</v>
      </c>
      <c r="T65" s="24">
        <f t="shared" si="24"/>
        <v>930.5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138.46726190476193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8.4306000000000001</v>
      </c>
      <c r="E68" s="82">
        <f t="shared" si="26"/>
        <v>2.2672000000000003</v>
      </c>
      <c r="F68" s="82">
        <f t="shared" si="26"/>
        <v>8.4306000000000001</v>
      </c>
      <c r="G68" s="186">
        <f t="shared" si="26"/>
        <v>8.4949999999999992</v>
      </c>
      <c r="H68" s="36">
        <f t="shared" si="26"/>
        <v>8.1614000000000004</v>
      </c>
      <c r="I68" s="82">
        <f t="shared" si="26"/>
        <v>8.3140000000000018</v>
      </c>
      <c r="J68" s="82">
        <f t="shared" si="26"/>
        <v>8.2279999999999998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8.4019999999999992</v>
      </c>
      <c r="O68" s="82">
        <f t="shared" si="26"/>
        <v>8.5560000000000009</v>
      </c>
      <c r="P68" s="82">
        <f t="shared" si="26"/>
        <v>8.6251999999999995</v>
      </c>
      <c r="Q68" s="82">
        <f t="shared" si="26"/>
        <v>2.2560000000000002</v>
      </c>
      <c r="R68" s="82">
        <f t="shared" si="26"/>
        <v>8.3398000000000003</v>
      </c>
      <c r="S68" s="186">
        <f t="shared" si="26"/>
        <v>8.1879999999999988</v>
      </c>
      <c r="T68" s="306">
        <f>((T65*1000)/T67)/7</f>
        <v>138.4672619047619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140.17857142857144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138.57142857142856</v>
      </c>
      <c r="J70" s="84">
        <f t="shared" si="28"/>
        <v>136.90476190476193</v>
      </c>
      <c r="K70" s="84">
        <f t="shared" si="28"/>
        <v>139.04761904761904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140.47619047619045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140.17857142857144</v>
      </c>
      <c r="R70" s="84">
        <f t="shared" si="28"/>
        <v>137.0023419203747</v>
      </c>
      <c r="S70" s="47">
        <f>+(S65/S67)/7*1000</f>
        <v>136.90476190476195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1EFE-F99B-4C17-AB1C-E7E8AA0B24DE}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2"/>
      <c r="Z3" s="2"/>
      <c r="AA3" s="2"/>
      <c r="AB3" s="2"/>
      <c r="AC3" s="2"/>
      <c r="AD3" s="4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8" t="s">
        <v>1</v>
      </c>
      <c r="B9" s="458"/>
      <c r="C9" s="458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8"/>
      <c r="B10" s="458"/>
      <c r="C10" s="4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8" t="s">
        <v>4</v>
      </c>
      <c r="B11" s="458"/>
      <c r="C11" s="458"/>
      <c r="D11" s="1"/>
      <c r="E11" s="459">
        <v>3</v>
      </c>
      <c r="F11" s="1"/>
      <c r="G11" s="1"/>
      <c r="H11" s="1"/>
      <c r="I11" s="1"/>
      <c r="J11" s="1"/>
      <c r="K11" s="493" t="s">
        <v>149</v>
      </c>
      <c r="L11" s="493"/>
      <c r="M11" s="460"/>
      <c r="N11" s="4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8"/>
      <c r="B12" s="458"/>
      <c r="C12" s="458"/>
      <c r="D12" s="1"/>
      <c r="E12" s="5"/>
      <c r="F12" s="1"/>
      <c r="G12" s="1"/>
      <c r="H12" s="1"/>
      <c r="I12" s="1"/>
      <c r="J12" s="1"/>
      <c r="K12" s="460"/>
      <c r="L12" s="460"/>
      <c r="M12" s="460"/>
      <c r="N12" s="4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8"/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0"/>
      <c r="W13" s="1"/>
      <c r="X13" s="1"/>
      <c r="Y13" s="1"/>
    </row>
    <row r="14" spans="1:30" s="3" customFormat="1" ht="27" thickBot="1" x14ac:dyDescent="0.3">
      <c r="A14" s="45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114.50853037568</v>
      </c>
      <c r="C18" s="78">
        <v>115.855232114176</v>
      </c>
      <c r="D18" s="22">
        <v>117.82182689535998</v>
      </c>
      <c r="E18" s="22">
        <v>31.735430722560011</v>
      </c>
      <c r="F18" s="22">
        <v>118.92272142079999</v>
      </c>
      <c r="G18" s="22">
        <v>119.10876206592002</v>
      </c>
      <c r="H18" s="21">
        <v>116.30315295129603</v>
      </c>
      <c r="I18" s="22">
        <v>117.47237611110397</v>
      </c>
      <c r="J18" s="22">
        <v>116.82899301785599</v>
      </c>
      <c r="K18" s="119">
        <v>29.062652473343995</v>
      </c>
      <c r="L18" s="22">
        <v>118.36372865433603</v>
      </c>
      <c r="M18" s="22">
        <v>118.6772590848</v>
      </c>
      <c r="N18" s="21">
        <v>116.87014803046402</v>
      </c>
      <c r="O18" s="78">
        <v>117.36923124121597</v>
      </c>
      <c r="P18" s="22">
        <v>117.96409991065597</v>
      </c>
      <c r="Q18" s="22">
        <v>32.260620306431996</v>
      </c>
      <c r="R18" s="22">
        <v>117.993298625536</v>
      </c>
      <c r="S18" s="23">
        <v>118.79231923967998</v>
      </c>
      <c r="T18" s="24">
        <f t="shared" ref="T18:T25" si="0">SUM(B18:S18)</f>
        <v>1855.9103832412156</v>
      </c>
      <c r="V18" s="2"/>
      <c r="W18" s="18"/>
    </row>
    <row r="19" spans="1:30" ht="39.950000000000003" customHeight="1" x14ac:dyDescent="0.25">
      <c r="A19" s="157" t="s">
        <v>13</v>
      </c>
      <c r="B19" s="21">
        <v>114.50853037568</v>
      </c>
      <c r="C19" s="78">
        <v>115.855232114176</v>
      </c>
      <c r="D19" s="22">
        <v>117.82182689535998</v>
      </c>
      <c r="E19" s="22">
        <v>31.735430722560011</v>
      </c>
      <c r="F19" s="22">
        <v>118.92272142079999</v>
      </c>
      <c r="G19" s="22">
        <v>119.10876206592002</v>
      </c>
      <c r="H19" s="21">
        <v>116.30315295129603</v>
      </c>
      <c r="I19" s="22">
        <v>117.47237611110397</v>
      </c>
      <c r="J19" s="22">
        <v>116.82899301785599</v>
      </c>
      <c r="K19" s="119">
        <v>29.062652473343995</v>
      </c>
      <c r="L19" s="22">
        <v>118.36372865433603</v>
      </c>
      <c r="M19" s="22">
        <v>118.6772590848</v>
      </c>
      <c r="N19" s="21">
        <v>116.87014803046402</v>
      </c>
      <c r="O19" s="78">
        <v>117.36923124121597</v>
      </c>
      <c r="P19" s="22">
        <v>117.96409991065597</v>
      </c>
      <c r="Q19" s="22">
        <v>32.260620306431996</v>
      </c>
      <c r="R19" s="22">
        <v>117.993298625536</v>
      </c>
      <c r="S19" s="23">
        <v>118.79231923967998</v>
      </c>
      <c r="T19" s="24">
        <f t="shared" si="0"/>
        <v>1855.9103832412156</v>
      </c>
      <c r="V19" s="2"/>
      <c r="W19" s="18"/>
    </row>
    <row r="20" spans="1:30" ht="39.75" customHeight="1" x14ac:dyDescent="0.25">
      <c r="A20" s="156" t="s">
        <v>14</v>
      </c>
      <c r="B20" s="21">
        <v>113.70082784972801</v>
      </c>
      <c r="C20" s="78">
        <v>113.60398715432962</v>
      </c>
      <c r="D20" s="22">
        <v>117.01482924185602</v>
      </c>
      <c r="E20" s="22">
        <v>31.710747710976001</v>
      </c>
      <c r="F20" s="22">
        <v>118.34183143168002</v>
      </c>
      <c r="G20" s="22">
        <v>118.48833517363202</v>
      </c>
      <c r="H20" s="21">
        <v>115.63401881948161</v>
      </c>
      <c r="I20" s="22">
        <v>116.71276955555848</v>
      </c>
      <c r="J20" s="22">
        <v>116.08644279285765</v>
      </c>
      <c r="K20" s="119">
        <v>29.02421901066241</v>
      </c>
      <c r="L20" s="22">
        <v>117.90266853826563</v>
      </c>
      <c r="M20" s="22">
        <v>118.21909636608007</v>
      </c>
      <c r="N20" s="21">
        <v>116.06998078781442</v>
      </c>
      <c r="O20" s="78">
        <v>116.97494750351366</v>
      </c>
      <c r="P20" s="22">
        <v>117.62068003573768</v>
      </c>
      <c r="Q20" s="22">
        <v>31.942511877427211</v>
      </c>
      <c r="R20" s="22">
        <v>117.60900054978565</v>
      </c>
      <c r="S20" s="23">
        <v>118.17307230412807</v>
      </c>
      <c r="T20" s="24">
        <f t="shared" si="0"/>
        <v>1844.8299667035142</v>
      </c>
      <c r="V20" s="2"/>
      <c r="W20" s="18"/>
    </row>
    <row r="21" spans="1:30" ht="39.950000000000003" customHeight="1" x14ac:dyDescent="0.25">
      <c r="A21" s="157" t="s">
        <v>15</v>
      </c>
      <c r="B21" s="21">
        <v>113.70082784972801</v>
      </c>
      <c r="C21" s="78">
        <v>113.60398715432962</v>
      </c>
      <c r="D21" s="22">
        <v>117.01482924185602</v>
      </c>
      <c r="E21" s="22">
        <v>31.710747710976001</v>
      </c>
      <c r="F21" s="22">
        <v>118.34183143168002</v>
      </c>
      <c r="G21" s="22">
        <v>118.48833517363202</v>
      </c>
      <c r="H21" s="21">
        <v>115.63401881948161</v>
      </c>
      <c r="I21" s="22">
        <v>116.71276955555848</v>
      </c>
      <c r="J21" s="22">
        <v>116.08644279285765</v>
      </c>
      <c r="K21" s="119">
        <v>29.02421901066241</v>
      </c>
      <c r="L21" s="22">
        <v>117.90266853826563</v>
      </c>
      <c r="M21" s="22">
        <v>118.21909636608007</v>
      </c>
      <c r="N21" s="21">
        <v>116.06998078781442</v>
      </c>
      <c r="O21" s="78">
        <v>116.97494750351366</v>
      </c>
      <c r="P21" s="22">
        <v>117.62068003573768</v>
      </c>
      <c r="Q21" s="22">
        <v>31.942511877427211</v>
      </c>
      <c r="R21" s="22">
        <v>117.60900054978565</v>
      </c>
      <c r="S21" s="23">
        <v>118.17307230412807</v>
      </c>
      <c r="T21" s="24">
        <f t="shared" si="0"/>
        <v>1844.8299667035142</v>
      </c>
      <c r="V21" s="2"/>
      <c r="W21" s="18"/>
    </row>
    <row r="22" spans="1:30" ht="39.950000000000003" customHeight="1" x14ac:dyDescent="0.25">
      <c r="A22" s="156" t="s">
        <v>16</v>
      </c>
      <c r="B22" s="21">
        <v>113.70082784972801</v>
      </c>
      <c r="C22" s="78">
        <v>113.60398715432962</v>
      </c>
      <c r="D22" s="22">
        <v>117.01482924185602</v>
      </c>
      <c r="E22" s="22">
        <v>31.710747710976001</v>
      </c>
      <c r="F22" s="22">
        <v>118.34183143168002</v>
      </c>
      <c r="G22" s="22">
        <v>118.48833517363202</v>
      </c>
      <c r="H22" s="21">
        <v>115.63401881948161</v>
      </c>
      <c r="I22" s="22">
        <v>116.71276955555848</v>
      </c>
      <c r="J22" s="22">
        <v>116.08644279285765</v>
      </c>
      <c r="K22" s="119">
        <v>29.02421901066241</v>
      </c>
      <c r="L22" s="22">
        <v>117.90266853826563</v>
      </c>
      <c r="M22" s="22">
        <v>118.21909636608007</v>
      </c>
      <c r="N22" s="21">
        <v>116.06998078781442</v>
      </c>
      <c r="O22" s="78">
        <v>116.97494750351366</v>
      </c>
      <c r="P22" s="22">
        <v>117.62068003573768</v>
      </c>
      <c r="Q22" s="22">
        <v>31.942511877427211</v>
      </c>
      <c r="R22" s="22">
        <v>117.60900054978565</v>
      </c>
      <c r="S22" s="23">
        <v>118.17307230412807</v>
      </c>
      <c r="T22" s="24">
        <f t="shared" si="0"/>
        <v>1844.8299667035142</v>
      </c>
      <c r="V22" s="2"/>
      <c r="W22" s="18"/>
    </row>
    <row r="23" spans="1:30" ht="39.950000000000003" customHeight="1" x14ac:dyDescent="0.25">
      <c r="A23" s="157" t="s">
        <v>17</v>
      </c>
      <c r="B23" s="21">
        <v>113.70082784972801</v>
      </c>
      <c r="C23" s="78">
        <v>113.60398715432962</v>
      </c>
      <c r="D23" s="22">
        <v>117.01482924185602</v>
      </c>
      <c r="E23" s="22">
        <v>31.710747710976001</v>
      </c>
      <c r="F23" s="22">
        <v>118.34183143168002</v>
      </c>
      <c r="G23" s="22">
        <v>118.48833517363202</v>
      </c>
      <c r="H23" s="21">
        <v>115.63401881948161</v>
      </c>
      <c r="I23" s="22">
        <v>116.71276955555848</v>
      </c>
      <c r="J23" s="22">
        <v>116.08644279285765</v>
      </c>
      <c r="K23" s="119">
        <v>29.02421901066241</v>
      </c>
      <c r="L23" s="22">
        <v>117.90266853826563</v>
      </c>
      <c r="M23" s="22">
        <v>118.21909636608007</v>
      </c>
      <c r="N23" s="21">
        <v>116.06998078781442</v>
      </c>
      <c r="O23" s="78">
        <v>116.97494750351366</v>
      </c>
      <c r="P23" s="22">
        <v>117.62068003573768</v>
      </c>
      <c r="Q23" s="22">
        <v>31.942511877427211</v>
      </c>
      <c r="R23" s="22">
        <v>117.60900054978565</v>
      </c>
      <c r="S23" s="23">
        <v>118.17307230412807</v>
      </c>
      <c r="T23" s="24">
        <f t="shared" si="0"/>
        <v>1844.8299667035142</v>
      </c>
      <c r="V23" s="2"/>
      <c r="W23" s="18"/>
    </row>
    <row r="24" spans="1:30" ht="39.950000000000003" customHeight="1" x14ac:dyDescent="0.25">
      <c r="A24" s="156" t="s">
        <v>18</v>
      </c>
      <c r="B24" s="21">
        <v>113.70082784972801</v>
      </c>
      <c r="C24" s="78">
        <v>113.60398715432962</v>
      </c>
      <c r="D24" s="22">
        <v>117.01482924185602</v>
      </c>
      <c r="E24" s="22">
        <v>31.710747710976001</v>
      </c>
      <c r="F24" s="22">
        <v>118.34183143168002</v>
      </c>
      <c r="G24" s="22">
        <v>118.48833517363202</v>
      </c>
      <c r="H24" s="21">
        <v>115.63401881948161</v>
      </c>
      <c r="I24" s="22">
        <v>116.71276955555848</v>
      </c>
      <c r="J24" s="22">
        <v>116.08644279285765</v>
      </c>
      <c r="K24" s="119">
        <v>29.02421901066241</v>
      </c>
      <c r="L24" s="22">
        <v>117.90266853826563</v>
      </c>
      <c r="M24" s="22">
        <v>118.21909636608007</v>
      </c>
      <c r="N24" s="21">
        <v>116.06998078781442</v>
      </c>
      <c r="O24" s="78">
        <v>116.97494750351366</v>
      </c>
      <c r="P24" s="22">
        <v>117.62068003573768</v>
      </c>
      <c r="Q24" s="22">
        <v>31.942511877427211</v>
      </c>
      <c r="R24" s="22">
        <v>117.60900054978565</v>
      </c>
      <c r="S24" s="23">
        <v>118.17307230412807</v>
      </c>
      <c r="T24" s="24">
        <f t="shared" si="0"/>
        <v>1844.8299667035142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797.52120000000014</v>
      </c>
      <c r="C25" s="26">
        <f t="shared" si="1"/>
        <v>799.73040000000015</v>
      </c>
      <c r="D25" s="26">
        <f t="shared" si="1"/>
        <v>820.71780000000001</v>
      </c>
      <c r="E25" s="26">
        <f>SUM(E18:E24)</f>
        <v>222.02459999999999</v>
      </c>
      <c r="F25" s="26">
        <f t="shared" ref="F25:L25" si="2">SUM(F18:F24)</f>
        <v>829.55460000000005</v>
      </c>
      <c r="G25" s="26">
        <f t="shared" si="2"/>
        <v>830.65920000000006</v>
      </c>
      <c r="H25" s="25">
        <f t="shared" si="2"/>
        <v>810.77640000000019</v>
      </c>
      <c r="I25" s="26">
        <f t="shared" si="2"/>
        <v>818.50860000000023</v>
      </c>
      <c r="J25" s="26">
        <f>SUM(J18:J24)</f>
        <v>814.09020000000021</v>
      </c>
      <c r="K25" s="120">
        <f t="shared" ref="K25" si="3">SUM(K18:K24)</f>
        <v>203.24640000000005</v>
      </c>
      <c r="L25" s="26">
        <f t="shared" si="2"/>
        <v>826.24080000000026</v>
      </c>
      <c r="M25" s="26">
        <f>SUM(M18:M24)</f>
        <v>828.45000000000027</v>
      </c>
      <c r="N25" s="25">
        <f t="shared" ref="N25:P25" si="4">SUM(N18:N24)</f>
        <v>814.0902000000001</v>
      </c>
      <c r="O25" s="26">
        <f t="shared" si="4"/>
        <v>819.61320000000035</v>
      </c>
      <c r="P25" s="26">
        <f t="shared" si="4"/>
        <v>824.03160000000037</v>
      </c>
      <c r="Q25" s="26">
        <f>SUM(Q18:Q24)</f>
        <v>224.23380000000009</v>
      </c>
      <c r="R25" s="26">
        <f t="shared" ref="R25:S25" si="5">SUM(R18:R24)</f>
        <v>824.03160000000014</v>
      </c>
      <c r="S25" s="27">
        <f t="shared" si="5"/>
        <v>828.45000000000027</v>
      </c>
      <c r="T25" s="24">
        <f t="shared" si="0"/>
        <v>12935.970600000004</v>
      </c>
    </row>
    <row r="26" spans="1:30" s="2" customFormat="1" ht="36.75" customHeight="1" x14ac:dyDescent="0.25">
      <c r="A26" s="158" t="s">
        <v>19</v>
      </c>
      <c r="B26" s="402">
        <v>157.80000000000004</v>
      </c>
      <c r="C26" s="405">
        <v>157.80000000000004</v>
      </c>
      <c r="D26" s="29">
        <v>157.80000000000004</v>
      </c>
      <c r="E26" s="29">
        <v>157.80000000000004</v>
      </c>
      <c r="F26" s="401">
        <v>157.80000000000004</v>
      </c>
      <c r="G26" s="401">
        <v>157.80000000000004</v>
      </c>
      <c r="H26" s="402">
        <v>157.80000000000004</v>
      </c>
      <c r="I26" s="401">
        <v>157.80000000000004</v>
      </c>
      <c r="J26" s="401">
        <v>157.80000000000004</v>
      </c>
      <c r="K26" s="401">
        <v>157.80000000000004</v>
      </c>
      <c r="L26" s="401">
        <v>157.80000000000004</v>
      </c>
      <c r="M26" s="401">
        <v>157.80000000000004</v>
      </c>
      <c r="N26" s="402">
        <v>157.80000000000004</v>
      </c>
      <c r="O26" s="401">
        <v>157.80000000000004</v>
      </c>
      <c r="P26" s="401">
        <v>157.80000000000004</v>
      </c>
      <c r="Q26" s="401">
        <v>157.80000000000004</v>
      </c>
      <c r="R26" s="401">
        <v>157.80000000000004</v>
      </c>
      <c r="S26" s="404">
        <v>157.80000000000004</v>
      </c>
      <c r="T26" s="31">
        <f>+((T25/T27)/7)*1000</f>
        <v>157.80000000000001</v>
      </c>
    </row>
    <row r="27" spans="1:30" s="2" customFormat="1" ht="33" customHeight="1" x14ac:dyDescent="0.25">
      <c r="A27" s="159" t="s">
        <v>20</v>
      </c>
      <c r="B27" s="32">
        <v>722</v>
      </c>
      <c r="C27" s="81">
        <v>724</v>
      </c>
      <c r="D27" s="33">
        <v>743</v>
      </c>
      <c r="E27" s="33">
        <v>201</v>
      </c>
      <c r="F27" s="33">
        <v>751</v>
      </c>
      <c r="G27" s="33">
        <v>752</v>
      </c>
      <c r="H27" s="32">
        <v>734</v>
      </c>
      <c r="I27" s="33">
        <v>741</v>
      </c>
      <c r="J27" s="33">
        <v>737</v>
      </c>
      <c r="K27" s="122">
        <v>184</v>
      </c>
      <c r="L27" s="33">
        <v>748</v>
      </c>
      <c r="M27" s="33">
        <v>750</v>
      </c>
      <c r="N27" s="32">
        <v>737</v>
      </c>
      <c r="O27" s="33">
        <v>742</v>
      </c>
      <c r="P27" s="33">
        <v>746</v>
      </c>
      <c r="Q27" s="33">
        <v>203</v>
      </c>
      <c r="R27" s="33">
        <v>746</v>
      </c>
      <c r="S27" s="34">
        <v>750</v>
      </c>
      <c r="T27" s="35">
        <f>SUM(B27:S27)</f>
        <v>11711</v>
      </c>
      <c r="U27" s="2">
        <f>((T25*1000)/T27)/7</f>
        <v>157.80000000000004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113.70082784972801</v>
      </c>
      <c r="C28" s="37">
        <f t="shared" si="6"/>
        <v>113.60398715432962</v>
      </c>
      <c r="D28" s="37">
        <f t="shared" si="6"/>
        <v>117.01482924185602</v>
      </c>
      <c r="E28" s="37">
        <f t="shared" si="6"/>
        <v>31.710747710976001</v>
      </c>
      <c r="F28" s="37">
        <f t="shared" si="6"/>
        <v>118.34183143168002</v>
      </c>
      <c r="G28" s="37">
        <f t="shared" si="6"/>
        <v>118.48833517363202</v>
      </c>
      <c r="H28" s="36">
        <f t="shared" si="6"/>
        <v>115.63401881948161</v>
      </c>
      <c r="I28" s="37">
        <f t="shared" si="6"/>
        <v>116.71276955555848</v>
      </c>
      <c r="J28" s="37">
        <f t="shared" si="6"/>
        <v>116.08644279285765</v>
      </c>
      <c r="K28" s="123">
        <f t="shared" si="6"/>
        <v>29.02421901066241</v>
      </c>
      <c r="L28" s="37">
        <f t="shared" si="6"/>
        <v>117.90266853826563</v>
      </c>
      <c r="M28" s="37">
        <f t="shared" si="6"/>
        <v>118.21909636608007</v>
      </c>
      <c r="N28" s="36">
        <f t="shared" si="6"/>
        <v>116.06998078781442</v>
      </c>
      <c r="O28" s="37">
        <f t="shared" si="6"/>
        <v>116.97494750351366</v>
      </c>
      <c r="P28" s="37">
        <f t="shared" si="6"/>
        <v>117.62068003573768</v>
      </c>
      <c r="Q28" s="37">
        <f t="shared" si="6"/>
        <v>31.942511877427211</v>
      </c>
      <c r="R28" s="37">
        <f t="shared" si="6"/>
        <v>117.60900054978565</v>
      </c>
      <c r="S28" s="38">
        <f t="shared" si="6"/>
        <v>118.17307230412807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797.52120000000014</v>
      </c>
      <c r="C29" s="41">
        <f t="shared" si="7"/>
        <v>799.73040000000015</v>
      </c>
      <c r="D29" s="41">
        <f t="shared" si="7"/>
        <v>820.71780000000012</v>
      </c>
      <c r="E29" s="41">
        <f>((E27*E26)*7)/1000</f>
        <v>222.02460000000002</v>
      </c>
      <c r="F29" s="41">
        <f>((F27*F26)*7)/1000</f>
        <v>829.55460000000016</v>
      </c>
      <c r="G29" s="41">
        <f t="shared" ref="G29:S29" si="8">((G27*G26)*7)/1000</f>
        <v>830.65920000000017</v>
      </c>
      <c r="H29" s="40">
        <f t="shared" si="8"/>
        <v>810.77640000000019</v>
      </c>
      <c r="I29" s="41">
        <f t="shared" si="8"/>
        <v>818.50860000000023</v>
      </c>
      <c r="J29" s="41">
        <f t="shared" si="8"/>
        <v>814.09020000000021</v>
      </c>
      <c r="K29" s="124">
        <f t="shared" si="8"/>
        <v>203.24640000000005</v>
      </c>
      <c r="L29" s="41">
        <f t="shared" si="8"/>
        <v>826.24080000000015</v>
      </c>
      <c r="M29" s="41">
        <f t="shared" si="8"/>
        <v>828.45000000000027</v>
      </c>
      <c r="N29" s="40">
        <f t="shared" si="8"/>
        <v>814.09020000000021</v>
      </c>
      <c r="O29" s="41">
        <f t="shared" si="8"/>
        <v>819.61320000000023</v>
      </c>
      <c r="P29" s="41">
        <f t="shared" si="8"/>
        <v>824.03160000000025</v>
      </c>
      <c r="Q29" s="42">
        <f t="shared" si="8"/>
        <v>224.23380000000006</v>
      </c>
      <c r="R29" s="42">
        <f t="shared" si="8"/>
        <v>824.03160000000025</v>
      </c>
      <c r="S29" s="43">
        <f t="shared" si="8"/>
        <v>828.45000000000027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157.80000000000001</v>
      </c>
      <c r="C30" s="46">
        <f t="shared" si="9"/>
        <v>157.80000000000001</v>
      </c>
      <c r="D30" s="46">
        <f t="shared" si="9"/>
        <v>157.79999999999998</v>
      </c>
      <c r="E30" s="46">
        <f>+(E25/E27)/7*1000</f>
        <v>157.79999999999998</v>
      </c>
      <c r="F30" s="46">
        <f t="shared" ref="F30:L30" si="10">+(F25/F27)/7*1000</f>
        <v>157.79999999999998</v>
      </c>
      <c r="G30" s="46">
        <f t="shared" si="10"/>
        <v>157.79999999999998</v>
      </c>
      <c r="H30" s="45">
        <f t="shared" si="10"/>
        <v>157.80000000000001</v>
      </c>
      <c r="I30" s="46">
        <f t="shared" si="10"/>
        <v>157.80000000000001</v>
      </c>
      <c r="J30" s="46">
        <f>+(J25/J27)/7*1000</f>
        <v>157.80000000000001</v>
      </c>
      <c r="K30" s="125">
        <f t="shared" ref="K30" si="11">+(K25/K27)/7*1000</f>
        <v>157.80000000000001</v>
      </c>
      <c r="L30" s="46">
        <f t="shared" si="10"/>
        <v>157.80000000000001</v>
      </c>
      <c r="M30" s="46">
        <f>+(M25/M27)/7*1000</f>
        <v>157.80000000000007</v>
      </c>
      <c r="N30" s="45">
        <f t="shared" ref="N30:S30" si="12">+(N25/N27)/7*1000</f>
        <v>157.79999999999998</v>
      </c>
      <c r="O30" s="46">
        <f t="shared" si="12"/>
        <v>157.80000000000007</v>
      </c>
      <c r="P30" s="46">
        <f t="shared" si="12"/>
        <v>157.80000000000007</v>
      </c>
      <c r="Q30" s="46">
        <f t="shared" si="12"/>
        <v>157.80000000000007</v>
      </c>
      <c r="R30" s="46">
        <f t="shared" si="12"/>
        <v>157.80000000000001</v>
      </c>
      <c r="S30" s="47">
        <f t="shared" si="12"/>
        <v>157.80000000000007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99.915599999999998</v>
      </c>
      <c r="C39" s="78">
        <v>93.631600000000006</v>
      </c>
      <c r="D39" s="78">
        <v>98.1875</v>
      </c>
      <c r="E39" s="78">
        <v>24.3505</v>
      </c>
      <c r="F39" s="78">
        <v>98.815899999999985</v>
      </c>
      <c r="G39" s="78">
        <v>97.716200000000001</v>
      </c>
      <c r="H39" s="78"/>
      <c r="I39" s="78"/>
      <c r="J39" s="99">
        <f t="shared" ref="J39:J46" si="13">SUM(B39:I39)</f>
        <v>512.6173</v>
      </c>
      <c r="K39" s="2"/>
      <c r="L39" s="89" t="s">
        <v>12</v>
      </c>
      <c r="M39" s="78">
        <v>6.4</v>
      </c>
      <c r="N39" s="78">
        <v>6.3</v>
      </c>
      <c r="O39" s="78">
        <v>6.5</v>
      </c>
      <c r="P39" s="78">
        <v>1.8</v>
      </c>
      <c r="Q39" s="78">
        <v>6.6</v>
      </c>
      <c r="R39" s="78">
        <v>6.4</v>
      </c>
      <c r="S39" s="99">
        <f t="shared" ref="S39:S46" si="14">SUM(M39:R39)</f>
        <v>34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99.915599999999998</v>
      </c>
      <c r="C40" s="78">
        <v>93.631600000000006</v>
      </c>
      <c r="D40" s="78">
        <v>98.1875</v>
      </c>
      <c r="E40" s="78">
        <v>24.3505</v>
      </c>
      <c r="F40" s="78">
        <v>98.815899999999985</v>
      </c>
      <c r="G40" s="78">
        <v>97.716200000000001</v>
      </c>
      <c r="H40" s="78"/>
      <c r="I40" s="78"/>
      <c r="J40" s="99">
        <f t="shared" si="13"/>
        <v>512.6173</v>
      </c>
      <c r="K40" s="2"/>
      <c r="L40" s="90" t="s">
        <v>13</v>
      </c>
      <c r="M40" s="78">
        <v>6.4</v>
      </c>
      <c r="N40" s="78">
        <v>6.3</v>
      </c>
      <c r="O40" s="78">
        <v>6.5</v>
      </c>
      <c r="P40" s="78">
        <v>1.8</v>
      </c>
      <c r="Q40" s="78">
        <v>6.6</v>
      </c>
      <c r="R40" s="78">
        <v>6.4</v>
      </c>
      <c r="S40" s="99">
        <f t="shared" si="14"/>
        <v>34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6.4</v>
      </c>
      <c r="P41" s="78">
        <v>1.7</v>
      </c>
      <c r="Q41" s="78">
        <v>6.5</v>
      </c>
      <c r="R41" s="78">
        <v>6.2</v>
      </c>
      <c r="S41" s="99">
        <f t="shared" si="14"/>
        <v>33.299999999999997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33.5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6.5</v>
      </c>
      <c r="R44" s="78">
        <v>6.3</v>
      </c>
      <c r="S44" s="99">
        <f t="shared" si="14"/>
        <v>33.700000000000003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6.6</v>
      </c>
      <c r="R45" s="78">
        <v>6.3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199.8312</v>
      </c>
      <c r="C46" s="26">
        <f t="shared" si="15"/>
        <v>187.26320000000001</v>
      </c>
      <c r="D46" s="26">
        <f t="shared" si="15"/>
        <v>196.375</v>
      </c>
      <c r="E46" s="26">
        <f t="shared" si="15"/>
        <v>48.701000000000001</v>
      </c>
      <c r="F46" s="26">
        <f t="shared" si="15"/>
        <v>197.63179999999997</v>
      </c>
      <c r="G46" s="26">
        <f t="shared" si="15"/>
        <v>195.4324</v>
      </c>
      <c r="H46" s="26">
        <f t="shared" si="15"/>
        <v>0</v>
      </c>
      <c r="I46" s="26">
        <f t="shared" si="15"/>
        <v>0</v>
      </c>
      <c r="J46" s="99">
        <f t="shared" si="13"/>
        <v>1025.2346</v>
      </c>
      <c r="L46" s="76" t="s">
        <v>10</v>
      </c>
      <c r="M46" s="79">
        <f t="shared" ref="M46:R46" si="16">SUM(M39:M45)</f>
        <v>44.5</v>
      </c>
      <c r="N46" s="26">
        <f t="shared" si="16"/>
        <v>43.9</v>
      </c>
      <c r="O46" s="26">
        <f t="shared" si="16"/>
        <v>44.999999999999993</v>
      </c>
      <c r="P46" s="26">
        <f t="shared" si="16"/>
        <v>12.3</v>
      </c>
      <c r="Q46" s="26">
        <f t="shared" si="16"/>
        <v>45.800000000000004</v>
      </c>
      <c r="R46" s="26">
        <f t="shared" si="16"/>
        <v>44.199999999999996</v>
      </c>
      <c r="S46" s="99">
        <f t="shared" si="14"/>
        <v>235.70000000000002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157.1</v>
      </c>
      <c r="C47" s="29">
        <v>157.1</v>
      </c>
      <c r="D47" s="29">
        <v>157.1</v>
      </c>
      <c r="E47" s="29">
        <v>157.1</v>
      </c>
      <c r="F47" s="29">
        <v>157.1</v>
      </c>
      <c r="G47" s="29">
        <v>157.1</v>
      </c>
      <c r="H47" s="29"/>
      <c r="I47" s="29"/>
      <c r="J47" s="100">
        <f>+((J46/J48)/7)*1000</f>
        <v>44.885714285714286</v>
      </c>
      <c r="L47" s="108" t="s">
        <v>19</v>
      </c>
      <c r="M47" s="80">
        <v>135.5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133.6167800453515</v>
      </c>
      <c r="T47" s="62"/>
    </row>
    <row r="48" spans="1:30" ht="33.75" customHeight="1" x14ac:dyDescent="0.25">
      <c r="A48" s="92" t="s">
        <v>20</v>
      </c>
      <c r="B48" s="81">
        <v>636</v>
      </c>
      <c r="C48" s="33">
        <v>596</v>
      </c>
      <c r="D48" s="33">
        <v>625</v>
      </c>
      <c r="E48" s="33">
        <v>155</v>
      </c>
      <c r="F48" s="33">
        <v>629</v>
      </c>
      <c r="G48" s="33">
        <v>622</v>
      </c>
      <c r="H48" s="33"/>
      <c r="I48" s="33"/>
      <c r="J48" s="101">
        <f>SUM(B48:I48)</f>
        <v>3263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99.915599999999998</v>
      </c>
      <c r="C49" s="37">
        <f t="shared" si="17"/>
        <v>93.631600000000006</v>
      </c>
      <c r="D49" s="37">
        <f t="shared" si="17"/>
        <v>98.1875</v>
      </c>
      <c r="E49" s="37">
        <f t="shared" si="17"/>
        <v>24.3505</v>
      </c>
      <c r="F49" s="37">
        <f t="shared" si="17"/>
        <v>98.815899999999985</v>
      </c>
      <c r="G49" s="37">
        <f t="shared" si="17"/>
        <v>97.716200000000001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44.885714285714286</v>
      </c>
      <c r="L49" s="93" t="s">
        <v>21</v>
      </c>
      <c r="M49" s="82">
        <f>((M48*M47)*7/1000-M39-M40)/5</f>
        <v>6.355900000000001</v>
      </c>
      <c r="N49" s="37">
        <f t="shared" ref="N49:R49" si="19">((N48*N47)*7/1000-N39-N40)/5</f>
        <v>6.2643000000000004</v>
      </c>
      <c r="O49" s="37">
        <f t="shared" si="19"/>
        <v>6.4047999999999998</v>
      </c>
      <c r="P49" s="37">
        <f t="shared" si="19"/>
        <v>1.7369999999999997</v>
      </c>
      <c r="Q49" s="37">
        <f t="shared" si="19"/>
        <v>6.5180999999999996</v>
      </c>
      <c r="R49" s="37">
        <f t="shared" si="19"/>
        <v>6.2767999999999997</v>
      </c>
      <c r="S49" s="111">
        <f>((S46*1000)/S48)/7</f>
        <v>133.6167800453515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699.40919999999994</v>
      </c>
      <c r="C50" s="41">
        <f t="shared" si="20"/>
        <v>655.4212</v>
      </c>
      <c r="D50" s="41">
        <f t="shared" si="20"/>
        <v>687.3125</v>
      </c>
      <c r="E50" s="41">
        <f t="shared" si="20"/>
        <v>170.45349999999999</v>
      </c>
      <c r="F50" s="41">
        <f t="shared" si="20"/>
        <v>691.71129999999994</v>
      </c>
      <c r="G50" s="41">
        <f t="shared" si="20"/>
        <v>684.01340000000005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44.579500000000003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12.285</v>
      </c>
      <c r="Q50" s="41">
        <f t="shared" si="21"/>
        <v>45.790500000000002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44.885714285714286</v>
      </c>
      <c r="C51" s="46">
        <f t="shared" si="22"/>
        <v>44.885714285714293</v>
      </c>
      <c r="D51" s="46">
        <f t="shared" si="22"/>
        <v>44.885714285714286</v>
      </c>
      <c r="E51" s="46">
        <f t="shared" si="22"/>
        <v>44.885714285714286</v>
      </c>
      <c r="F51" s="46">
        <f t="shared" si="22"/>
        <v>44.885714285714286</v>
      </c>
      <c r="G51" s="46">
        <f t="shared" si="22"/>
        <v>44.885714285714286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135.258358662614</v>
      </c>
      <c r="N51" s="46">
        <f t="shared" si="23"/>
        <v>133.43465045592703</v>
      </c>
      <c r="O51" s="46">
        <f t="shared" si="23"/>
        <v>133.92857142857142</v>
      </c>
      <c r="P51" s="46">
        <f t="shared" si="23"/>
        <v>135.16483516483518</v>
      </c>
      <c r="Q51" s="46">
        <f t="shared" si="23"/>
        <v>133.52769679300295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8.5</v>
      </c>
      <c r="H58" s="21">
        <v>8.1999999999999993</v>
      </c>
      <c r="I58" s="78">
        <v>8.4</v>
      </c>
      <c r="J58" s="78">
        <v>8.3000000000000007</v>
      </c>
      <c r="K58" s="78">
        <v>2.1</v>
      </c>
      <c r="L58" s="78">
        <v>8.6</v>
      </c>
      <c r="M58" s="182">
        <v>8.5</v>
      </c>
      <c r="N58" s="21">
        <v>8.4</v>
      </c>
      <c r="O58" s="78">
        <v>8.6</v>
      </c>
      <c r="P58" s="78">
        <v>8.6999999999999993</v>
      </c>
      <c r="Q58" s="78">
        <v>2.2999999999999998</v>
      </c>
      <c r="R58" s="78">
        <v>8.4</v>
      </c>
      <c r="S58" s="182">
        <v>8.1999999999999993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8.5</v>
      </c>
      <c r="H59" s="21">
        <v>8.1999999999999993</v>
      </c>
      <c r="I59" s="78">
        <v>8.4</v>
      </c>
      <c r="J59" s="78">
        <v>8.3000000000000007</v>
      </c>
      <c r="K59" s="78">
        <v>2.1</v>
      </c>
      <c r="L59" s="78">
        <v>8.6</v>
      </c>
      <c r="M59" s="182">
        <v>8.5</v>
      </c>
      <c r="N59" s="21">
        <v>8.4</v>
      </c>
      <c r="O59" s="78">
        <v>8.6</v>
      </c>
      <c r="P59" s="78">
        <v>8.6999999999999993</v>
      </c>
      <c r="Q59" s="78">
        <v>2.2999999999999998</v>
      </c>
      <c r="R59" s="78">
        <v>8.4</v>
      </c>
      <c r="S59" s="182">
        <v>8.1999999999999993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2.1</v>
      </c>
      <c r="L60" s="78">
        <v>8.6</v>
      </c>
      <c r="M60" s="182">
        <v>8.4</v>
      </c>
      <c r="N60" s="21">
        <v>8.4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132.1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132.39999999999998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8.5</v>
      </c>
      <c r="E63" s="78">
        <v>2.2000000000000002</v>
      </c>
      <c r="F63" s="78">
        <v>8.5</v>
      </c>
      <c r="G63" s="182">
        <v>8.6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8.3000000000000007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8.6</v>
      </c>
      <c r="H64" s="21">
        <v>8.1999999999999993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8.6</v>
      </c>
      <c r="P64" s="78">
        <v>8.6</v>
      </c>
      <c r="Q64" s="78">
        <v>2.2999999999999998</v>
      </c>
      <c r="R64" s="78">
        <v>8.4</v>
      </c>
      <c r="S64" s="182">
        <v>8.3000000000000007</v>
      </c>
      <c r="T64" s="24">
        <f t="shared" si="24"/>
        <v>133.49999999999997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58.199999999999989</v>
      </c>
      <c r="J65" s="26">
        <f t="shared" si="25"/>
        <v>57.500000000000014</v>
      </c>
      <c r="K65" s="26">
        <f t="shared" si="25"/>
        <v>14.7</v>
      </c>
      <c r="L65" s="26">
        <f t="shared" si="25"/>
        <v>60.2</v>
      </c>
      <c r="M65" s="27">
        <f t="shared" si="25"/>
        <v>59.199999999999996</v>
      </c>
      <c r="N65" s="25">
        <f t="shared" si="25"/>
        <v>59</v>
      </c>
      <c r="O65" s="26">
        <f t="shared" si="25"/>
        <v>59.800000000000004</v>
      </c>
      <c r="P65" s="26">
        <f t="shared" si="25"/>
        <v>60.300000000000004</v>
      </c>
      <c r="Q65" s="26">
        <f t="shared" si="25"/>
        <v>15.7</v>
      </c>
      <c r="R65" s="26">
        <f t="shared" si="25"/>
        <v>58.5</v>
      </c>
      <c r="S65" s="27">
        <f>SUM(S58:S64)</f>
        <v>57.599999999999994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138.4970238095238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8.470600000000001</v>
      </c>
      <c r="E68" s="82">
        <f t="shared" si="26"/>
        <v>2.2271999999999998</v>
      </c>
      <c r="F68" s="82">
        <f t="shared" si="26"/>
        <v>8.470600000000001</v>
      </c>
      <c r="G68" s="186">
        <f t="shared" si="26"/>
        <v>8.5350000000000001</v>
      </c>
      <c r="H68" s="36">
        <f t="shared" si="26"/>
        <v>8.2013999999999978</v>
      </c>
      <c r="I68" s="82">
        <f t="shared" si="26"/>
        <v>8.2740000000000009</v>
      </c>
      <c r="J68" s="82">
        <f t="shared" si="26"/>
        <v>8.1879999999999988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8.4420000000000002</v>
      </c>
      <c r="O68" s="82">
        <f t="shared" si="26"/>
        <v>8.516</v>
      </c>
      <c r="P68" s="82">
        <f t="shared" si="26"/>
        <v>8.5852000000000004</v>
      </c>
      <c r="Q68" s="82">
        <f t="shared" si="26"/>
        <v>2.2159999999999997</v>
      </c>
      <c r="R68" s="82">
        <f t="shared" si="26"/>
        <v>8.3398000000000003</v>
      </c>
      <c r="S68" s="186">
        <f t="shared" si="26"/>
        <v>8.2279999999999998</v>
      </c>
      <c r="T68" s="306">
        <f>((T65*1000)/T67)/7</f>
        <v>138.4970238095238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140.17857142857142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138.57142857142853</v>
      </c>
      <c r="J70" s="84">
        <f t="shared" si="28"/>
        <v>136.90476190476195</v>
      </c>
      <c r="K70" s="84">
        <f t="shared" si="28"/>
        <v>139.99999999999997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140.47619047619048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140.17857142857142</v>
      </c>
      <c r="R70" s="84">
        <f t="shared" si="28"/>
        <v>137.0023419203747</v>
      </c>
      <c r="S70" s="47">
        <f>+(S65/S67)/7*1000</f>
        <v>137.14285714285711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E56D-D7EA-43F2-9F50-93F2D1E2B8C4}">
  <dimension ref="A1:AQ239"/>
  <sheetViews>
    <sheetView view="pageBreakPreview" topLeftCell="A28" zoomScale="30" zoomScaleNormal="30" zoomScaleSheetLayoutView="30" workbookViewId="0">
      <selection activeCell="C48" sqref="C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2"/>
      <c r="Z3" s="2"/>
      <c r="AA3" s="2"/>
      <c r="AB3" s="2"/>
      <c r="AC3" s="2"/>
      <c r="AD3" s="46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1" t="s">
        <v>1</v>
      </c>
      <c r="B9" s="461"/>
      <c r="C9" s="461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1"/>
      <c r="B10" s="461"/>
      <c r="C10" s="46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1" t="s">
        <v>4</v>
      </c>
      <c r="B11" s="461"/>
      <c r="C11" s="461"/>
      <c r="D11" s="1"/>
      <c r="E11" s="462">
        <v>3</v>
      </c>
      <c r="F11" s="1"/>
      <c r="G11" s="1"/>
      <c r="H11" s="1"/>
      <c r="I11" s="1"/>
      <c r="J11" s="1"/>
      <c r="K11" s="493" t="s">
        <v>150</v>
      </c>
      <c r="L11" s="493"/>
      <c r="M11" s="463"/>
      <c r="N11" s="46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1"/>
      <c r="B12" s="461"/>
      <c r="C12" s="461"/>
      <c r="D12" s="1"/>
      <c r="E12" s="5"/>
      <c r="F12" s="1"/>
      <c r="G12" s="1"/>
      <c r="H12" s="1"/>
      <c r="I12" s="1"/>
      <c r="J12" s="1"/>
      <c r="K12" s="463"/>
      <c r="L12" s="463"/>
      <c r="M12" s="463"/>
      <c r="N12" s="46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1"/>
      <c r="B13" s="461"/>
      <c r="C13" s="461"/>
      <c r="D13" s="461"/>
      <c r="E13" s="461"/>
      <c r="F13" s="461"/>
      <c r="G13" s="461"/>
      <c r="H13" s="461"/>
      <c r="I13" s="461"/>
      <c r="J13" s="461"/>
      <c r="K13" s="461"/>
      <c r="L13" s="463"/>
      <c r="M13" s="463"/>
      <c r="N13" s="463"/>
      <c r="O13" s="463"/>
      <c r="P13" s="463"/>
      <c r="Q13" s="463"/>
      <c r="R13" s="463"/>
      <c r="S13" s="463"/>
      <c r="T13" s="463"/>
      <c r="U13" s="463"/>
      <c r="V13" s="463"/>
      <c r="W13" s="1"/>
      <c r="X13" s="1"/>
      <c r="Y13" s="1"/>
    </row>
    <row r="14" spans="1:30" s="3" customFormat="1" ht="27" thickBot="1" x14ac:dyDescent="0.3">
      <c r="A14" s="46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113.70082784972801</v>
      </c>
      <c r="C18" s="78">
        <v>113.60398715432962</v>
      </c>
      <c r="D18" s="22">
        <v>117.01482924185602</v>
      </c>
      <c r="E18" s="22">
        <v>31.710747710976001</v>
      </c>
      <c r="F18" s="22">
        <v>118.34183143168002</v>
      </c>
      <c r="G18" s="22">
        <v>118.48833517363202</v>
      </c>
      <c r="H18" s="21">
        <v>115.63401881948161</v>
      </c>
      <c r="I18" s="22">
        <v>116.71276955555848</v>
      </c>
      <c r="J18" s="22">
        <v>116.08644279285765</v>
      </c>
      <c r="K18" s="119">
        <v>29.02421901066241</v>
      </c>
      <c r="L18" s="22">
        <v>117.90266853826563</v>
      </c>
      <c r="M18" s="22">
        <v>118.21909636608007</v>
      </c>
      <c r="N18" s="21">
        <v>116.06998078781442</v>
      </c>
      <c r="O18" s="78">
        <v>116.97494750351366</v>
      </c>
      <c r="P18" s="22">
        <v>117.62068003573768</v>
      </c>
      <c r="Q18" s="22">
        <v>31.942511877427211</v>
      </c>
      <c r="R18" s="22">
        <v>117.60900054978565</v>
      </c>
      <c r="S18" s="23">
        <v>118.17307230412807</v>
      </c>
      <c r="T18" s="24">
        <f t="shared" ref="T18:T25" si="0">SUM(B18:S18)</f>
        <v>1844.8299667035142</v>
      </c>
      <c r="V18" s="2"/>
      <c r="W18" s="18"/>
    </row>
    <row r="19" spans="1:30" ht="39.950000000000003" customHeight="1" x14ac:dyDescent="0.25">
      <c r="A19" s="157" t="s">
        <v>13</v>
      </c>
      <c r="B19" s="21">
        <v>113.70082784972801</v>
      </c>
      <c r="C19" s="78">
        <v>113.60398715432962</v>
      </c>
      <c r="D19" s="22">
        <v>117.01482924185602</v>
      </c>
      <c r="E19" s="22">
        <v>31.710747710976001</v>
      </c>
      <c r="F19" s="22">
        <v>118.34183143168002</v>
      </c>
      <c r="G19" s="22">
        <v>118.48833517363202</v>
      </c>
      <c r="H19" s="21">
        <v>115.63401881948161</v>
      </c>
      <c r="I19" s="22">
        <v>116.71276955555848</v>
      </c>
      <c r="J19" s="22">
        <v>116.08644279285765</v>
      </c>
      <c r="K19" s="119">
        <v>29.02421901066241</v>
      </c>
      <c r="L19" s="22">
        <v>117.90266853826563</v>
      </c>
      <c r="M19" s="22">
        <v>118.21909636608007</v>
      </c>
      <c r="N19" s="21">
        <v>116.06998078781442</v>
      </c>
      <c r="O19" s="78">
        <v>116.97494750351366</v>
      </c>
      <c r="P19" s="22">
        <v>117.62068003573768</v>
      </c>
      <c r="Q19" s="22">
        <v>31.942511877427211</v>
      </c>
      <c r="R19" s="22">
        <v>117.60900054978565</v>
      </c>
      <c r="S19" s="23">
        <v>118.17307230412807</v>
      </c>
      <c r="T19" s="24">
        <f t="shared" si="0"/>
        <v>1844.8299667035142</v>
      </c>
      <c r="V19" s="2"/>
      <c r="W19" s="18"/>
    </row>
    <row r="20" spans="1:30" ht="39.75" customHeight="1" x14ac:dyDescent="0.25">
      <c r="A20" s="156" t="s">
        <v>14</v>
      </c>
      <c r="B20" s="21">
        <v>112.11626886010876</v>
      </c>
      <c r="C20" s="78">
        <v>112.81440513826814</v>
      </c>
      <c r="D20" s="22">
        <v>115.1866683032576</v>
      </c>
      <c r="E20" s="22">
        <v>31.055900915609602</v>
      </c>
      <c r="F20" s="22">
        <v>117.733067427328</v>
      </c>
      <c r="G20" s="22">
        <v>117.01506593054721</v>
      </c>
      <c r="H20" s="21">
        <v>114.42019247220735</v>
      </c>
      <c r="I20" s="22">
        <v>116.18669217777662</v>
      </c>
      <c r="J20" s="22">
        <v>115.11842288285695</v>
      </c>
      <c r="K20" s="119">
        <v>27.95431239573503</v>
      </c>
      <c r="L20" s="22">
        <v>117.24933258469375</v>
      </c>
      <c r="M20" s="22">
        <v>117.56236145356797</v>
      </c>
      <c r="N20" s="21">
        <v>114.90520768487424</v>
      </c>
      <c r="O20" s="78">
        <v>115.86202099859452</v>
      </c>
      <c r="P20" s="22">
        <v>116.70272798570493</v>
      </c>
      <c r="Q20" s="22">
        <v>31.182995249029112</v>
      </c>
      <c r="R20" s="22">
        <v>116.48759978008574</v>
      </c>
      <c r="S20" s="23">
        <v>117.58077107834879</v>
      </c>
      <c r="T20" s="24">
        <f t="shared" si="0"/>
        <v>1827.1340133185943</v>
      </c>
      <c r="V20" s="2"/>
      <c r="W20" s="18"/>
    </row>
    <row r="21" spans="1:30" ht="39.950000000000003" customHeight="1" x14ac:dyDescent="0.25">
      <c r="A21" s="157" t="s">
        <v>15</v>
      </c>
      <c r="B21" s="21">
        <v>112.11626886010876</v>
      </c>
      <c r="C21" s="78">
        <v>112.81440513826814</v>
      </c>
      <c r="D21" s="22">
        <v>115.1866683032576</v>
      </c>
      <c r="E21" s="22">
        <v>31.055900915609602</v>
      </c>
      <c r="F21" s="22">
        <v>117.733067427328</v>
      </c>
      <c r="G21" s="22">
        <v>117.01506593054721</v>
      </c>
      <c r="H21" s="21">
        <v>114.42019247220735</v>
      </c>
      <c r="I21" s="22">
        <v>116.18669217777662</v>
      </c>
      <c r="J21" s="22">
        <v>115.11842288285695</v>
      </c>
      <c r="K21" s="119">
        <v>27.95431239573503</v>
      </c>
      <c r="L21" s="22">
        <v>117.24933258469375</v>
      </c>
      <c r="M21" s="22">
        <v>117.56236145356797</v>
      </c>
      <c r="N21" s="21">
        <v>114.90520768487424</v>
      </c>
      <c r="O21" s="78">
        <v>115.86202099859452</v>
      </c>
      <c r="P21" s="22">
        <v>116.70272798570493</v>
      </c>
      <c r="Q21" s="22">
        <v>31.182995249029112</v>
      </c>
      <c r="R21" s="22">
        <v>116.48759978008574</v>
      </c>
      <c r="S21" s="23">
        <v>117.58077107834879</v>
      </c>
      <c r="T21" s="24">
        <f t="shared" si="0"/>
        <v>1827.1340133185943</v>
      </c>
      <c r="V21" s="2"/>
      <c r="W21" s="18"/>
    </row>
    <row r="22" spans="1:30" ht="39.950000000000003" customHeight="1" x14ac:dyDescent="0.25">
      <c r="A22" s="156" t="s">
        <v>16</v>
      </c>
      <c r="B22" s="21">
        <v>112.11626886010876</v>
      </c>
      <c r="C22" s="78">
        <v>112.81440513826814</v>
      </c>
      <c r="D22" s="22">
        <v>115.1866683032576</v>
      </c>
      <c r="E22" s="22">
        <v>31.055900915609602</v>
      </c>
      <c r="F22" s="22">
        <v>117.733067427328</v>
      </c>
      <c r="G22" s="22">
        <v>117.01506593054721</v>
      </c>
      <c r="H22" s="21">
        <v>114.42019247220735</v>
      </c>
      <c r="I22" s="22">
        <v>116.18669217777662</v>
      </c>
      <c r="J22" s="22">
        <v>115.11842288285695</v>
      </c>
      <c r="K22" s="119">
        <v>27.95431239573503</v>
      </c>
      <c r="L22" s="22">
        <v>117.24933258469375</v>
      </c>
      <c r="M22" s="22">
        <v>117.56236145356797</v>
      </c>
      <c r="N22" s="21">
        <v>114.90520768487424</v>
      </c>
      <c r="O22" s="78">
        <v>115.86202099859452</v>
      </c>
      <c r="P22" s="22">
        <v>116.70272798570493</v>
      </c>
      <c r="Q22" s="22">
        <v>31.182995249029112</v>
      </c>
      <c r="R22" s="22">
        <v>116.48759978008574</v>
      </c>
      <c r="S22" s="23">
        <v>117.58077107834879</v>
      </c>
      <c r="T22" s="24">
        <f t="shared" si="0"/>
        <v>1827.1340133185943</v>
      </c>
      <c r="V22" s="2"/>
      <c r="W22" s="18"/>
    </row>
    <row r="23" spans="1:30" ht="39.950000000000003" customHeight="1" x14ac:dyDescent="0.25">
      <c r="A23" s="157" t="s">
        <v>17</v>
      </c>
      <c r="B23" s="21">
        <v>112.11626886010876</v>
      </c>
      <c r="C23" s="78">
        <v>112.81440513826814</v>
      </c>
      <c r="D23" s="22">
        <v>115.1866683032576</v>
      </c>
      <c r="E23" s="22">
        <v>31.055900915609602</v>
      </c>
      <c r="F23" s="22">
        <v>117.733067427328</v>
      </c>
      <c r="G23" s="22">
        <v>117.01506593054721</v>
      </c>
      <c r="H23" s="21">
        <v>114.42019247220735</v>
      </c>
      <c r="I23" s="22">
        <v>116.18669217777662</v>
      </c>
      <c r="J23" s="22">
        <v>115.11842288285695</v>
      </c>
      <c r="K23" s="119">
        <v>27.95431239573503</v>
      </c>
      <c r="L23" s="22">
        <v>117.24933258469375</v>
      </c>
      <c r="M23" s="22">
        <v>117.56236145356797</v>
      </c>
      <c r="N23" s="21">
        <v>114.90520768487424</v>
      </c>
      <c r="O23" s="78">
        <v>115.86202099859452</v>
      </c>
      <c r="P23" s="22">
        <v>116.70272798570493</v>
      </c>
      <c r="Q23" s="22">
        <v>31.182995249029112</v>
      </c>
      <c r="R23" s="22">
        <v>116.48759978008574</v>
      </c>
      <c r="S23" s="23">
        <v>117.58077107834879</v>
      </c>
      <c r="T23" s="24">
        <f t="shared" si="0"/>
        <v>1827.1340133185943</v>
      </c>
      <c r="V23" s="2"/>
      <c r="W23" s="18"/>
    </row>
    <row r="24" spans="1:30" ht="39.950000000000003" customHeight="1" x14ac:dyDescent="0.25">
      <c r="A24" s="156" t="s">
        <v>18</v>
      </c>
      <c r="B24" s="21">
        <v>112.11626886010876</v>
      </c>
      <c r="C24" s="78">
        <v>112.81440513826814</v>
      </c>
      <c r="D24" s="22">
        <v>115.1866683032576</v>
      </c>
      <c r="E24" s="22">
        <v>31.055900915609602</v>
      </c>
      <c r="F24" s="22">
        <v>117.733067427328</v>
      </c>
      <c r="G24" s="22">
        <v>117.01506593054721</v>
      </c>
      <c r="H24" s="21">
        <v>114.42019247220735</v>
      </c>
      <c r="I24" s="22">
        <v>116.18669217777662</v>
      </c>
      <c r="J24" s="22">
        <v>115.11842288285695</v>
      </c>
      <c r="K24" s="119">
        <v>27.95431239573503</v>
      </c>
      <c r="L24" s="22">
        <v>117.24933258469375</v>
      </c>
      <c r="M24" s="22">
        <v>117.56236145356797</v>
      </c>
      <c r="N24" s="21">
        <v>114.90520768487424</v>
      </c>
      <c r="O24" s="78">
        <v>115.86202099859452</v>
      </c>
      <c r="P24" s="22">
        <v>116.70272798570493</v>
      </c>
      <c r="Q24" s="22">
        <v>31.182995249029112</v>
      </c>
      <c r="R24" s="22">
        <v>116.48759978008574</v>
      </c>
      <c r="S24" s="23">
        <v>117.58077107834879</v>
      </c>
      <c r="T24" s="24">
        <f t="shared" si="0"/>
        <v>1827.1340133185943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787.98299999999995</v>
      </c>
      <c r="C25" s="26">
        <f t="shared" si="1"/>
        <v>791.28000000000009</v>
      </c>
      <c r="D25" s="26">
        <f t="shared" si="1"/>
        <v>809.96300000000019</v>
      </c>
      <c r="E25" s="26">
        <f>SUM(E18:E24)</f>
        <v>218.70100000000002</v>
      </c>
      <c r="F25" s="26">
        <f t="shared" ref="F25:L25" si="2">SUM(F18:F24)</f>
        <v>825.34900000000016</v>
      </c>
      <c r="G25" s="26">
        <f t="shared" si="2"/>
        <v>822.05200000000002</v>
      </c>
      <c r="H25" s="25">
        <f t="shared" si="2"/>
        <v>803.36899999999991</v>
      </c>
      <c r="I25" s="26">
        <f t="shared" si="2"/>
        <v>814.35900000000015</v>
      </c>
      <c r="J25" s="26">
        <f>SUM(J18:J24)</f>
        <v>807.7650000000001</v>
      </c>
      <c r="K25" s="120">
        <f t="shared" ref="K25" si="3">SUM(K18:K24)</f>
        <v>197.81999999999996</v>
      </c>
      <c r="L25" s="26">
        <f t="shared" si="2"/>
        <v>822.05200000000013</v>
      </c>
      <c r="M25" s="26">
        <f>SUM(M18:M24)</f>
        <v>824.25</v>
      </c>
      <c r="N25" s="25">
        <f t="shared" ref="N25:P25" si="4">SUM(N18:N24)</f>
        <v>806.66599999999994</v>
      </c>
      <c r="O25" s="26">
        <f t="shared" si="4"/>
        <v>813.25999999999988</v>
      </c>
      <c r="P25" s="26">
        <f t="shared" si="4"/>
        <v>818.75499999999988</v>
      </c>
      <c r="Q25" s="26">
        <f>SUM(Q18:Q24)</f>
        <v>219.8</v>
      </c>
      <c r="R25" s="26">
        <f t="shared" ref="R25:S25" si="5">SUM(R18:R24)</f>
        <v>817.65599999999995</v>
      </c>
      <c r="S25" s="27">
        <f t="shared" si="5"/>
        <v>824.25000000000011</v>
      </c>
      <c r="T25" s="24">
        <f t="shared" si="0"/>
        <v>12825.329999999998</v>
      </c>
    </row>
    <row r="26" spans="1:30" s="2" customFormat="1" ht="36.75" customHeight="1" x14ac:dyDescent="0.25">
      <c r="A26" s="158" t="s">
        <v>19</v>
      </c>
      <c r="B26" s="402">
        <v>157</v>
      </c>
      <c r="C26" s="405">
        <v>157</v>
      </c>
      <c r="D26" s="29">
        <v>157</v>
      </c>
      <c r="E26" s="29">
        <v>157</v>
      </c>
      <c r="F26" s="401">
        <v>157</v>
      </c>
      <c r="G26" s="401">
        <v>157</v>
      </c>
      <c r="H26" s="402">
        <v>157</v>
      </c>
      <c r="I26" s="401">
        <v>157</v>
      </c>
      <c r="J26" s="401">
        <v>157</v>
      </c>
      <c r="K26" s="401">
        <v>157</v>
      </c>
      <c r="L26" s="401">
        <v>157</v>
      </c>
      <c r="M26" s="401">
        <v>157</v>
      </c>
      <c r="N26" s="402">
        <v>157</v>
      </c>
      <c r="O26" s="401">
        <v>157</v>
      </c>
      <c r="P26" s="401">
        <v>157</v>
      </c>
      <c r="Q26" s="401">
        <v>157</v>
      </c>
      <c r="R26" s="401">
        <v>157</v>
      </c>
      <c r="S26" s="404">
        <v>157</v>
      </c>
      <c r="T26" s="31">
        <f>+((T25/T27)/7)*1000</f>
        <v>156.99999999999997</v>
      </c>
    </row>
    <row r="27" spans="1:30" s="2" customFormat="1" ht="33" customHeight="1" x14ac:dyDescent="0.25">
      <c r="A27" s="159" t="s">
        <v>20</v>
      </c>
      <c r="B27" s="32">
        <v>717</v>
      </c>
      <c r="C27" s="81">
        <v>720</v>
      </c>
      <c r="D27" s="33">
        <v>737</v>
      </c>
      <c r="E27" s="33">
        <v>199</v>
      </c>
      <c r="F27" s="33">
        <v>751</v>
      </c>
      <c r="G27" s="33">
        <v>748</v>
      </c>
      <c r="H27" s="32">
        <v>731</v>
      </c>
      <c r="I27" s="33">
        <v>741</v>
      </c>
      <c r="J27" s="33">
        <v>735</v>
      </c>
      <c r="K27" s="122">
        <v>180</v>
      </c>
      <c r="L27" s="33">
        <v>748</v>
      </c>
      <c r="M27" s="33">
        <v>750</v>
      </c>
      <c r="N27" s="32">
        <v>734</v>
      </c>
      <c r="O27" s="33">
        <v>740</v>
      </c>
      <c r="P27" s="33">
        <v>745</v>
      </c>
      <c r="Q27" s="33">
        <v>200</v>
      </c>
      <c r="R27" s="33">
        <v>744</v>
      </c>
      <c r="S27" s="34">
        <v>750</v>
      </c>
      <c r="T27" s="35">
        <f>SUM(B27:S27)</f>
        <v>11670</v>
      </c>
      <c r="U27" s="2">
        <f>((T25*1000)/T27)/7</f>
        <v>156.99999999999997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112.11626886010876</v>
      </c>
      <c r="C28" s="37">
        <f t="shared" si="6"/>
        <v>112.81440513826814</v>
      </c>
      <c r="D28" s="37">
        <f t="shared" si="6"/>
        <v>115.1866683032576</v>
      </c>
      <c r="E28" s="37">
        <f t="shared" si="6"/>
        <v>31.055900915609602</v>
      </c>
      <c r="F28" s="37">
        <f t="shared" si="6"/>
        <v>117.733067427328</v>
      </c>
      <c r="G28" s="37">
        <f t="shared" si="6"/>
        <v>117.01506593054721</v>
      </c>
      <c r="H28" s="36">
        <f t="shared" si="6"/>
        <v>114.42019247220735</v>
      </c>
      <c r="I28" s="37">
        <f t="shared" si="6"/>
        <v>116.18669217777662</v>
      </c>
      <c r="J28" s="37">
        <f t="shared" si="6"/>
        <v>115.11842288285695</v>
      </c>
      <c r="K28" s="123">
        <f t="shared" si="6"/>
        <v>27.95431239573503</v>
      </c>
      <c r="L28" s="37">
        <f t="shared" si="6"/>
        <v>117.24933258469375</v>
      </c>
      <c r="M28" s="37">
        <f t="shared" si="6"/>
        <v>117.56236145356797</v>
      </c>
      <c r="N28" s="36">
        <f t="shared" si="6"/>
        <v>114.90520768487424</v>
      </c>
      <c r="O28" s="37">
        <f t="shared" si="6"/>
        <v>115.86202099859452</v>
      </c>
      <c r="P28" s="37">
        <f t="shared" si="6"/>
        <v>116.70272798570493</v>
      </c>
      <c r="Q28" s="37">
        <f t="shared" si="6"/>
        <v>31.182995249029112</v>
      </c>
      <c r="R28" s="37">
        <f t="shared" si="6"/>
        <v>116.48759978008574</v>
      </c>
      <c r="S28" s="38">
        <f t="shared" si="6"/>
        <v>117.58077107834879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787.98299999999995</v>
      </c>
      <c r="C29" s="41">
        <f t="shared" si="7"/>
        <v>791.28</v>
      </c>
      <c r="D29" s="41">
        <f t="shared" si="7"/>
        <v>809.96299999999997</v>
      </c>
      <c r="E29" s="41">
        <f>((E27*E26)*7)/1000</f>
        <v>218.70099999999999</v>
      </c>
      <c r="F29" s="41">
        <f>((F27*F26)*7)/1000</f>
        <v>825.34900000000005</v>
      </c>
      <c r="G29" s="41">
        <f t="shared" ref="G29:S29" si="8">((G27*G26)*7)/1000</f>
        <v>822.05200000000002</v>
      </c>
      <c r="H29" s="40">
        <f t="shared" si="8"/>
        <v>803.36900000000003</v>
      </c>
      <c r="I29" s="41">
        <f t="shared" si="8"/>
        <v>814.35900000000004</v>
      </c>
      <c r="J29" s="41">
        <f t="shared" si="8"/>
        <v>807.76499999999999</v>
      </c>
      <c r="K29" s="124">
        <f t="shared" si="8"/>
        <v>197.82</v>
      </c>
      <c r="L29" s="41">
        <f t="shared" si="8"/>
        <v>822.05200000000002</v>
      </c>
      <c r="M29" s="41">
        <f t="shared" si="8"/>
        <v>824.25</v>
      </c>
      <c r="N29" s="40">
        <f t="shared" si="8"/>
        <v>806.66600000000005</v>
      </c>
      <c r="O29" s="41">
        <f t="shared" si="8"/>
        <v>813.26</v>
      </c>
      <c r="P29" s="41">
        <f t="shared" si="8"/>
        <v>818.755</v>
      </c>
      <c r="Q29" s="42">
        <f t="shared" si="8"/>
        <v>219.8</v>
      </c>
      <c r="R29" s="42">
        <f t="shared" si="8"/>
        <v>817.65599999999995</v>
      </c>
      <c r="S29" s="43">
        <f t="shared" si="8"/>
        <v>824.25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157</v>
      </c>
      <c r="C30" s="46">
        <f t="shared" si="9"/>
        <v>157.00000000000003</v>
      </c>
      <c r="D30" s="46">
        <f t="shared" si="9"/>
        <v>157.00000000000003</v>
      </c>
      <c r="E30" s="46">
        <f>+(E25/E27)/7*1000</f>
        <v>157.00000000000003</v>
      </c>
      <c r="F30" s="46">
        <f t="shared" ref="F30:L30" si="10">+(F25/F27)/7*1000</f>
        <v>157.00000000000003</v>
      </c>
      <c r="G30" s="46">
        <f t="shared" si="10"/>
        <v>157</v>
      </c>
      <c r="H30" s="45">
        <f t="shared" si="10"/>
        <v>157</v>
      </c>
      <c r="I30" s="46">
        <f t="shared" si="10"/>
        <v>157.00000000000003</v>
      </c>
      <c r="J30" s="46">
        <f>+(J25/J27)/7*1000</f>
        <v>157.00000000000003</v>
      </c>
      <c r="K30" s="125">
        <f t="shared" ref="K30" si="11">+(K25/K27)/7*1000</f>
        <v>156.99999999999997</v>
      </c>
      <c r="L30" s="46">
        <f t="shared" si="10"/>
        <v>157.00000000000003</v>
      </c>
      <c r="M30" s="46">
        <f>+(M25/M27)/7*1000</f>
        <v>157</v>
      </c>
      <c r="N30" s="45">
        <f t="shared" ref="N30:S30" si="12">+(N25/N27)/7*1000</f>
        <v>157</v>
      </c>
      <c r="O30" s="46">
        <f t="shared" si="12"/>
        <v>156.99999999999997</v>
      </c>
      <c r="P30" s="46">
        <f t="shared" si="12"/>
        <v>156.99999999999997</v>
      </c>
      <c r="Q30" s="46">
        <f t="shared" si="12"/>
        <v>157</v>
      </c>
      <c r="R30" s="46">
        <f t="shared" si="12"/>
        <v>157</v>
      </c>
      <c r="S30" s="47">
        <f t="shared" si="12"/>
        <v>157.00000000000003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99.317700000000016</v>
      </c>
      <c r="C39" s="78">
        <v>92.884799999999998</v>
      </c>
      <c r="D39" s="78">
        <v>97.434899999999999</v>
      </c>
      <c r="E39" s="78">
        <v>22.907400000000003</v>
      </c>
      <c r="F39" s="78">
        <v>98.690100000000015</v>
      </c>
      <c r="G39" s="78">
        <v>97.121099999999998</v>
      </c>
      <c r="H39" s="78"/>
      <c r="I39" s="78"/>
      <c r="J39" s="99">
        <f t="shared" ref="J39:J46" si="13">SUM(B39:I39)</f>
        <v>508.35600000000005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6.6</v>
      </c>
      <c r="R39" s="78">
        <v>6.3</v>
      </c>
      <c r="S39" s="99">
        <f t="shared" ref="S39:S46" si="14">SUM(M39:R39)</f>
        <v>33.799999999999997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99.317700000000016</v>
      </c>
      <c r="C40" s="78">
        <v>92.884799999999998</v>
      </c>
      <c r="D40" s="78">
        <v>97.434899999999999</v>
      </c>
      <c r="E40" s="78">
        <v>22.907400000000003</v>
      </c>
      <c r="F40" s="78">
        <v>98.690100000000015</v>
      </c>
      <c r="G40" s="78">
        <v>97.121099999999998</v>
      </c>
      <c r="H40" s="78"/>
      <c r="I40" s="78"/>
      <c r="J40" s="99">
        <f t="shared" si="13"/>
        <v>508.35600000000005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6.6</v>
      </c>
      <c r="R40" s="78">
        <v>6.3</v>
      </c>
      <c r="S40" s="99">
        <f t="shared" si="14"/>
        <v>33.799999999999997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6.2</v>
      </c>
      <c r="O41" s="78">
        <v>6.4</v>
      </c>
      <c r="P41" s="78">
        <v>1.5</v>
      </c>
      <c r="Q41" s="78">
        <v>6.3</v>
      </c>
      <c r="R41" s="78">
        <v>6.3</v>
      </c>
      <c r="S41" s="99">
        <f t="shared" si="14"/>
        <v>34.1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6.2</v>
      </c>
      <c r="O42" s="78">
        <v>6.4</v>
      </c>
      <c r="P42" s="78">
        <v>1.5</v>
      </c>
      <c r="Q42" s="78">
        <v>6.3</v>
      </c>
      <c r="R42" s="78">
        <v>6.3</v>
      </c>
      <c r="S42" s="99">
        <f t="shared" si="14"/>
        <v>34.1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6.3</v>
      </c>
      <c r="O43" s="78">
        <v>6.4</v>
      </c>
      <c r="P43" s="78">
        <v>1.6</v>
      </c>
      <c r="Q43" s="78">
        <v>6.3</v>
      </c>
      <c r="R43" s="78">
        <v>6.3</v>
      </c>
      <c r="S43" s="99">
        <f t="shared" si="14"/>
        <v>34.300000000000004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6.3</v>
      </c>
      <c r="O44" s="78">
        <v>6.5</v>
      </c>
      <c r="P44" s="78">
        <v>1.6</v>
      </c>
      <c r="Q44" s="78">
        <v>6.4</v>
      </c>
      <c r="R44" s="78">
        <v>6.3</v>
      </c>
      <c r="S44" s="99">
        <f t="shared" si="14"/>
        <v>34.5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6.3</v>
      </c>
      <c r="O45" s="78">
        <v>6.5</v>
      </c>
      <c r="P45" s="78">
        <v>1.6</v>
      </c>
      <c r="Q45" s="78">
        <v>6.4</v>
      </c>
      <c r="R45" s="78">
        <v>6.4</v>
      </c>
      <c r="S45" s="99">
        <f t="shared" si="14"/>
        <v>34.6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198.63540000000003</v>
      </c>
      <c r="C46" s="26">
        <f t="shared" si="15"/>
        <v>185.7696</v>
      </c>
      <c r="D46" s="26">
        <f t="shared" si="15"/>
        <v>194.8698</v>
      </c>
      <c r="E46" s="26">
        <f t="shared" si="15"/>
        <v>45.814800000000005</v>
      </c>
      <c r="F46" s="26">
        <f t="shared" si="15"/>
        <v>197.38020000000003</v>
      </c>
      <c r="G46" s="26">
        <f t="shared" si="15"/>
        <v>194.2422</v>
      </c>
      <c r="H46" s="26">
        <f t="shared" si="15"/>
        <v>0</v>
      </c>
      <c r="I46" s="26">
        <f t="shared" si="15"/>
        <v>0</v>
      </c>
      <c r="J46" s="99">
        <f t="shared" si="13"/>
        <v>1016.7120000000001</v>
      </c>
      <c r="L46" s="76" t="s">
        <v>10</v>
      </c>
      <c r="M46" s="79">
        <f t="shared" ref="M46:R46" si="16">SUM(M39:M45)</f>
        <v>49.8</v>
      </c>
      <c r="N46" s="26">
        <f t="shared" si="16"/>
        <v>43.9</v>
      </c>
      <c r="O46" s="26">
        <f t="shared" si="16"/>
        <v>45</v>
      </c>
      <c r="P46" s="26">
        <f t="shared" si="16"/>
        <v>11.399999999999999</v>
      </c>
      <c r="Q46" s="26">
        <f t="shared" si="16"/>
        <v>44.9</v>
      </c>
      <c r="R46" s="26">
        <f t="shared" si="16"/>
        <v>44.199999999999996</v>
      </c>
      <c r="S46" s="99">
        <f t="shared" si="14"/>
        <v>239.2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156.9</v>
      </c>
      <c r="C47" s="29">
        <v>156.9</v>
      </c>
      <c r="D47" s="29">
        <v>156.9</v>
      </c>
      <c r="E47" s="29">
        <v>156.9</v>
      </c>
      <c r="F47" s="29">
        <v>156.9</v>
      </c>
      <c r="G47" s="29">
        <v>156.9</v>
      </c>
      <c r="H47" s="29"/>
      <c r="I47" s="29"/>
      <c r="J47" s="100">
        <f>+((J46/J48)/7)*1000</f>
        <v>44.828571428571436</v>
      </c>
      <c r="L47" s="108" t="s">
        <v>19</v>
      </c>
      <c r="M47" s="80">
        <v>160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137.2346528973035</v>
      </c>
      <c r="T47" s="62"/>
    </row>
    <row r="48" spans="1:30" ht="33.75" customHeight="1" x14ac:dyDescent="0.25">
      <c r="A48" s="92" t="s">
        <v>20</v>
      </c>
      <c r="B48" s="81">
        <v>633</v>
      </c>
      <c r="C48" s="33">
        <v>592</v>
      </c>
      <c r="D48" s="33">
        <v>621</v>
      </c>
      <c r="E48" s="33">
        <v>146</v>
      </c>
      <c r="F48" s="33">
        <v>629</v>
      </c>
      <c r="G48" s="33">
        <v>619</v>
      </c>
      <c r="H48" s="33"/>
      <c r="I48" s="33"/>
      <c r="J48" s="101">
        <f>SUM(B48:I48)</f>
        <v>3240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99.317700000000016</v>
      </c>
      <c r="C49" s="37">
        <f t="shared" si="17"/>
        <v>92.884799999999998</v>
      </c>
      <c r="D49" s="37">
        <f t="shared" si="17"/>
        <v>97.434899999999999</v>
      </c>
      <c r="E49" s="37">
        <f t="shared" si="17"/>
        <v>22.907400000000003</v>
      </c>
      <c r="F49" s="37">
        <f t="shared" si="17"/>
        <v>98.690100000000015</v>
      </c>
      <c r="G49" s="37">
        <f t="shared" si="17"/>
        <v>97.121099999999998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44.828571428571429</v>
      </c>
      <c r="L49" s="93" t="s">
        <v>21</v>
      </c>
      <c r="M49" s="82">
        <f>((M48*M47)*7/1000-M39-M40)/5</f>
        <v>7.7440000000000015</v>
      </c>
      <c r="N49" s="37">
        <f t="shared" ref="N49:R49" si="19">((N48*N47)*7/1000-N39-N40)/5</f>
        <v>6.2643000000000004</v>
      </c>
      <c r="O49" s="37">
        <f t="shared" si="19"/>
        <v>6.4448000000000008</v>
      </c>
      <c r="P49" s="37">
        <f t="shared" si="19"/>
        <v>1.5479999999999998</v>
      </c>
      <c r="Q49" s="37">
        <f t="shared" si="19"/>
        <v>6.3311999999999999</v>
      </c>
      <c r="R49" s="37">
        <f t="shared" si="19"/>
        <v>6.3167999999999997</v>
      </c>
      <c r="S49" s="111">
        <f>((S46*1000)/S48)/7</f>
        <v>137.2346528973035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695.22390000000007</v>
      </c>
      <c r="C50" s="41">
        <f t="shared" si="20"/>
        <v>650.19359999999995</v>
      </c>
      <c r="D50" s="41">
        <f t="shared" si="20"/>
        <v>682.04430000000002</v>
      </c>
      <c r="E50" s="41">
        <f t="shared" si="20"/>
        <v>160.35180000000003</v>
      </c>
      <c r="F50" s="41">
        <f t="shared" si="20"/>
        <v>690.83070000000009</v>
      </c>
      <c r="G50" s="41">
        <f t="shared" si="20"/>
        <v>679.84770000000003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51.52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11.34</v>
      </c>
      <c r="Q50" s="41">
        <f t="shared" si="21"/>
        <v>44.856000000000002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44.828571428571436</v>
      </c>
      <c r="C51" s="46">
        <f t="shared" si="22"/>
        <v>44.828571428571429</v>
      </c>
      <c r="D51" s="46">
        <f t="shared" si="22"/>
        <v>44.828571428571436</v>
      </c>
      <c r="E51" s="46">
        <f t="shared" si="22"/>
        <v>44.828571428571436</v>
      </c>
      <c r="F51" s="46">
        <f t="shared" si="22"/>
        <v>44.828571428571436</v>
      </c>
      <c r="G51" s="46">
        <f t="shared" si="22"/>
        <v>44.828571428571429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154.65838509316771</v>
      </c>
      <c r="N51" s="46">
        <f t="shared" si="23"/>
        <v>133.43465045592703</v>
      </c>
      <c r="O51" s="46">
        <f t="shared" si="23"/>
        <v>133.92857142857142</v>
      </c>
      <c r="P51" s="46">
        <f t="shared" si="23"/>
        <v>135.71428571428569</v>
      </c>
      <c r="Q51" s="46">
        <f t="shared" si="23"/>
        <v>133.63095238095238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8.6</v>
      </c>
      <c r="H58" s="21">
        <v>8.1999999999999993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8.5</v>
      </c>
      <c r="N58" s="21">
        <v>8.5</v>
      </c>
      <c r="O58" s="78">
        <v>8.6</v>
      </c>
      <c r="P58" s="78">
        <v>8.6</v>
      </c>
      <c r="Q58" s="78">
        <v>2.2999999999999998</v>
      </c>
      <c r="R58" s="78">
        <v>8.4</v>
      </c>
      <c r="S58" s="182">
        <v>8.3000000000000007</v>
      </c>
      <c r="T58" s="24">
        <f t="shared" ref="T58:T65" si="24">SUM(B58:S58)</f>
        <v>133.49999999999997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8.6</v>
      </c>
      <c r="H59" s="21">
        <v>8.1999999999999993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8.5</v>
      </c>
      <c r="N59" s="21">
        <v>8.5</v>
      </c>
      <c r="O59" s="78">
        <v>8.6</v>
      </c>
      <c r="P59" s="78">
        <v>8.6</v>
      </c>
      <c r="Q59" s="78">
        <v>2.2999999999999998</v>
      </c>
      <c r="R59" s="78">
        <v>8.4</v>
      </c>
      <c r="S59" s="182">
        <v>8.3000000000000007</v>
      </c>
      <c r="T59" s="24">
        <f t="shared" si="24"/>
        <v>133.49999999999997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8.1999999999999993</v>
      </c>
      <c r="I60" s="78">
        <v>8.3000000000000007</v>
      </c>
      <c r="J60" s="78">
        <v>8.1999999999999993</v>
      </c>
      <c r="K60" s="78">
        <v>2.1</v>
      </c>
      <c r="L60" s="78">
        <v>8.6</v>
      </c>
      <c r="M60" s="182">
        <v>8.4</v>
      </c>
      <c r="N60" s="21">
        <v>8.4</v>
      </c>
      <c r="O60" s="78">
        <v>8.5</v>
      </c>
      <c r="P60" s="78">
        <v>8.6</v>
      </c>
      <c r="Q60" s="78">
        <v>2.2000000000000002</v>
      </c>
      <c r="R60" s="78">
        <v>8.3000000000000007</v>
      </c>
      <c r="S60" s="182">
        <v>8.1</v>
      </c>
      <c r="T60" s="24">
        <f t="shared" si="24"/>
        <v>132.29999999999998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132.39999999999998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8.5</v>
      </c>
      <c r="E63" s="78">
        <v>2.2000000000000002</v>
      </c>
      <c r="F63" s="78">
        <v>8.5</v>
      </c>
      <c r="G63" s="182">
        <v>8.5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8.4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132.79999999999998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8.5</v>
      </c>
      <c r="H64" s="21">
        <v>8.1999999999999993</v>
      </c>
      <c r="I64" s="78">
        <v>8.4</v>
      </c>
      <c r="J64" s="78">
        <v>8.3000000000000007</v>
      </c>
      <c r="K64" s="78">
        <v>2.1</v>
      </c>
      <c r="L64" s="78">
        <v>8.6</v>
      </c>
      <c r="M64" s="182">
        <v>8.5</v>
      </c>
      <c r="N64" s="21">
        <v>8.4</v>
      </c>
      <c r="O64" s="78">
        <v>8.6</v>
      </c>
      <c r="P64" s="78">
        <v>8.6999999999999993</v>
      </c>
      <c r="Q64" s="78">
        <v>2.2999999999999998</v>
      </c>
      <c r="R64" s="78">
        <v>8.4</v>
      </c>
      <c r="S64" s="182">
        <v>8.1999999999999993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58.199999999999996</v>
      </c>
      <c r="J65" s="26">
        <f t="shared" si="25"/>
        <v>57.5</v>
      </c>
      <c r="K65" s="26">
        <f t="shared" si="25"/>
        <v>14.7</v>
      </c>
      <c r="L65" s="26">
        <f t="shared" si="25"/>
        <v>60.2</v>
      </c>
      <c r="M65" s="27">
        <f t="shared" si="25"/>
        <v>59.199999999999996</v>
      </c>
      <c r="N65" s="25">
        <f t="shared" si="25"/>
        <v>58.999999999999993</v>
      </c>
      <c r="O65" s="26">
        <f t="shared" si="25"/>
        <v>59.800000000000004</v>
      </c>
      <c r="P65" s="26">
        <f t="shared" si="25"/>
        <v>60.3</v>
      </c>
      <c r="Q65" s="26">
        <f t="shared" si="25"/>
        <v>15.7</v>
      </c>
      <c r="R65" s="26">
        <f t="shared" si="25"/>
        <v>58.5</v>
      </c>
      <c r="S65" s="27">
        <f>SUM(S58:S64)</f>
        <v>57.500000000000014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138.48214285714286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8.470600000000001</v>
      </c>
      <c r="E68" s="82">
        <f t="shared" si="26"/>
        <v>2.2271999999999998</v>
      </c>
      <c r="F68" s="82">
        <f t="shared" si="26"/>
        <v>8.470600000000001</v>
      </c>
      <c r="G68" s="186">
        <f t="shared" si="26"/>
        <v>8.4949999999999992</v>
      </c>
      <c r="H68" s="36">
        <f t="shared" si="26"/>
        <v>8.2013999999999978</v>
      </c>
      <c r="I68" s="82">
        <f t="shared" si="26"/>
        <v>8.3140000000000018</v>
      </c>
      <c r="J68" s="82">
        <f t="shared" si="26"/>
        <v>8.2279999999999998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8.4019999999999992</v>
      </c>
      <c r="O68" s="82">
        <f t="shared" si="26"/>
        <v>8.516</v>
      </c>
      <c r="P68" s="82">
        <f t="shared" si="26"/>
        <v>8.6251999999999995</v>
      </c>
      <c r="Q68" s="82">
        <f t="shared" si="26"/>
        <v>2.2159999999999997</v>
      </c>
      <c r="R68" s="82">
        <f t="shared" si="26"/>
        <v>8.3398000000000003</v>
      </c>
      <c r="S68" s="186">
        <f t="shared" si="26"/>
        <v>8.1879999999999988</v>
      </c>
      <c r="T68" s="306">
        <f>((T65*1000)/T67)/7</f>
        <v>138.48214285714286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140.17857142857142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138.57142857142856</v>
      </c>
      <c r="J70" s="84">
        <f t="shared" si="28"/>
        <v>136.90476190476193</v>
      </c>
      <c r="K70" s="84">
        <f t="shared" si="28"/>
        <v>139.99999999999997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140.47619047619045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140.17857142857142</v>
      </c>
      <c r="R70" s="84">
        <f t="shared" si="28"/>
        <v>137.0023419203747</v>
      </c>
      <c r="S70" s="47">
        <f>+(S65/S67)/7*1000</f>
        <v>136.90476190476195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841B-AC09-4CA4-B708-A1927C6CD10B}">
  <dimension ref="A1:AQ239"/>
  <sheetViews>
    <sheetView view="pageBreakPreview" topLeftCell="A37" zoomScale="30" zoomScaleNormal="30" zoomScaleSheetLayoutView="30" workbookViewId="0">
      <selection activeCell="T49" sqref="T49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2"/>
      <c r="Z3" s="2"/>
      <c r="AA3" s="2"/>
      <c r="AB3" s="2"/>
      <c r="AC3" s="2"/>
      <c r="AD3" s="4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4" t="s">
        <v>1</v>
      </c>
      <c r="B9" s="464"/>
      <c r="C9" s="464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4"/>
      <c r="B10" s="464"/>
      <c r="C10" s="4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4" t="s">
        <v>4</v>
      </c>
      <c r="B11" s="464"/>
      <c r="C11" s="464"/>
      <c r="D11" s="1"/>
      <c r="E11" s="465">
        <v>3</v>
      </c>
      <c r="F11" s="1"/>
      <c r="G11" s="1"/>
      <c r="H11" s="1"/>
      <c r="I11" s="1"/>
      <c r="J11" s="1"/>
      <c r="K11" s="493" t="s">
        <v>151</v>
      </c>
      <c r="L11" s="493"/>
      <c r="M11" s="466"/>
      <c r="N11" s="4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4"/>
      <c r="B12" s="464"/>
      <c r="C12" s="464"/>
      <c r="D12" s="1"/>
      <c r="E12" s="5"/>
      <c r="F12" s="1"/>
      <c r="G12" s="1"/>
      <c r="H12" s="1"/>
      <c r="I12" s="1"/>
      <c r="J12" s="1"/>
      <c r="K12" s="466"/>
      <c r="L12" s="466"/>
      <c r="M12" s="466"/>
      <c r="N12" s="4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4"/>
      <c r="B13" s="464"/>
      <c r="C13" s="464"/>
      <c r="D13" s="464"/>
      <c r="E13" s="464"/>
      <c r="F13" s="464"/>
      <c r="G13" s="464"/>
      <c r="H13" s="464"/>
      <c r="I13" s="464"/>
      <c r="J13" s="464"/>
      <c r="K13" s="464"/>
      <c r="L13" s="466"/>
      <c r="M13" s="466"/>
      <c r="N13" s="466"/>
      <c r="O13" s="466"/>
      <c r="P13" s="466"/>
      <c r="Q13" s="466"/>
      <c r="R13" s="466"/>
      <c r="S13" s="466"/>
      <c r="T13" s="466"/>
      <c r="U13" s="466"/>
      <c r="V13" s="466"/>
      <c r="W13" s="1"/>
      <c r="X13" s="1"/>
      <c r="Y13" s="1"/>
    </row>
    <row r="14" spans="1:30" s="3" customFormat="1" ht="27" thickBot="1" x14ac:dyDescent="0.3">
      <c r="A14" s="464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112.11626886010876</v>
      </c>
      <c r="C18" s="78">
        <v>112.81440513826814</v>
      </c>
      <c r="D18" s="22">
        <v>115.1866683032576</v>
      </c>
      <c r="E18" s="22">
        <v>31.055900915609602</v>
      </c>
      <c r="F18" s="22">
        <v>117.733067427328</v>
      </c>
      <c r="G18" s="22">
        <v>117.01506593054721</v>
      </c>
      <c r="H18" s="21">
        <v>114.42019247220735</v>
      </c>
      <c r="I18" s="22">
        <v>116.18669217777662</v>
      </c>
      <c r="J18" s="22">
        <v>115.11842288285695</v>
      </c>
      <c r="K18" s="119">
        <v>27.95431239573503</v>
      </c>
      <c r="L18" s="22">
        <v>117.24933258469375</v>
      </c>
      <c r="M18" s="22">
        <v>117.56236145356797</v>
      </c>
      <c r="N18" s="21">
        <v>114.90520768487424</v>
      </c>
      <c r="O18" s="78">
        <v>115.86202099859452</v>
      </c>
      <c r="P18" s="22">
        <v>116.70272798570493</v>
      </c>
      <c r="Q18" s="22">
        <v>31.182995249029112</v>
      </c>
      <c r="R18" s="22">
        <v>116.48759978008574</v>
      </c>
      <c r="S18" s="23">
        <v>117.58077107834879</v>
      </c>
      <c r="T18" s="24">
        <f t="shared" ref="T18:T25" si="0">SUM(B18:S18)</f>
        <v>1827.1340133185943</v>
      </c>
      <c r="V18" s="2"/>
      <c r="W18" s="18"/>
    </row>
    <row r="19" spans="1:30" ht="39.950000000000003" customHeight="1" x14ac:dyDescent="0.25">
      <c r="A19" s="157" t="s">
        <v>13</v>
      </c>
      <c r="B19" s="21">
        <v>112.11626886010876</v>
      </c>
      <c r="C19" s="78">
        <v>112.81440513826814</v>
      </c>
      <c r="D19" s="22">
        <v>115.1866683032576</v>
      </c>
      <c r="E19" s="22">
        <v>31.055900915609602</v>
      </c>
      <c r="F19" s="22">
        <v>117.733067427328</v>
      </c>
      <c r="G19" s="22">
        <v>117.01506593054721</v>
      </c>
      <c r="H19" s="21">
        <v>114.42019247220735</v>
      </c>
      <c r="I19" s="22">
        <v>116.18669217777662</v>
      </c>
      <c r="J19" s="22">
        <v>115.11842288285695</v>
      </c>
      <c r="K19" s="119">
        <v>27.95431239573503</v>
      </c>
      <c r="L19" s="22">
        <v>117.24933258469375</v>
      </c>
      <c r="M19" s="22">
        <v>117.56236145356797</v>
      </c>
      <c r="N19" s="21">
        <v>114.90520768487424</v>
      </c>
      <c r="O19" s="78">
        <v>115.86202099859452</v>
      </c>
      <c r="P19" s="22">
        <v>116.70272798570493</v>
      </c>
      <c r="Q19" s="22">
        <v>31.182995249029112</v>
      </c>
      <c r="R19" s="22">
        <v>116.48759978008574</v>
      </c>
      <c r="S19" s="23">
        <v>117.58077107834879</v>
      </c>
      <c r="T19" s="24">
        <f t="shared" si="0"/>
        <v>1827.1340133185943</v>
      </c>
      <c r="V19" s="2"/>
      <c r="W19" s="18"/>
    </row>
    <row r="20" spans="1:30" ht="39.75" customHeight="1" x14ac:dyDescent="0.25">
      <c r="A20" s="156" t="s">
        <v>14</v>
      </c>
      <c r="B20" s="21">
        <v>111.27197245595653</v>
      </c>
      <c r="C20" s="78">
        <v>111.21167794469279</v>
      </c>
      <c r="D20" s="22">
        <v>114.42301267869701</v>
      </c>
      <c r="E20" s="22">
        <v>30.055879633756177</v>
      </c>
      <c r="F20" s="22">
        <v>117.34573302906888</v>
      </c>
      <c r="G20" s="22">
        <v>116.53813362778121</v>
      </c>
      <c r="H20" s="21">
        <v>113.63480301111713</v>
      </c>
      <c r="I20" s="22">
        <v>115.55572312888941</v>
      </c>
      <c r="J20" s="22">
        <v>114.88823084685728</v>
      </c>
      <c r="K20" s="119">
        <v>28.231075041706003</v>
      </c>
      <c r="L20" s="22">
        <v>116.66338696612256</v>
      </c>
      <c r="M20" s="22">
        <v>117.19505541857288</v>
      </c>
      <c r="N20" s="21">
        <v>114.75455692605037</v>
      </c>
      <c r="O20" s="78">
        <v>115.02871160056227</v>
      </c>
      <c r="P20" s="22">
        <v>116.44410880571812</v>
      </c>
      <c r="Q20" s="22">
        <v>31.099841900388373</v>
      </c>
      <c r="R20" s="22">
        <v>116.31120008796579</v>
      </c>
      <c r="S20" s="23">
        <v>117.18769156866055</v>
      </c>
      <c r="T20" s="24">
        <f t="shared" si="0"/>
        <v>1817.8407946725631</v>
      </c>
      <c r="V20" s="2"/>
      <c r="W20" s="18"/>
    </row>
    <row r="21" spans="1:30" ht="39.950000000000003" customHeight="1" x14ac:dyDescent="0.25">
      <c r="A21" s="157" t="s">
        <v>15</v>
      </c>
      <c r="B21" s="21">
        <v>111.27197245595653</v>
      </c>
      <c r="C21" s="78">
        <v>111.21167794469279</v>
      </c>
      <c r="D21" s="22">
        <v>114.42301267869701</v>
      </c>
      <c r="E21" s="22">
        <v>30.055879633756177</v>
      </c>
      <c r="F21" s="22">
        <v>117.34573302906888</v>
      </c>
      <c r="G21" s="22">
        <v>116.53813362778121</v>
      </c>
      <c r="H21" s="21">
        <v>113.63480301111713</v>
      </c>
      <c r="I21" s="22">
        <v>115.55572312888941</v>
      </c>
      <c r="J21" s="22">
        <v>114.88823084685728</v>
      </c>
      <c r="K21" s="119">
        <v>28.231075041706003</v>
      </c>
      <c r="L21" s="22">
        <v>116.66338696612256</v>
      </c>
      <c r="M21" s="22">
        <v>117.19505541857288</v>
      </c>
      <c r="N21" s="21">
        <v>114.75455692605037</v>
      </c>
      <c r="O21" s="78">
        <v>115.02871160056227</v>
      </c>
      <c r="P21" s="22">
        <v>116.44410880571812</v>
      </c>
      <c r="Q21" s="22">
        <v>31.099841900388373</v>
      </c>
      <c r="R21" s="22">
        <v>116.31120008796579</v>
      </c>
      <c r="S21" s="23">
        <v>117.18769156866055</v>
      </c>
      <c r="T21" s="24">
        <f t="shared" si="0"/>
        <v>1817.8407946725631</v>
      </c>
      <c r="V21" s="2"/>
      <c r="W21" s="18"/>
    </row>
    <row r="22" spans="1:30" ht="39.950000000000003" customHeight="1" x14ac:dyDescent="0.25">
      <c r="A22" s="156" t="s">
        <v>16</v>
      </c>
      <c r="B22" s="21">
        <v>111.27197245595653</v>
      </c>
      <c r="C22" s="78">
        <v>111.21167794469279</v>
      </c>
      <c r="D22" s="22">
        <v>114.42301267869701</v>
      </c>
      <c r="E22" s="22">
        <v>30.055879633756177</v>
      </c>
      <c r="F22" s="22">
        <v>117.34573302906888</v>
      </c>
      <c r="G22" s="22">
        <v>116.53813362778121</v>
      </c>
      <c r="H22" s="21">
        <v>113.63480301111713</v>
      </c>
      <c r="I22" s="22">
        <v>115.55572312888941</v>
      </c>
      <c r="J22" s="22">
        <v>114.88823084685728</v>
      </c>
      <c r="K22" s="119">
        <v>28.231075041706003</v>
      </c>
      <c r="L22" s="22">
        <v>116.66338696612256</v>
      </c>
      <c r="M22" s="22">
        <v>117.19505541857288</v>
      </c>
      <c r="N22" s="21">
        <v>114.75455692605037</v>
      </c>
      <c r="O22" s="78">
        <v>115.02871160056227</v>
      </c>
      <c r="P22" s="22">
        <v>116.44410880571812</v>
      </c>
      <c r="Q22" s="22">
        <v>31.099841900388373</v>
      </c>
      <c r="R22" s="22">
        <v>116.31120008796579</v>
      </c>
      <c r="S22" s="23">
        <v>117.18769156866055</v>
      </c>
      <c r="T22" s="24">
        <f t="shared" si="0"/>
        <v>1817.8407946725631</v>
      </c>
      <c r="V22" s="2"/>
      <c r="W22" s="18"/>
    </row>
    <row r="23" spans="1:30" ht="39.950000000000003" customHeight="1" x14ac:dyDescent="0.25">
      <c r="A23" s="157" t="s">
        <v>17</v>
      </c>
      <c r="B23" s="21">
        <v>111.27197245595653</v>
      </c>
      <c r="C23" s="78">
        <v>111.21167794469279</v>
      </c>
      <c r="D23" s="22">
        <v>114.42301267869701</v>
      </c>
      <c r="E23" s="22">
        <v>30.055879633756177</v>
      </c>
      <c r="F23" s="22">
        <v>117.34573302906888</v>
      </c>
      <c r="G23" s="22">
        <v>116.53813362778121</v>
      </c>
      <c r="H23" s="21">
        <v>113.63480301111713</v>
      </c>
      <c r="I23" s="22">
        <v>115.55572312888941</v>
      </c>
      <c r="J23" s="22">
        <v>114.88823084685728</v>
      </c>
      <c r="K23" s="119">
        <v>28.231075041706003</v>
      </c>
      <c r="L23" s="22">
        <v>116.66338696612256</v>
      </c>
      <c r="M23" s="22">
        <v>117.19505541857288</v>
      </c>
      <c r="N23" s="21">
        <v>114.75455692605037</v>
      </c>
      <c r="O23" s="78">
        <v>115.02871160056227</v>
      </c>
      <c r="P23" s="22">
        <v>116.44410880571812</v>
      </c>
      <c r="Q23" s="22">
        <v>31.099841900388373</v>
      </c>
      <c r="R23" s="22">
        <v>116.31120008796579</v>
      </c>
      <c r="S23" s="23">
        <v>117.18769156866055</v>
      </c>
      <c r="T23" s="24">
        <f t="shared" si="0"/>
        <v>1817.8407946725631</v>
      </c>
      <c r="V23" s="2"/>
      <c r="W23" s="18"/>
    </row>
    <row r="24" spans="1:30" ht="39.950000000000003" customHeight="1" x14ac:dyDescent="0.25">
      <c r="A24" s="156" t="s">
        <v>18</v>
      </c>
      <c r="B24" s="21">
        <v>111.27197245595653</v>
      </c>
      <c r="C24" s="78">
        <v>111.21167794469279</v>
      </c>
      <c r="D24" s="22">
        <v>114.42301267869701</v>
      </c>
      <c r="E24" s="22">
        <v>30.055879633756177</v>
      </c>
      <c r="F24" s="22">
        <v>117.34573302906888</v>
      </c>
      <c r="G24" s="22">
        <v>116.53813362778121</v>
      </c>
      <c r="H24" s="21">
        <v>113.63480301111713</v>
      </c>
      <c r="I24" s="22">
        <v>115.55572312888941</v>
      </c>
      <c r="J24" s="22">
        <v>114.88823084685728</v>
      </c>
      <c r="K24" s="119">
        <v>28.231075041706003</v>
      </c>
      <c r="L24" s="22">
        <v>116.66338696612256</v>
      </c>
      <c r="M24" s="22">
        <v>117.19505541857288</v>
      </c>
      <c r="N24" s="21">
        <v>114.75455692605037</v>
      </c>
      <c r="O24" s="78">
        <v>115.02871160056227</v>
      </c>
      <c r="P24" s="22">
        <v>116.44410880571812</v>
      </c>
      <c r="Q24" s="22">
        <v>31.099841900388373</v>
      </c>
      <c r="R24" s="22">
        <v>116.31120008796579</v>
      </c>
      <c r="S24" s="23">
        <v>117.18769156866055</v>
      </c>
      <c r="T24" s="24">
        <f t="shared" si="0"/>
        <v>1817.8407946725631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780.59240000000023</v>
      </c>
      <c r="C25" s="26">
        <f t="shared" si="1"/>
        <v>781.6872000000003</v>
      </c>
      <c r="D25" s="26">
        <f t="shared" si="1"/>
        <v>802.48840000000018</v>
      </c>
      <c r="E25" s="26">
        <f>SUM(E18:E24)</f>
        <v>212.39120000000008</v>
      </c>
      <c r="F25" s="26">
        <f t="shared" ref="F25:L25" si="2">SUM(F18:F24)</f>
        <v>822.19480000000044</v>
      </c>
      <c r="G25" s="26">
        <f t="shared" si="2"/>
        <v>816.72080000000051</v>
      </c>
      <c r="H25" s="25">
        <f t="shared" si="2"/>
        <v>797.01440000000036</v>
      </c>
      <c r="I25" s="26">
        <f t="shared" si="2"/>
        <v>810.15200000000038</v>
      </c>
      <c r="J25" s="26">
        <f>SUM(J18:J24)</f>
        <v>804.67800000000022</v>
      </c>
      <c r="K25" s="120">
        <f t="shared" ref="K25" si="3">SUM(K18:K24)</f>
        <v>197.06400000000005</v>
      </c>
      <c r="L25" s="26">
        <f t="shared" si="2"/>
        <v>817.81560000000025</v>
      </c>
      <c r="M25" s="26">
        <f>SUM(M18:M24)</f>
        <v>821.10000000000048</v>
      </c>
      <c r="N25" s="25">
        <f t="shared" ref="N25:P25" si="4">SUM(N18:N24)</f>
        <v>803.58320000000026</v>
      </c>
      <c r="O25" s="26">
        <f t="shared" si="4"/>
        <v>806.86760000000027</v>
      </c>
      <c r="P25" s="26">
        <f t="shared" si="4"/>
        <v>815.62600000000032</v>
      </c>
      <c r="Q25" s="26">
        <f>SUM(Q18:Q24)</f>
        <v>217.8652000000001</v>
      </c>
      <c r="R25" s="26">
        <f t="shared" ref="R25:S25" si="5">SUM(R18:R24)</f>
        <v>814.53120000000035</v>
      </c>
      <c r="S25" s="27">
        <f t="shared" si="5"/>
        <v>821.10000000000025</v>
      </c>
      <c r="T25" s="24">
        <f t="shared" si="0"/>
        <v>12743.472000000003</v>
      </c>
    </row>
    <row r="26" spans="1:30" s="2" customFormat="1" ht="36.75" customHeight="1" x14ac:dyDescent="0.25">
      <c r="A26" s="158" t="s">
        <v>19</v>
      </c>
      <c r="B26" s="402">
        <v>156.40000000000006</v>
      </c>
      <c r="C26" s="405">
        <v>156.40000000000006</v>
      </c>
      <c r="D26" s="29">
        <v>156.40000000000006</v>
      </c>
      <c r="E26" s="29">
        <v>156.40000000000006</v>
      </c>
      <c r="F26" s="401">
        <v>156.40000000000006</v>
      </c>
      <c r="G26" s="401">
        <v>156.40000000000006</v>
      </c>
      <c r="H26" s="402">
        <v>156.40000000000006</v>
      </c>
      <c r="I26" s="401">
        <v>156.40000000000006</v>
      </c>
      <c r="J26" s="401">
        <v>156.40000000000006</v>
      </c>
      <c r="K26" s="401">
        <v>156.40000000000006</v>
      </c>
      <c r="L26" s="401">
        <v>156.40000000000006</v>
      </c>
      <c r="M26" s="401">
        <v>156.40000000000006</v>
      </c>
      <c r="N26" s="402">
        <v>156.40000000000006</v>
      </c>
      <c r="O26" s="401">
        <v>156.40000000000006</v>
      </c>
      <c r="P26" s="401">
        <v>156.40000000000006</v>
      </c>
      <c r="Q26" s="401">
        <v>156.40000000000006</v>
      </c>
      <c r="R26" s="401">
        <v>156.40000000000006</v>
      </c>
      <c r="S26" s="404">
        <v>156.40000000000006</v>
      </c>
      <c r="T26" s="31">
        <f>+((T25/T27)/7)*1000</f>
        <v>156.40000000000003</v>
      </c>
    </row>
    <row r="27" spans="1:30" s="2" customFormat="1" ht="33" customHeight="1" x14ac:dyDescent="0.25">
      <c r="A27" s="159" t="s">
        <v>20</v>
      </c>
      <c r="B27" s="32">
        <v>713</v>
      </c>
      <c r="C27" s="81">
        <v>714</v>
      </c>
      <c r="D27" s="33">
        <v>733</v>
      </c>
      <c r="E27" s="33">
        <v>194</v>
      </c>
      <c r="F27" s="33">
        <v>751</v>
      </c>
      <c r="G27" s="33">
        <v>746</v>
      </c>
      <c r="H27" s="32">
        <v>728</v>
      </c>
      <c r="I27" s="33">
        <v>740</v>
      </c>
      <c r="J27" s="33">
        <v>735</v>
      </c>
      <c r="K27" s="122">
        <v>180</v>
      </c>
      <c r="L27" s="33">
        <v>747</v>
      </c>
      <c r="M27" s="33">
        <v>750</v>
      </c>
      <c r="N27" s="32">
        <v>734</v>
      </c>
      <c r="O27" s="33">
        <v>737</v>
      </c>
      <c r="P27" s="33">
        <v>745</v>
      </c>
      <c r="Q27" s="33">
        <v>199</v>
      </c>
      <c r="R27" s="33">
        <v>744</v>
      </c>
      <c r="S27" s="34">
        <v>750</v>
      </c>
      <c r="T27" s="35">
        <f>SUM(B27:S27)</f>
        <v>11640</v>
      </c>
      <c r="U27" s="2">
        <f>((T25*1000)/T27)/7</f>
        <v>156.40000000000006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111.27197245595653</v>
      </c>
      <c r="C28" s="37">
        <f t="shared" si="6"/>
        <v>111.21167794469279</v>
      </c>
      <c r="D28" s="37">
        <f t="shared" si="6"/>
        <v>114.42301267869701</v>
      </c>
      <c r="E28" s="37">
        <f t="shared" si="6"/>
        <v>30.055879633756177</v>
      </c>
      <c r="F28" s="37">
        <f t="shared" si="6"/>
        <v>117.34573302906888</v>
      </c>
      <c r="G28" s="37">
        <f t="shared" si="6"/>
        <v>116.53813362778121</v>
      </c>
      <c r="H28" s="36">
        <f t="shared" si="6"/>
        <v>113.63480301111713</v>
      </c>
      <c r="I28" s="37">
        <f t="shared" si="6"/>
        <v>115.55572312888941</v>
      </c>
      <c r="J28" s="37">
        <f t="shared" si="6"/>
        <v>114.88823084685728</v>
      </c>
      <c r="K28" s="123">
        <f t="shared" si="6"/>
        <v>28.231075041706003</v>
      </c>
      <c r="L28" s="37">
        <f t="shared" si="6"/>
        <v>116.66338696612256</v>
      </c>
      <c r="M28" s="37">
        <f t="shared" si="6"/>
        <v>117.19505541857288</v>
      </c>
      <c r="N28" s="36">
        <f t="shared" si="6"/>
        <v>114.75455692605037</v>
      </c>
      <c r="O28" s="37">
        <f t="shared" si="6"/>
        <v>115.02871160056227</v>
      </c>
      <c r="P28" s="37">
        <f t="shared" si="6"/>
        <v>116.44410880571812</v>
      </c>
      <c r="Q28" s="37">
        <f t="shared" si="6"/>
        <v>31.099841900388373</v>
      </c>
      <c r="R28" s="37">
        <f t="shared" si="6"/>
        <v>116.31120008796579</v>
      </c>
      <c r="S28" s="38">
        <f t="shared" si="6"/>
        <v>117.18769156866055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780.59240000000023</v>
      </c>
      <c r="C29" s="41">
        <f t="shared" si="7"/>
        <v>781.6872000000003</v>
      </c>
      <c r="D29" s="41">
        <f t="shared" si="7"/>
        <v>802.4884000000003</v>
      </c>
      <c r="E29" s="41">
        <f>((E27*E26)*7)/1000</f>
        <v>212.39120000000011</v>
      </c>
      <c r="F29" s="41">
        <f>((F27*F26)*7)/1000</f>
        <v>822.19480000000044</v>
      </c>
      <c r="G29" s="41">
        <f t="shared" ref="G29:S29" si="8">((G27*G26)*7)/1000</f>
        <v>816.72080000000039</v>
      </c>
      <c r="H29" s="40">
        <f t="shared" si="8"/>
        <v>797.01440000000025</v>
      </c>
      <c r="I29" s="41">
        <f t="shared" si="8"/>
        <v>810.15200000000038</v>
      </c>
      <c r="J29" s="41">
        <f t="shared" si="8"/>
        <v>804.67800000000034</v>
      </c>
      <c r="K29" s="124">
        <f t="shared" si="8"/>
        <v>197.06400000000008</v>
      </c>
      <c r="L29" s="41">
        <f t="shared" si="8"/>
        <v>817.81560000000036</v>
      </c>
      <c r="M29" s="41">
        <f t="shared" si="8"/>
        <v>821.10000000000036</v>
      </c>
      <c r="N29" s="40">
        <f t="shared" si="8"/>
        <v>803.58320000000026</v>
      </c>
      <c r="O29" s="41">
        <f t="shared" si="8"/>
        <v>806.86760000000038</v>
      </c>
      <c r="P29" s="41">
        <f t="shared" si="8"/>
        <v>815.62600000000032</v>
      </c>
      <c r="Q29" s="42">
        <f t="shared" si="8"/>
        <v>217.8652000000001</v>
      </c>
      <c r="R29" s="42">
        <f t="shared" si="8"/>
        <v>814.53120000000035</v>
      </c>
      <c r="S29" s="43">
        <f t="shared" si="8"/>
        <v>821.10000000000036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156.40000000000003</v>
      </c>
      <c r="C30" s="46">
        <f t="shared" si="9"/>
        <v>156.40000000000006</v>
      </c>
      <c r="D30" s="46">
        <f t="shared" si="9"/>
        <v>156.40000000000003</v>
      </c>
      <c r="E30" s="46">
        <f>+(E25/E27)/7*1000</f>
        <v>156.40000000000006</v>
      </c>
      <c r="F30" s="46">
        <f t="shared" ref="F30:L30" si="10">+(F25/F27)/7*1000</f>
        <v>156.40000000000009</v>
      </c>
      <c r="G30" s="46">
        <f t="shared" si="10"/>
        <v>156.40000000000009</v>
      </c>
      <c r="H30" s="45">
        <f t="shared" si="10"/>
        <v>156.40000000000006</v>
      </c>
      <c r="I30" s="46">
        <f t="shared" si="10"/>
        <v>156.40000000000006</v>
      </c>
      <c r="J30" s="46">
        <f>+(J25/J27)/7*1000</f>
        <v>156.40000000000003</v>
      </c>
      <c r="K30" s="125">
        <f t="shared" ref="K30" si="11">+(K25/K27)/7*1000</f>
        <v>156.40000000000003</v>
      </c>
      <c r="L30" s="46">
        <f t="shared" si="10"/>
        <v>156.40000000000003</v>
      </c>
      <c r="M30" s="46">
        <f>+(M25/M27)/7*1000</f>
        <v>156.40000000000009</v>
      </c>
      <c r="N30" s="45">
        <f t="shared" ref="N30:S30" si="12">+(N25/N27)/7*1000</f>
        <v>156.40000000000006</v>
      </c>
      <c r="O30" s="46">
        <f t="shared" si="12"/>
        <v>156.40000000000006</v>
      </c>
      <c r="P30" s="46">
        <f t="shared" si="12"/>
        <v>156.40000000000006</v>
      </c>
      <c r="Q30" s="46">
        <f t="shared" si="12"/>
        <v>156.40000000000006</v>
      </c>
      <c r="R30" s="46">
        <f t="shared" si="12"/>
        <v>156.40000000000006</v>
      </c>
      <c r="S30" s="47">
        <f t="shared" si="12"/>
        <v>156.40000000000006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98.814599999999999</v>
      </c>
      <c r="C39" s="78">
        <v>91.611000000000004</v>
      </c>
      <c r="D39" s="78">
        <v>96.935399999999987</v>
      </c>
      <c r="E39" s="78">
        <v>22.393799999999999</v>
      </c>
      <c r="F39" s="78">
        <v>98.188200000000009</v>
      </c>
      <c r="G39" s="78">
        <v>96.308999999999997</v>
      </c>
      <c r="H39" s="78"/>
      <c r="I39" s="78"/>
      <c r="J39" s="99">
        <f t="shared" ref="J39:J46" si="13">SUM(B39:I39)</f>
        <v>504.25199999999995</v>
      </c>
      <c r="K39" s="2"/>
      <c r="L39" s="89" t="s">
        <v>12</v>
      </c>
      <c r="M39" s="78">
        <v>7.4</v>
      </c>
      <c r="N39" s="78">
        <v>6.3</v>
      </c>
      <c r="O39" s="78">
        <v>6.5</v>
      </c>
      <c r="P39" s="78">
        <v>1.6</v>
      </c>
      <c r="Q39" s="78">
        <v>6.4</v>
      </c>
      <c r="R39" s="78">
        <v>6.4</v>
      </c>
      <c r="S39" s="99">
        <f t="shared" ref="S39:S46" si="14">SUM(M39:R39)</f>
        <v>34.6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98.814599999999999</v>
      </c>
      <c r="C40" s="78">
        <v>91.611000000000004</v>
      </c>
      <c r="D40" s="78">
        <v>96.935399999999987</v>
      </c>
      <c r="E40" s="78">
        <v>22.393799999999999</v>
      </c>
      <c r="F40" s="78">
        <v>98.188200000000009</v>
      </c>
      <c r="G40" s="78">
        <v>96.308999999999997</v>
      </c>
      <c r="H40" s="78"/>
      <c r="I40" s="78"/>
      <c r="J40" s="99">
        <f t="shared" si="13"/>
        <v>504.25199999999995</v>
      </c>
      <c r="K40" s="2"/>
      <c r="L40" s="90" t="s">
        <v>13</v>
      </c>
      <c r="M40" s="78">
        <v>7.4</v>
      </c>
      <c r="N40" s="78">
        <v>6.3</v>
      </c>
      <c r="O40" s="78">
        <v>6.5</v>
      </c>
      <c r="P40" s="78">
        <v>1.6</v>
      </c>
      <c r="Q40" s="78">
        <v>6.4</v>
      </c>
      <c r="R40" s="78">
        <v>6.4</v>
      </c>
      <c r="S40" s="99">
        <f t="shared" si="14"/>
        <v>34.6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6.3</v>
      </c>
      <c r="O41" s="78">
        <v>6.4</v>
      </c>
      <c r="P41" s="78">
        <v>1.6</v>
      </c>
      <c r="Q41" s="78">
        <v>6.4</v>
      </c>
      <c r="R41" s="78">
        <v>6.3</v>
      </c>
      <c r="S41" s="99">
        <f t="shared" si="14"/>
        <v>33.299999999999997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6.3</v>
      </c>
      <c r="O42" s="78">
        <v>6.5</v>
      </c>
      <c r="P42" s="78">
        <v>1.6</v>
      </c>
      <c r="Q42" s="78">
        <v>6.5</v>
      </c>
      <c r="R42" s="78">
        <v>6.4</v>
      </c>
      <c r="S42" s="99">
        <f t="shared" si="14"/>
        <v>33.6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6.5</v>
      </c>
      <c r="P43" s="78">
        <v>1.6</v>
      </c>
      <c r="Q43" s="78">
        <v>6.5</v>
      </c>
      <c r="R43" s="78">
        <v>6.4</v>
      </c>
      <c r="S43" s="99">
        <f t="shared" si="14"/>
        <v>33.6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6.4</v>
      </c>
      <c r="O44" s="78">
        <v>6.5</v>
      </c>
      <c r="P44" s="78">
        <v>1.7</v>
      </c>
      <c r="Q44" s="78">
        <v>6.5</v>
      </c>
      <c r="R44" s="78">
        <v>6.4</v>
      </c>
      <c r="S44" s="99">
        <f t="shared" si="14"/>
        <v>33.799999999999997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6.4</v>
      </c>
      <c r="O45" s="78">
        <v>6.5</v>
      </c>
      <c r="P45" s="78">
        <v>1.7</v>
      </c>
      <c r="Q45" s="78">
        <v>6.5</v>
      </c>
      <c r="R45" s="78">
        <v>6.4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197.6292</v>
      </c>
      <c r="C46" s="26">
        <f t="shared" si="15"/>
        <v>183.22200000000001</v>
      </c>
      <c r="D46" s="26">
        <f t="shared" si="15"/>
        <v>193.87079999999997</v>
      </c>
      <c r="E46" s="26">
        <f t="shared" si="15"/>
        <v>44.787599999999998</v>
      </c>
      <c r="F46" s="26">
        <f t="shared" si="15"/>
        <v>196.37640000000002</v>
      </c>
      <c r="G46" s="26">
        <f t="shared" si="15"/>
        <v>192.61799999999999</v>
      </c>
      <c r="H46" s="26">
        <f t="shared" si="15"/>
        <v>0</v>
      </c>
      <c r="I46" s="26">
        <f t="shared" si="15"/>
        <v>0</v>
      </c>
      <c r="J46" s="99">
        <f t="shared" si="13"/>
        <v>1008.5039999999999</v>
      </c>
      <c r="L46" s="76" t="s">
        <v>10</v>
      </c>
      <c r="M46" s="79">
        <f t="shared" ref="M46:R46" si="16">SUM(M39:M45)</f>
        <v>46.3</v>
      </c>
      <c r="N46" s="26">
        <f t="shared" si="16"/>
        <v>44.3</v>
      </c>
      <c r="O46" s="26">
        <f t="shared" si="16"/>
        <v>45.4</v>
      </c>
      <c r="P46" s="26">
        <f t="shared" si="16"/>
        <v>11.399999999999999</v>
      </c>
      <c r="Q46" s="26">
        <f t="shared" si="16"/>
        <v>45.2</v>
      </c>
      <c r="R46" s="26">
        <f t="shared" si="16"/>
        <v>44.699999999999996</v>
      </c>
      <c r="S46" s="99">
        <f t="shared" si="14"/>
        <v>237.3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156.6</v>
      </c>
      <c r="C47" s="29">
        <v>156.6</v>
      </c>
      <c r="D47" s="29">
        <v>156.6</v>
      </c>
      <c r="E47" s="29">
        <v>156.6</v>
      </c>
      <c r="F47" s="29">
        <v>156.6</v>
      </c>
      <c r="G47" s="29">
        <v>156.6</v>
      </c>
      <c r="H47" s="29"/>
      <c r="I47" s="29"/>
      <c r="J47" s="100">
        <f>+((J46/J48)/7)*1000</f>
        <v>44.74285714285714</v>
      </c>
      <c r="L47" s="108" t="s">
        <v>19</v>
      </c>
      <c r="M47" s="80">
        <v>136.5</v>
      </c>
      <c r="N47" s="29">
        <v>134.5</v>
      </c>
      <c r="O47" s="29">
        <v>135</v>
      </c>
      <c r="P47" s="29">
        <v>136</v>
      </c>
      <c r="Q47" s="29">
        <v>134.5</v>
      </c>
      <c r="R47" s="29">
        <v>133</v>
      </c>
      <c r="S47" s="100">
        <f>+((S46/S48)/7)*1000</f>
        <v>136.14457831325302</v>
      </c>
      <c r="T47" s="62"/>
    </row>
    <row r="48" spans="1:30" ht="33.75" customHeight="1" x14ac:dyDescent="0.25">
      <c r="A48" s="92" t="s">
        <v>20</v>
      </c>
      <c r="B48" s="81">
        <v>631</v>
      </c>
      <c r="C48" s="33">
        <v>585</v>
      </c>
      <c r="D48" s="33">
        <v>619</v>
      </c>
      <c r="E48" s="33">
        <v>143</v>
      </c>
      <c r="F48" s="33">
        <v>627</v>
      </c>
      <c r="G48" s="33">
        <v>615</v>
      </c>
      <c r="H48" s="33"/>
      <c r="I48" s="33"/>
      <c r="J48" s="101">
        <f>SUM(B48:I48)</f>
        <v>3220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98.814599999999999</v>
      </c>
      <c r="C49" s="37">
        <f t="shared" si="17"/>
        <v>91.611000000000004</v>
      </c>
      <c r="D49" s="37">
        <f t="shared" si="17"/>
        <v>96.935399999999987</v>
      </c>
      <c r="E49" s="37">
        <f t="shared" si="17"/>
        <v>22.393799999999999</v>
      </c>
      <c r="F49" s="37">
        <f t="shared" si="17"/>
        <v>98.188200000000009</v>
      </c>
      <c r="G49" s="37">
        <f t="shared" si="17"/>
        <v>96.308999999999997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44.74285714285714</v>
      </c>
      <c r="L49" s="93" t="s">
        <v>21</v>
      </c>
      <c r="M49" s="82">
        <f>((M48*M47)*7/1000-M39-M40)/5</f>
        <v>5.8306000000000013</v>
      </c>
      <c r="N49" s="37">
        <f t="shared" ref="N49:R49" si="19">((N48*N47)*7/1000-N39-N40)/5</f>
        <v>6.3301000000000007</v>
      </c>
      <c r="O49" s="37">
        <f t="shared" si="19"/>
        <v>6.4719999999999995</v>
      </c>
      <c r="P49" s="37">
        <f t="shared" si="19"/>
        <v>1.6448</v>
      </c>
      <c r="Q49" s="37">
        <f t="shared" si="19"/>
        <v>6.4784000000000006</v>
      </c>
      <c r="R49" s="37">
        <f t="shared" si="19"/>
        <v>6.377600000000001</v>
      </c>
      <c r="S49" s="111">
        <f>((S46*1000)/S48)/7</f>
        <v>136.14457831325302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691.70219999999995</v>
      </c>
      <c r="C50" s="41">
        <f t="shared" si="20"/>
        <v>641.27700000000004</v>
      </c>
      <c r="D50" s="41">
        <f t="shared" si="20"/>
        <v>678.54779999999994</v>
      </c>
      <c r="E50" s="41">
        <f t="shared" si="20"/>
        <v>156.75659999999999</v>
      </c>
      <c r="F50" s="41">
        <f t="shared" si="20"/>
        <v>687.31740000000002</v>
      </c>
      <c r="G50" s="41">
        <f t="shared" si="20"/>
        <v>674.16300000000001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43.953000000000003</v>
      </c>
      <c r="N50" s="41">
        <f t="shared" si="21"/>
        <v>44.250500000000002</v>
      </c>
      <c r="O50" s="41">
        <f t="shared" si="21"/>
        <v>45.36</v>
      </c>
      <c r="P50" s="41">
        <f t="shared" si="21"/>
        <v>11.423999999999999</v>
      </c>
      <c r="Q50" s="41">
        <f t="shared" si="21"/>
        <v>45.192</v>
      </c>
      <c r="R50" s="41">
        <f t="shared" si="21"/>
        <v>44.688000000000002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44.74285714285714</v>
      </c>
      <c r="C51" s="46">
        <f t="shared" si="22"/>
        <v>44.742857142857147</v>
      </c>
      <c r="D51" s="46">
        <f t="shared" si="22"/>
        <v>44.74285714285714</v>
      </c>
      <c r="E51" s="46">
        <f t="shared" si="22"/>
        <v>44.74285714285714</v>
      </c>
      <c r="F51" s="46">
        <f t="shared" si="22"/>
        <v>44.742857142857147</v>
      </c>
      <c r="G51" s="46">
        <f t="shared" si="22"/>
        <v>44.74285714285714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143.78881987577637</v>
      </c>
      <c r="N51" s="46">
        <f t="shared" si="23"/>
        <v>134.65045592705167</v>
      </c>
      <c r="O51" s="46">
        <f t="shared" si="23"/>
        <v>135.11904761904762</v>
      </c>
      <c r="P51" s="46">
        <f t="shared" si="23"/>
        <v>135.71428571428569</v>
      </c>
      <c r="Q51" s="46">
        <f t="shared" si="23"/>
        <v>134.52380952380955</v>
      </c>
      <c r="R51" s="46">
        <f t="shared" si="23"/>
        <v>133.03571428571428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8.5</v>
      </c>
      <c r="H58" s="21">
        <v>8.1999999999999993</v>
      </c>
      <c r="I58" s="78">
        <v>8.4</v>
      </c>
      <c r="J58" s="78">
        <v>8.3000000000000007</v>
      </c>
      <c r="K58" s="78">
        <v>2.1</v>
      </c>
      <c r="L58" s="78">
        <v>8.6</v>
      </c>
      <c r="M58" s="182">
        <v>8.5</v>
      </c>
      <c r="N58" s="21">
        <v>8.4</v>
      </c>
      <c r="O58" s="78">
        <v>8.6</v>
      </c>
      <c r="P58" s="78">
        <v>8.6999999999999993</v>
      </c>
      <c r="Q58" s="78">
        <v>2.2999999999999998</v>
      </c>
      <c r="R58" s="78">
        <v>8.4</v>
      </c>
      <c r="S58" s="182">
        <v>8.1999999999999993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8.5</v>
      </c>
      <c r="H59" s="21">
        <v>8.1999999999999993</v>
      </c>
      <c r="I59" s="78">
        <v>8.4</v>
      </c>
      <c r="J59" s="78">
        <v>8.3000000000000007</v>
      </c>
      <c r="K59" s="78">
        <v>2.1</v>
      </c>
      <c r="L59" s="78">
        <v>8.6</v>
      </c>
      <c r="M59" s="182">
        <v>8.5</v>
      </c>
      <c r="N59" s="21">
        <v>8.4</v>
      </c>
      <c r="O59" s="78">
        <v>8.6</v>
      </c>
      <c r="P59" s="78">
        <v>8.6999999999999993</v>
      </c>
      <c r="Q59" s="78">
        <v>2.2999999999999998</v>
      </c>
      <c r="R59" s="78">
        <v>8.4</v>
      </c>
      <c r="S59" s="182">
        <v>8.1999999999999993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8.5</v>
      </c>
      <c r="C60" s="78">
        <v>8.6</v>
      </c>
      <c r="D60" s="78">
        <v>8.5</v>
      </c>
      <c r="E60" s="78">
        <v>2.2000000000000002</v>
      </c>
      <c r="F60" s="78">
        <v>8.5</v>
      </c>
      <c r="G60" s="182">
        <v>8.6</v>
      </c>
      <c r="H60" s="21">
        <v>8.1999999999999993</v>
      </c>
      <c r="I60" s="78">
        <v>8.3000000000000007</v>
      </c>
      <c r="J60" s="78">
        <v>8.1999999999999993</v>
      </c>
      <c r="K60" s="78">
        <v>2.1</v>
      </c>
      <c r="L60" s="78">
        <v>8.6999999999999993</v>
      </c>
      <c r="M60" s="182">
        <v>8.5</v>
      </c>
      <c r="N60" s="21">
        <v>8.5</v>
      </c>
      <c r="O60" s="78">
        <v>8.6</v>
      </c>
      <c r="P60" s="78">
        <v>8.6999999999999993</v>
      </c>
      <c r="Q60" s="78">
        <v>2.2000000000000002</v>
      </c>
      <c r="R60" s="78">
        <v>8.4</v>
      </c>
      <c r="S60" s="182">
        <v>8.3000000000000007</v>
      </c>
      <c r="T60" s="24">
        <f t="shared" si="24"/>
        <v>133.6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8.5</v>
      </c>
      <c r="C61" s="78">
        <v>8.6</v>
      </c>
      <c r="D61" s="78">
        <v>8.5</v>
      </c>
      <c r="E61" s="78">
        <v>2.2000000000000002</v>
      </c>
      <c r="F61" s="78">
        <v>8.5</v>
      </c>
      <c r="G61" s="182">
        <v>8.6</v>
      </c>
      <c r="H61" s="21">
        <v>8.3000000000000007</v>
      </c>
      <c r="I61" s="78">
        <v>8.3000000000000007</v>
      </c>
      <c r="J61" s="78">
        <v>8.1999999999999993</v>
      </c>
      <c r="K61" s="78">
        <v>2.1</v>
      </c>
      <c r="L61" s="78">
        <v>8.6999999999999993</v>
      </c>
      <c r="M61" s="182">
        <v>8.5</v>
      </c>
      <c r="N61" s="21">
        <v>8.5</v>
      </c>
      <c r="O61" s="78">
        <v>8.6</v>
      </c>
      <c r="P61" s="78">
        <v>8.6999999999999993</v>
      </c>
      <c r="Q61" s="78">
        <v>2.2000000000000002</v>
      </c>
      <c r="R61" s="78">
        <v>8.4</v>
      </c>
      <c r="S61" s="182">
        <v>8.3000000000000007</v>
      </c>
      <c r="T61" s="24">
        <f t="shared" si="24"/>
        <v>133.70000000000002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8.5</v>
      </c>
      <c r="C62" s="78">
        <v>8.6</v>
      </c>
      <c r="D62" s="78">
        <v>8.6</v>
      </c>
      <c r="E62" s="78">
        <v>2.2000000000000002</v>
      </c>
      <c r="F62" s="78">
        <v>8.6</v>
      </c>
      <c r="G62" s="182">
        <v>8.6</v>
      </c>
      <c r="H62" s="21">
        <v>8.3000000000000007</v>
      </c>
      <c r="I62" s="78">
        <v>8.4</v>
      </c>
      <c r="J62" s="78">
        <v>8.3000000000000007</v>
      </c>
      <c r="K62" s="78">
        <v>2.1</v>
      </c>
      <c r="L62" s="78">
        <v>8.6999999999999993</v>
      </c>
      <c r="M62" s="182">
        <v>8.5</v>
      </c>
      <c r="N62" s="21">
        <v>8.6</v>
      </c>
      <c r="O62" s="78">
        <v>8.6</v>
      </c>
      <c r="P62" s="78">
        <v>8.6999999999999993</v>
      </c>
      <c r="Q62" s="78">
        <v>2.2000000000000002</v>
      </c>
      <c r="R62" s="78">
        <v>8.4</v>
      </c>
      <c r="S62" s="182">
        <v>8.3000000000000007</v>
      </c>
      <c r="T62" s="24">
        <f t="shared" si="24"/>
        <v>134.20000000000002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8.5</v>
      </c>
      <c r="C63" s="78">
        <v>8.6999999999999993</v>
      </c>
      <c r="D63" s="78">
        <v>8.6</v>
      </c>
      <c r="E63" s="78">
        <v>2.2999999999999998</v>
      </c>
      <c r="F63" s="78">
        <v>8.6</v>
      </c>
      <c r="G63" s="182">
        <v>8.6</v>
      </c>
      <c r="H63" s="21">
        <v>8.3000000000000007</v>
      </c>
      <c r="I63" s="78">
        <v>8.4</v>
      </c>
      <c r="J63" s="78">
        <v>8.3000000000000007</v>
      </c>
      <c r="K63" s="78">
        <v>2.1</v>
      </c>
      <c r="L63" s="78">
        <v>8.6999999999999993</v>
      </c>
      <c r="M63" s="182">
        <v>8.6</v>
      </c>
      <c r="N63" s="21">
        <v>8.6</v>
      </c>
      <c r="O63" s="78">
        <v>8.6</v>
      </c>
      <c r="P63" s="78">
        <v>8.6999999999999993</v>
      </c>
      <c r="Q63" s="78">
        <v>2.2999999999999998</v>
      </c>
      <c r="R63" s="78">
        <v>8.4</v>
      </c>
      <c r="S63" s="182">
        <v>8.3000000000000007</v>
      </c>
      <c r="T63" s="24">
        <f t="shared" si="24"/>
        <v>134.6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8.6</v>
      </c>
      <c r="C64" s="78">
        <v>8.6999999999999993</v>
      </c>
      <c r="D64" s="78">
        <v>8.6</v>
      </c>
      <c r="E64" s="78">
        <v>2.2999999999999998</v>
      </c>
      <c r="F64" s="78">
        <v>8.6</v>
      </c>
      <c r="G64" s="182">
        <v>8.6999999999999993</v>
      </c>
      <c r="H64" s="21">
        <v>8.3000000000000007</v>
      </c>
      <c r="I64" s="78">
        <v>8.4</v>
      </c>
      <c r="J64" s="78">
        <v>8.3000000000000007</v>
      </c>
      <c r="K64" s="78">
        <v>2.2000000000000002</v>
      </c>
      <c r="L64" s="78">
        <v>8.8000000000000007</v>
      </c>
      <c r="M64" s="182">
        <v>8.6</v>
      </c>
      <c r="N64" s="21">
        <v>8.6</v>
      </c>
      <c r="O64" s="78">
        <v>8.6</v>
      </c>
      <c r="P64" s="78">
        <v>8.8000000000000007</v>
      </c>
      <c r="Q64" s="78">
        <v>2.2999999999999998</v>
      </c>
      <c r="R64" s="78">
        <v>8.5</v>
      </c>
      <c r="S64" s="182">
        <v>8.3000000000000007</v>
      </c>
      <c r="T64" s="24">
        <f t="shared" si="24"/>
        <v>135.19999999999999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59.4</v>
      </c>
      <c r="C65" s="26">
        <f t="shared" ref="C65:R65" si="25">SUM(C58:C64)</f>
        <v>60.400000000000006</v>
      </c>
      <c r="D65" s="26">
        <f t="shared" si="25"/>
        <v>59.800000000000004</v>
      </c>
      <c r="E65" s="26">
        <f t="shared" si="25"/>
        <v>15.8</v>
      </c>
      <c r="F65" s="26">
        <f t="shared" si="25"/>
        <v>59.800000000000004</v>
      </c>
      <c r="G65" s="27">
        <f t="shared" si="25"/>
        <v>60.100000000000009</v>
      </c>
      <c r="H65" s="25">
        <f t="shared" si="25"/>
        <v>57.8</v>
      </c>
      <c r="I65" s="26">
        <f t="shared" si="25"/>
        <v>58.6</v>
      </c>
      <c r="J65" s="26">
        <f t="shared" si="25"/>
        <v>57.899999999999991</v>
      </c>
      <c r="K65" s="26">
        <f t="shared" si="25"/>
        <v>14.8</v>
      </c>
      <c r="L65" s="26">
        <f t="shared" si="25"/>
        <v>60.8</v>
      </c>
      <c r="M65" s="27">
        <f t="shared" si="25"/>
        <v>59.7</v>
      </c>
      <c r="N65" s="25">
        <f t="shared" si="25"/>
        <v>59.6</v>
      </c>
      <c r="O65" s="26">
        <f t="shared" si="25"/>
        <v>60.2</v>
      </c>
      <c r="P65" s="26">
        <f t="shared" si="25"/>
        <v>61</v>
      </c>
      <c r="Q65" s="26">
        <f t="shared" si="25"/>
        <v>15.8</v>
      </c>
      <c r="R65" s="26">
        <f t="shared" si="25"/>
        <v>58.9</v>
      </c>
      <c r="S65" s="27">
        <f>SUM(S58:S64)</f>
        <v>57.899999999999991</v>
      </c>
      <c r="T65" s="24">
        <f t="shared" si="24"/>
        <v>938.30000000000007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141.5</v>
      </c>
      <c r="C66" s="29">
        <v>141.5</v>
      </c>
      <c r="D66" s="29">
        <v>140</v>
      </c>
      <c r="E66" s="29">
        <v>141.5</v>
      </c>
      <c r="F66" s="29">
        <v>140</v>
      </c>
      <c r="G66" s="30">
        <v>138.5</v>
      </c>
      <c r="H66" s="28">
        <v>140</v>
      </c>
      <c r="I66" s="29">
        <v>139.5</v>
      </c>
      <c r="J66" s="29">
        <v>138</v>
      </c>
      <c r="K66" s="29">
        <v>140.5</v>
      </c>
      <c r="L66" s="29">
        <v>138</v>
      </c>
      <c r="M66" s="30">
        <v>137.5</v>
      </c>
      <c r="N66" s="28">
        <v>142</v>
      </c>
      <c r="O66" s="29">
        <v>141</v>
      </c>
      <c r="P66" s="29">
        <v>140.5</v>
      </c>
      <c r="Q66" s="29">
        <v>141.5</v>
      </c>
      <c r="R66" s="29">
        <v>138</v>
      </c>
      <c r="S66" s="30">
        <v>138</v>
      </c>
      <c r="T66" s="304">
        <f>+((T65/T67)/7)*1000</f>
        <v>139.6279761904762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8.5259999999999998</v>
      </c>
      <c r="C68" s="82">
        <f t="shared" si="26"/>
        <v>8.6440999999999981</v>
      </c>
      <c r="D68" s="82">
        <f t="shared" si="26"/>
        <v>8.5560000000000009</v>
      </c>
      <c r="E68" s="82">
        <f t="shared" si="26"/>
        <v>2.2496</v>
      </c>
      <c r="F68" s="82">
        <f t="shared" si="26"/>
        <v>8.5560000000000009</v>
      </c>
      <c r="G68" s="186">
        <f t="shared" si="26"/>
        <v>8.6218000000000004</v>
      </c>
      <c r="H68" s="36">
        <f t="shared" si="26"/>
        <v>8.2840000000000007</v>
      </c>
      <c r="I68" s="82">
        <f t="shared" si="26"/>
        <v>8.3580000000000005</v>
      </c>
      <c r="J68" s="82">
        <f t="shared" si="26"/>
        <v>8.2720000000000002</v>
      </c>
      <c r="K68" s="82">
        <f t="shared" si="26"/>
        <v>2.1105</v>
      </c>
      <c r="L68" s="82">
        <f t="shared" si="26"/>
        <v>8.7315999999999985</v>
      </c>
      <c r="M68" s="186">
        <f t="shared" si="26"/>
        <v>8.5350000000000001</v>
      </c>
      <c r="N68" s="36">
        <f t="shared" si="26"/>
        <v>8.5680000000000014</v>
      </c>
      <c r="O68" s="82">
        <f t="shared" si="26"/>
        <v>8.6013999999999999</v>
      </c>
      <c r="P68" s="82">
        <f t="shared" si="26"/>
        <v>8.7153999999999989</v>
      </c>
      <c r="Q68" s="82">
        <f t="shared" si="26"/>
        <v>2.2496</v>
      </c>
      <c r="R68" s="82">
        <f t="shared" si="26"/>
        <v>8.4252000000000002</v>
      </c>
      <c r="S68" s="186">
        <f t="shared" si="26"/>
        <v>8.3120000000000012</v>
      </c>
      <c r="T68" s="306">
        <f>((T65*1000)/T67)/7</f>
        <v>139.6279761904762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59.43</v>
      </c>
      <c r="C69" s="83">
        <f t="shared" ref="C69:R69" si="27">((C67*C66)*7)/1000</f>
        <v>60.420499999999997</v>
      </c>
      <c r="D69" s="83">
        <f t="shared" si="27"/>
        <v>59.78</v>
      </c>
      <c r="E69" s="83">
        <f t="shared" si="27"/>
        <v>15.848000000000001</v>
      </c>
      <c r="F69" s="83">
        <f t="shared" si="27"/>
        <v>59.78</v>
      </c>
      <c r="G69" s="307">
        <f t="shared" si="27"/>
        <v>60.109000000000002</v>
      </c>
      <c r="H69" s="40">
        <f t="shared" si="27"/>
        <v>57.82</v>
      </c>
      <c r="I69" s="83">
        <f t="shared" si="27"/>
        <v>58.59</v>
      </c>
      <c r="J69" s="83">
        <f t="shared" si="27"/>
        <v>57.96</v>
      </c>
      <c r="K69" s="83">
        <f t="shared" si="27"/>
        <v>14.7525</v>
      </c>
      <c r="L69" s="83">
        <f t="shared" si="27"/>
        <v>60.857999999999997</v>
      </c>
      <c r="M69" s="307">
        <f t="shared" si="27"/>
        <v>59.674999999999997</v>
      </c>
      <c r="N69" s="40">
        <f t="shared" si="27"/>
        <v>59.64</v>
      </c>
      <c r="O69" s="83">
        <f t="shared" si="27"/>
        <v>60.207000000000001</v>
      </c>
      <c r="P69" s="83">
        <f t="shared" si="27"/>
        <v>60.976999999999997</v>
      </c>
      <c r="Q69" s="83">
        <f t="shared" si="27"/>
        <v>15.848000000000001</v>
      </c>
      <c r="R69" s="83">
        <f t="shared" si="27"/>
        <v>58.926000000000002</v>
      </c>
      <c r="S69" s="85">
        <f>((S67*S66)*7)/1000</f>
        <v>57.96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141.42857142857144</v>
      </c>
      <c r="C70" s="84">
        <f t="shared" ref="C70:R70" si="28">+(C65/C67)/7*1000</f>
        <v>141.45199063231854</v>
      </c>
      <c r="D70" s="84">
        <f t="shared" si="28"/>
        <v>140.04683840749416</v>
      </c>
      <c r="E70" s="84">
        <f t="shared" si="28"/>
        <v>141.07142857142858</v>
      </c>
      <c r="F70" s="84">
        <f t="shared" si="28"/>
        <v>140.04683840749416</v>
      </c>
      <c r="G70" s="188">
        <f t="shared" si="28"/>
        <v>138.47926267281107</v>
      </c>
      <c r="H70" s="45">
        <f t="shared" si="28"/>
        <v>139.95157384987894</v>
      </c>
      <c r="I70" s="84">
        <f t="shared" si="28"/>
        <v>139.52380952380952</v>
      </c>
      <c r="J70" s="84">
        <f t="shared" si="28"/>
        <v>137.85714285714283</v>
      </c>
      <c r="K70" s="84">
        <f t="shared" si="28"/>
        <v>140.95238095238096</v>
      </c>
      <c r="L70" s="84">
        <f t="shared" si="28"/>
        <v>137.86848072562358</v>
      </c>
      <c r="M70" s="188">
        <f t="shared" si="28"/>
        <v>137.55760368663596</v>
      </c>
      <c r="N70" s="45">
        <f t="shared" si="28"/>
        <v>141.90476190476193</v>
      </c>
      <c r="O70" s="84">
        <f t="shared" si="28"/>
        <v>140.98360655737704</v>
      </c>
      <c r="P70" s="84">
        <f t="shared" si="28"/>
        <v>140.55299539170508</v>
      </c>
      <c r="Q70" s="84">
        <f t="shared" si="28"/>
        <v>141.07142857142858</v>
      </c>
      <c r="R70" s="84">
        <f t="shared" si="28"/>
        <v>137.93911007025761</v>
      </c>
      <c r="S70" s="47">
        <f>+(S65/S67)/7*1000</f>
        <v>137.85714285714283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1F1F-07C5-4AC4-9B3C-A5741179F675}">
  <dimension ref="A1:AQ239"/>
  <sheetViews>
    <sheetView view="pageBreakPreview" topLeftCell="A46" zoomScale="30" zoomScaleNormal="30" zoomScaleSheetLayoutView="30" workbookViewId="0">
      <selection activeCell="S47" sqref="S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469"/>
      <c r="V3" s="469"/>
      <c r="W3" s="469"/>
      <c r="X3" s="469"/>
      <c r="Y3" s="2"/>
      <c r="Z3" s="2"/>
      <c r="AA3" s="2"/>
      <c r="AB3" s="2"/>
      <c r="AC3" s="2"/>
      <c r="AD3" s="4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9" t="s">
        <v>1</v>
      </c>
      <c r="B9" s="469"/>
      <c r="C9" s="469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9"/>
      <c r="B10" s="469"/>
      <c r="C10" s="4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9" t="s">
        <v>4</v>
      </c>
      <c r="B11" s="469"/>
      <c r="C11" s="469"/>
      <c r="D11" s="1"/>
      <c r="E11" s="467">
        <v>3</v>
      </c>
      <c r="F11" s="1"/>
      <c r="G11" s="1"/>
      <c r="H11" s="1"/>
      <c r="I11" s="1"/>
      <c r="J11" s="1"/>
      <c r="K11" s="493" t="s">
        <v>152</v>
      </c>
      <c r="L11" s="493"/>
      <c r="M11" s="468"/>
      <c r="N11" s="4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9"/>
      <c r="B12" s="469"/>
      <c r="C12" s="469"/>
      <c r="D12" s="1"/>
      <c r="E12" s="5"/>
      <c r="F12" s="1"/>
      <c r="G12" s="1"/>
      <c r="H12" s="1"/>
      <c r="I12" s="1"/>
      <c r="J12" s="1"/>
      <c r="K12" s="468"/>
      <c r="L12" s="468"/>
      <c r="M12" s="468"/>
      <c r="N12" s="4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9"/>
      <c r="B13" s="469"/>
      <c r="C13" s="469"/>
      <c r="D13" s="469"/>
      <c r="E13" s="469"/>
      <c r="F13" s="469"/>
      <c r="G13" s="469"/>
      <c r="H13" s="469"/>
      <c r="I13" s="469"/>
      <c r="J13" s="469"/>
      <c r="K13" s="469"/>
      <c r="L13" s="468"/>
      <c r="M13" s="468"/>
      <c r="N13" s="468"/>
      <c r="O13" s="468"/>
      <c r="P13" s="468"/>
      <c r="Q13" s="468"/>
      <c r="R13" s="468"/>
      <c r="S13" s="468"/>
      <c r="T13" s="468"/>
      <c r="U13" s="468"/>
      <c r="V13" s="468"/>
      <c r="W13" s="1"/>
      <c r="X13" s="1"/>
      <c r="Y13" s="1"/>
    </row>
    <row r="14" spans="1:30" s="3" customFormat="1" ht="27" thickBot="1" x14ac:dyDescent="0.3">
      <c r="A14" s="469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111.27197245595653</v>
      </c>
      <c r="C18" s="78">
        <v>111.21167794469279</v>
      </c>
      <c r="D18" s="22">
        <v>114.42301267869701</v>
      </c>
      <c r="E18" s="22">
        <v>30.055879633756177</v>
      </c>
      <c r="F18" s="22">
        <v>117.34573302906888</v>
      </c>
      <c r="G18" s="22">
        <v>116.53813362778121</v>
      </c>
      <c r="H18" s="21">
        <v>113.63480301111713</v>
      </c>
      <c r="I18" s="22">
        <v>115.55572312888941</v>
      </c>
      <c r="J18" s="22">
        <v>114.88823084685728</v>
      </c>
      <c r="K18" s="119">
        <v>28.231075041706003</v>
      </c>
      <c r="L18" s="22">
        <v>116.66338696612256</v>
      </c>
      <c r="M18" s="22">
        <v>117.19505541857288</v>
      </c>
      <c r="N18" s="21">
        <v>114.75455692605037</v>
      </c>
      <c r="O18" s="78">
        <v>115.02871160056227</v>
      </c>
      <c r="P18" s="22">
        <v>116.44410880571812</v>
      </c>
      <c r="Q18" s="22">
        <v>31.099841900388373</v>
      </c>
      <c r="R18" s="22">
        <v>116.31120008796579</v>
      </c>
      <c r="S18" s="23">
        <v>117.18769156866055</v>
      </c>
      <c r="T18" s="24">
        <f t="shared" ref="T18:T25" si="0">SUM(B18:S18)</f>
        <v>1817.8407946725631</v>
      </c>
      <c r="V18" s="2"/>
      <c r="W18" s="18"/>
    </row>
    <row r="19" spans="1:30" ht="39.950000000000003" customHeight="1" x14ac:dyDescent="0.25">
      <c r="A19" s="157" t="s">
        <v>13</v>
      </c>
      <c r="B19" s="21">
        <v>111.27197245595653</v>
      </c>
      <c r="C19" s="78">
        <v>111.21167794469279</v>
      </c>
      <c r="D19" s="22">
        <v>114.42301267869701</v>
      </c>
      <c r="E19" s="22">
        <v>30.055879633756177</v>
      </c>
      <c r="F19" s="22">
        <v>117.34573302906888</v>
      </c>
      <c r="G19" s="22">
        <v>116.53813362778121</v>
      </c>
      <c r="H19" s="21">
        <v>113.63480301111713</v>
      </c>
      <c r="I19" s="22">
        <v>115.55572312888941</v>
      </c>
      <c r="J19" s="22">
        <v>114.88823084685728</v>
      </c>
      <c r="K19" s="119">
        <v>28.231075041706003</v>
      </c>
      <c r="L19" s="22">
        <v>116.66338696612256</v>
      </c>
      <c r="M19" s="22">
        <v>117.19505541857288</v>
      </c>
      <c r="N19" s="21">
        <v>114.75455692605037</v>
      </c>
      <c r="O19" s="78">
        <v>115.02871160056227</v>
      </c>
      <c r="P19" s="22">
        <v>116.44410880571812</v>
      </c>
      <c r="Q19" s="22">
        <v>31.099841900388373</v>
      </c>
      <c r="R19" s="22">
        <v>116.31120008796579</v>
      </c>
      <c r="S19" s="23">
        <v>117.18769156866055</v>
      </c>
      <c r="T19" s="24">
        <f t="shared" si="0"/>
        <v>1817.8407946725631</v>
      </c>
      <c r="V19" s="2"/>
      <c r="W19" s="18"/>
    </row>
    <row r="20" spans="1:30" ht="39.75" customHeight="1" x14ac:dyDescent="0.25">
      <c r="A20" s="156" t="s">
        <v>14</v>
      </c>
      <c r="B20" s="21">
        <v>109.50409101761743</v>
      </c>
      <c r="C20" s="78">
        <v>110.83524882212291</v>
      </c>
      <c r="D20" s="22">
        <v>113.47183492852125</v>
      </c>
      <c r="E20" s="22">
        <v>29.802928146497543</v>
      </c>
      <c r="F20" s="22">
        <v>116.4417067883725</v>
      </c>
      <c r="G20" s="22">
        <v>115.23986654888753</v>
      </c>
      <c r="H20" s="21">
        <v>112.2622387955532</v>
      </c>
      <c r="I20" s="22">
        <v>114.76147074844428</v>
      </c>
      <c r="J20" s="22">
        <v>113.93926766125715</v>
      </c>
      <c r="K20" s="119">
        <v>27.483089983317615</v>
      </c>
      <c r="L20" s="22">
        <v>115.84328521355103</v>
      </c>
      <c r="M20" s="22">
        <v>116.5019778325709</v>
      </c>
      <c r="N20" s="21">
        <v>113.77489722957992</v>
      </c>
      <c r="O20" s="78">
        <v>114.10091535977517</v>
      </c>
      <c r="P20" s="22">
        <v>115.49531647771282</v>
      </c>
      <c r="Q20" s="22">
        <v>30.692383239844663</v>
      </c>
      <c r="R20" s="22">
        <v>115.54847996481377</v>
      </c>
      <c r="S20" s="23">
        <v>116.50492337253586</v>
      </c>
      <c r="T20" s="24">
        <f t="shared" si="0"/>
        <v>1802.2039221309758</v>
      </c>
      <c r="V20" s="2"/>
      <c r="W20" s="18"/>
    </row>
    <row r="21" spans="1:30" ht="39.950000000000003" customHeight="1" x14ac:dyDescent="0.25">
      <c r="A21" s="157" t="s">
        <v>15</v>
      </c>
      <c r="B21" s="21">
        <v>109.50409101761743</v>
      </c>
      <c r="C21" s="78">
        <v>110.83524882212291</v>
      </c>
      <c r="D21" s="22">
        <v>113.47183492852125</v>
      </c>
      <c r="E21" s="22">
        <v>29.802928146497543</v>
      </c>
      <c r="F21" s="22">
        <v>116.4417067883725</v>
      </c>
      <c r="G21" s="22">
        <v>115.23986654888753</v>
      </c>
      <c r="H21" s="21">
        <v>112.2622387955532</v>
      </c>
      <c r="I21" s="22">
        <v>114.76147074844428</v>
      </c>
      <c r="J21" s="22">
        <v>113.93926766125715</v>
      </c>
      <c r="K21" s="119">
        <v>27.483089983317615</v>
      </c>
      <c r="L21" s="22">
        <v>115.84328521355103</v>
      </c>
      <c r="M21" s="22">
        <v>116.5019778325709</v>
      </c>
      <c r="N21" s="21">
        <v>113.77489722957992</v>
      </c>
      <c r="O21" s="78">
        <v>114.10091535977517</v>
      </c>
      <c r="P21" s="22">
        <v>115.49531647771282</v>
      </c>
      <c r="Q21" s="22">
        <v>30.692383239844663</v>
      </c>
      <c r="R21" s="22">
        <v>115.54847996481377</v>
      </c>
      <c r="S21" s="23">
        <v>116.50492337253586</v>
      </c>
      <c r="T21" s="24">
        <f t="shared" si="0"/>
        <v>1802.2039221309758</v>
      </c>
      <c r="V21" s="2"/>
      <c r="W21" s="18"/>
    </row>
    <row r="22" spans="1:30" ht="39.950000000000003" customHeight="1" x14ac:dyDescent="0.25">
      <c r="A22" s="156" t="s">
        <v>16</v>
      </c>
      <c r="B22" s="21">
        <v>109.50409101761743</v>
      </c>
      <c r="C22" s="78">
        <v>110.83524882212291</v>
      </c>
      <c r="D22" s="22">
        <v>113.47183492852125</v>
      </c>
      <c r="E22" s="22">
        <v>29.802928146497543</v>
      </c>
      <c r="F22" s="22">
        <v>116.4417067883725</v>
      </c>
      <c r="G22" s="22">
        <v>115.23986654888753</v>
      </c>
      <c r="H22" s="21">
        <v>112.2622387955532</v>
      </c>
      <c r="I22" s="22">
        <v>114.76147074844428</v>
      </c>
      <c r="J22" s="22">
        <v>113.93926766125715</v>
      </c>
      <c r="K22" s="119">
        <v>27.483089983317615</v>
      </c>
      <c r="L22" s="22">
        <v>115.84328521355103</v>
      </c>
      <c r="M22" s="22">
        <v>116.5019778325709</v>
      </c>
      <c r="N22" s="21">
        <v>113.77489722957992</v>
      </c>
      <c r="O22" s="78">
        <v>114.10091535977517</v>
      </c>
      <c r="P22" s="22">
        <v>115.49531647771282</v>
      </c>
      <c r="Q22" s="22">
        <v>30.692383239844663</v>
      </c>
      <c r="R22" s="22">
        <v>115.54847996481377</v>
      </c>
      <c r="S22" s="23">
        <v>116.50492337253586</v>
      </c>
      <c r="T22" s="24">
        <f t="shared" si="0"/>
        <v>1802.2039221309758</v>
      </c>
      <c r="V22" s="2"/>
      <c r="W22" s="18"/>
    </row>
    <row r="23" spans="1:30" ht="39.950000000000003" customHeight="1" x14ac:dyDescent="0.25">
      <c r="A23" s="157" t="s">
        <v>17</v>
      </c>
      <c r="B23" s="21">
        <v>109.50409101761743</v>
      </c>
      <c r="C23" s="78">
        <v>110.83524882212291</v>
      </c>
      <c r="D23" s="22">
        <v>113.47183492852125</v>
      </c>
      <c r="E23" s="22">
        <v>29.802928146497543</v>
      </c>
      <c r="F23" s="22">
        <v>116.4417067883725</v>
      </c>
      <c r="G23" s="22">
        <v>115.23986654888753</v>
      </c>
      <c r="H23" s="21">
        <v>112.2622387955532</v>
      </c>
      <c r="I23" s="22">
        <v>114.76147074844428</v>
      </c>
      <c r="J23" s="22">
        <v>113.93926766125715</v>
      </c>
      <c r="K23" s="119">
        <v>27.483089983317615</v>
      </c>
      <c r="L23" s="22">
        <v>115.84328521355103</v>
      </c>
      <c r="M23" s="22">
        <v>116.5019778325709</v>
      </c>
      <c r="N23" s="21">
        <v>113.77489722957992</v>
      </c>
      <c r="O23" s="78">
        <v>114.10091535977517</v>
      </c>
      <c r="P23" s="22">
        <v>115.49531647771282</v>
      </c>
      <c r="Q23" s="22">
        <v>30.692383239844663</v>
      </c>
      <c r="R23" s="22">
        <v>115.54847996481377</v>
      </c>
      <c r="S23" s="23">
        <v>116.50492337253586</v>
      </c>
      <c r="T23" s="24">
        <f t="shared" si="0"/>
        <v>1802.2039221309758</v>
      </c>
      <c r="V23" s="2"/>
      <c r="W23" s="18"/>
    </row>
    <row r="24" spans="1:30" ht="39.950000000000003" customHeight="1" x14ac:dyDescent="0.25">
      <c r="A24" s="156" t="s">
        <v>18</v>
      </c>
      <c r="B24" s="21">
        <v>109.50409101761743</v>
      </c>
      <c r="C24" s="78">
        <v>110.83524882212291</v>
      </c>
      <c r="D24" s="22">
        <v>113.47183492852125</v>
      </c>
      <c r="E24" s="22">
        <v>29.802928146497543</v>
      </c>
      <c r="F24" s="22">
        <v>116.4417067883725</v>
      </c>
      <c r="G24" s="22">
        <v>115.23986654888753</v>
      </c>
      <c r="H24" s="21">
        <v>112.2622387955532</v>
      </c>
      <c r="I24" s="22">
        <v>114.76147074844428</v>
      </c>
      <c r="J24" s="22">
        <v>113.93926766125715</v>
      </c>
      <c r="K24" s="119">
        <v>27.483089983317615</v>
      </c>
      <c r="L24" s="22">
        <v>115.84328521355103</v>
      </c>
      <c r="M24" s="22">
        <v>116.5019778325709</v>
      </c>
      <c r="N24" s="21">
        <v>113.77489722957992</v>
      </c>
      <c r="O24" s="78">
        <v>114.10091535977517</v>
      </c>
      <c r="P24" s="22">
        <v>115.49531647771282</v>
      </c>
      <c r="Q24" s="22">
        <v>30.692383239844663</v>
      </c>
      <c r="R24" s="22">
        <v>115.54847996481377</v>
      </c>
      <c r="S24" s="23">
        <v>116.50492337253586</v>
      </c>
      <c r="T24" s="24">
        <f t="shared" si="0"/>
        <v>1802.2039221309758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770.06440000000009</v>
      </c>
      <c r="C25" s="26">
        <f t="shared" si="1"/>
        <v>776.59960000000024</v>
      </c>
      <c r="D25" s="26">
        <f t="shared" si="1"/>
        <v>796.20520000000033</v>
      </c>
      <c r="E25" s="26">
        <f>SUM(E18:E24)</f>
        <v>209.1264000000001</v>
      </c>
      <c r="F25" s="26">
        <f t="shared" ref="F25:L25" si="2">SUM(F18:F24)</f>
        <v>816.9000000000002</v>
      </c>
      <c r="G25" s="26">
        <f t="shared" si="2"/>
        <v>809.27560000000017</v>
      </c>
      <c r="H25" s="25">
        <f t="shared" si="2"/>
        <v>788.58080000000041</v>
      </c>
      <c r="I25" s="26">
        <f t="shared" si="2"/>
        <v>804.91880000000015</v>
      </c>
      <c r="J25" s="26">
        <f>SUM(J18:J24)</f>
        <v>799.47280000000035</v>
      </c>
      <c r="K25" s="120">
        <f t="shared" ref="K25" si="3">SUM(K18:K24)</f>
        <v>193.87760000000011</v>
      </c>
      <c r="L25" s="26">
        <f t="shared" si="2"/>
        <v>812.54320000000018</v>
      </c>
      <c r="M25" s="26">
        <f>SUM(M18:M24)</f>
        <v>816.90000000000032</v>
      </c>
      <c r="N25" s="25">
        <f t="shared" ref="N25:P25" si="4">SUM(N18:N24)</f>
        <v>798.38360000000023</v>
      </c>
      <c r="O25" s="26">
        <f t="shared" si="4"/>
        <v>800.56200000000035</v>
      </c>
      <c r="P25" s="26">
        <f t="shared" si="4"/>
        <v>810.36480000000029</v>
      </c>
      <c r="Q25" s="26">
        <f>SUM(Q18:Q24)</f>
        <v>215.66160000000008</v>
      </c>
      <c r="R25" s="26">
        <f t="shared" ref="R25:S25" si="5">SUM(R18:R24)</f>
        <v>810.36480000000029</v>
      </c>
      <c r="S25" s="27">
        <f t="shared" si="5"/>
        <v>816.90000000000032</v>
      </c>
      <c r="T25" s="24">
        <f t="shared" si="0"/>
        <v>12646.701200000001</v>
      </c>
    </row>
    <row r="26" spans="1:30" s="2" customFormat="1" ht="36.75" customHeight="1" x14ac:dyDescent="0.25">
      <c r="A26" s="158" t="s">
        <v>19</v>
      </c>
      <c r="B26" s="402">
        <v>155.60000000000005</v>
      </c>
      <c r="C26" s="405">
        <v>155.60000000000005</v>
      </c>
      <c r="D26" s="29">
        <v>155.60000000000005</v>
      </c>
      <c r="E26" s="29">
        <v>155.60000000000005</v>
      </c>
      <c r="F26" s="401">
        <v>155.60000000000005</v>
      </c>
      <c r="G26" s="401">
        <v>155.60000000000005</v>
      </c>
      <c r="H26" s="402">
        <v>155.60000000000005</v>
      </c>
      <c r="I26" s="401">
        <v>155.60000000000005</v>
      </c>
      <c r="J26" s="401">
        <v>155.60000000000005</v>
      </c>
      <c r="K26" s="401">
        <v>155.60000000000005</v>
      </c>
      <c r="L26" s="401">
        <v>155.60000000000005</v>
      </c>
      <c r="M26" s="401">
        <v>155.60000000000005</v>
      </c>
      <c r="N26" s="402">
        <v>155.60000000000005</v>
      </c>
      <c r="O26" s="401">
        <v>155.60000000000005</v>
      </c>
      <c r="P26" s="401">
        <v>155.60000000000005</v>
      </c>
      <c r="Q26" s="401">
        <v>155.60000000000005</v>
      </c>
      <c r="R26" s="401">
        <v>155.60000000000005</v>
      </c>
      <c r="S26" s="404">
        <v>155.60000000000005</v>
      </c>
      <c r="T26" s="31">
        <f>+((T25/T27)/7)*1000</f>
        <v>155.60000000000002</v>
      </c>
    </row>
    <row r="27" spans="1:30" s="2" customFormat="1" ht="33" customHeight="1" x14ac:dyDescent="0.25">
      <c r="A27" s="159" t="s">
        <v>20</v>
      </c>
      <c r="B27" s="32">
        <v>707</v>
      </c>
      <c r="C27" s="81">
        <v>713</v>
      </c>
      <c r="D27" s="33">
        <v>731</v>
      </c>
      <c r="E27" s="33">
        <v>192</v>
      </c>
      <c r="F27" s="33">
        <v>750</v>
      </c>
      <c r="G27" s="33">
        <v>743</v>
      </c>
      <c r="H27" s="32">
        <v>724</v>
      </c>
      <c r="I27" s="33">
        <v>739</v>
      </c>
      <c r="J27" s="33">
        <v>734</v>
      </c>
      <c r="K27" s="122">
        <v>178</v>
      </c>
      <c r="L27" s="33">
        <v>746</v>
      </c>
      <c r="M27" s="33">
        <v>750</v>
      </c>
      <c r="N27" s="32">
        <v>733</v>
      </c>
      <c r="O27" s="33">
        <v>735</v>
      </c>
      <c r="P27" s="33">
        <v>744</v>
      </c>
      <c r="Q27" s="33">
        <v>198</v>
      </c>
      <c r="R27" s="33">
        <v>744</v>
      </c>
      <c r="S27" s="34">
        <v>750</v>
      </c>
      <c r="T27" s="35">
        <f>SUM(B27:S27)</f>
        <v>11611</v>
      </c>
      <c r="U27" s="2">
        <f>((T25*1000)/T27)/7</f>
        <v>155.6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109.50409101761743</v>
      </c>
      <c r="C28" s="37">
        <f t="shared" si="6"/>
        <v>110.83524882212291</v>
      </c>
      <c r="D28" s="37">
        <f t="shared" si="6"/>
        <v>113.47183492852125</v>
      </c>
      <c r="E28" s="37">
        <f t="shared" si="6"/>
        <v>29.802928146497543</v>
      </c>
      <c r="F28" s="37">
        <f t="shared" si="6"/>
        <v>116.4417067883725</v>
      </c>
      <c r="G28" s="37">
        <f t="shared" si="6"/>
        <v>115.23986654888753</v>
      </c>
      <c r="H28" s="36">
        <f t="shared" si="6"/>
        <v>112.2622387955532</v>
      </c>
      <c r="I28" s="37">
        <f t="shared" si="6"/>
        <v>114.76147074844428</v>
      </c>
      <c r="J28" s="37">
        <f t="shared" si="6"/>
        <v>113.93926766125715</v>
      </c>
      <c r="K28" s="123">
        <f t="shared" si="6"/>
        <v>27.483089983317615</v>
      </c>
      <c r="L28" s="37">
        <f t="shared" si="6"/>
        <v>115.84328521355103</v>
      </c>
      <c r="M28" s="37">
        <f t="shared" si="6"/>
        <v>116.5019778325709</v>
      </c>
      <c r="N28" s="36">
        <f t="shared" si="6"/>
        <v>113.77489722957992</v>
      </c>
      <c r="O28" s="37">
        <f t="shared" si="6"/>
        <v>114.10091535977517</v>
      </c>
      <c r="P28" s="37">
        <f t="shared" si="6"/>
        <v>115.49531647771282</v>
      </c>
      <c r="Q28" s="37">
        <f t="shared" si="6"/>
        <v>30.692383239844663</v>
      </c>
      <c r="R28" s="37">
        <f t="shared" si="6"/>
        <v>115.54847996481377</v>
      </c>
      <c r="S28" s="38">
        <f t="shared" si="6"/>
        <v>116.50492337253586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770.06440000000021</v>
      </c>
      <c r="C29" s="41">
        <f t="shared" si="7"/>
        <v>776.59960000000024</v>
      </c>
      <c r="D29" s="41">
        <f t="shared" si="7"/>
        <v>796.20520000000022</v>
      </c>
      <c r="E29" s="41">
        <f>((E27*E26)*7)/1000</f>
        <v>209.12640000000007</v>
      </c>
      <c r="F29" s="41">
        <f>((F27*F26)*7)/1000</f>
        <v>816.90000000000032</v>
      </c>
      <c r="G29" s="41">
        <f t="shared" ref="G29:S29" si="8">((G27*G26)*7)/1000</f>
        <v>809.27560000000017</v>
      </c>
      <c r="H29" s="40">
        <f t="shared" si="8"/>
        <v>788.58080000000029</v>
      </c>
      <c r="I29" s="41">
        <f t="shared" si="8"/>
        <v>804.91880000000026</v>
      </c>
      <c r="J29" s="41">
        <f t="shared" si="8"/>
        <v>799.47280000000023</v>
      </c>
      <c r="K29" s="124">
        <f t="shared" si="8"/>
        <v>193.87760000000006</v>
      </c>
      <c r="L29" s="41">
        <f t="shared" si="8"/>
        <v>812.54320000000018</v>
      </c>
      <c r="M29" s="41">
        <f t="shared" si="8"/>
        <v>816.90000000000032</v>
      </c>
      <c r="N29" s="40">
        <f t="shared" si="8"/>
        <v>798.38360000000023</v>
      </c>
      <c r="O29" s="41">
        <f t="shared" si="8"/>
        <v>800.56200000000035</v>
      </c>
      <c r="P29" s="41">
        <f t="shared" si="8"/>
        <v>810.36480000000029</v>
      </c>
      <c r="Q29" s="42">
        <f t="shared" si="8"/>
        <v>215.66160000000008</v>
      </c>
      <c r="R29" s="42">
        <f t="shared" si="8"/>
        <v>810.36480000000029</v>
      </c>
      <c r="S29" s="43">
        <f t="shared" si="8"/>
        <v>816.90000000000032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155.60000000000002</v>
      </c>
      <c r="C30" s="46">
        <f t="shared" si="9"/>
        <v>155.60000000000005</v>
      </c>
      <c r="D30" s="46">
        <f t="shared" si="9"/>
        <v>155.60000000000005</v>
      </c>
      <c r="E30" s="46">
        <f>+(E25/E27)/7*1000</f>
        <v>155.60000000000011</v>
      </c>
      <c r="F30" s="46">
        <f t="shared" ref="F30:L30" si="10">+(F25/F27)/7*1000</f>
        <v>155.60000000000002</v>
      </c>
      <c r="G30" s="46">
        <f t="shared" si="10"/>
        <v>155.60000000000002</v>
      </c>
      <c r="H30" s="45">
        <f t="shared" si="10"/>
        <v>155.60000000000011</v>
      </c>
      <c r="I30" s="46">
        <f t="shared" si="10"/>
        <v>155.60000000000002</v>
      </c>
      <c r="J30" s="46">
        <f>+(J25/J27)/7*1000</f>
        <v>155.60000000000005</v>
      </c>
      <c r="K30" s="125">
        <f t="shared" ref="K30" si="11">+(K25/K27)/7*1000</f>
        <v>155.60000000000011</v>
      </c>
      <c r="L30" s="46">
        <f t="shared" si="10"/>
        <v>155.60000000000002</v>
      </c>
      <c r="M30" s="46">
        <f>+(M25/M27)/7*1000</f>
        <v>155.60000000000005</v>
      </c>
      <c r="N30" s="45">
        <f t="shared" ref="N30:S30" si="12">+(N25/N27)/7*1000</f>
        <v>155.60000000000005</v>
      </c>
      <c r="O30" s="46">
        <f t="shared" si="12"/>
        <v>155.60000000000005</v>
      </c>
      <c r="P30" s="46">
        <f t="shared" si="12"/>
        <v>155.60000000000005</v>
      </c>
      <c r="Q30" s="46">
        <f t="shared" si="12"/>
        <v>155.60000000000005</v>
      </c>
      <c r="R30" s="46">
        <f t="shared" si="12"/>
        <v>155.60000000000005</v>
      </c>
      <c r="S30" s="47">
        <f t="shared" si="12"/>
        <v>155.60000000000005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98.2</v>
      </c>
      <c r="C39" s="78">
        <v>91</v>
      </c>
      <c r="D39" s="78">
        <v>96.7</v>
      </c>
      <c r="E39" s="78">
        <v>22.4</v>
      </c>
      <c r="F39" s="78">
        <v>97.9</v>
      </c>
      <c r="G39" s="78">
        <v>96</v>
      </c>
      <c r="H39" s="78"/>
      <c r="I39" s="78"/>
      <c r="J39" s="99">
        <f t="shared" ref="J39:J46" si="13">SUM(B39:I39)</f>
        <v>502.19999999999993</v>
      </c>
      <c r="K39" s="2"/>
      <c r="L39" s="89" t="s">
        <v>12</v>
      </c>
      <c r="M39" s="78">
        <v>6.3</v>
      </c>
      <c r="N39" s="78">
        <v>6.4</v>
      </c>
      <c r="O39" s="78">
        <v>6.5</v>
      </c>
      <c r="P39" s="78">
        <v>1.7</v>
      </c>
      <c r="Q39" s="78">
        <v>6.5</v>
      </c>
      <c r="R39" s="78">
        <v>6.4</v>
      </c>
      <c r="S39" s="99">
        <f t="shared" ref="S39:S46" si="14">SUM(M39:R39)</f>
        <v>33.799999999999997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98.2</v>
      </c>
      <c r="C40" s="78">
        <v>91</v>
      </c>
      <c r="D40" s="78">
        <v>96.7</v>
      </c>
      <c r="E40" s="78">
        <v>22.4</v>
      </c>
      <c r="F40" s="78">
        <v>97.9</v>
      </c>
      <c r="G40" s="78">
        <v>96</v>
      </c>
      <c r="H40" s="78"/>
      <c r="I40" s="78"/>
      <c r="J40" s="99">
        <f t="shared" si="13"/>
        <v>502.19999999999993</v>
      </c>
      <c r="K40" s="2"/>
      <c r="L40" s="90" t="s">
        <v>13</v>
      </c>
      <c r="M40" s="78">
        <v>6.3</v>
      </c>
      <c r="N40" s="78">
        <v>6.4</v>
      </c>
      <c r="O40" s="78">
        <v>6.5</v>
      </c>
      <c r="P40" s="78">
        <v>1.7</v>
      </c>
      <c r="Q40" s="78">
        <v>6.5</v>
      </c>
      <c r="R40" s="78">
        <v>6.4</v>
      </c>
      <c r="S40" s="99">
        <f t="shared" si="14"/>
        <v>33.799999999999997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6.2</v>
      </c>
      <c r="O41" s="78">
        <v>6.4</v>
      </c>
      <c r="P41" s="78">
        <v>1.6</v>
      </c>
      <c r="Q41" s="78">
        <v>6.4</v>
      </c>
      <c r="R41" s="78">
        <v>6.3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6.3</v>
      </c>
      <c r="O42" s="78">
        <v>6.5</v>
      </c>
      <c r="P42" s="78">
        <v>1.6</v>
      </c>
      <c r="Q42" s="78">
        <v>6.4</v>
      </c>
      <c r="R42" s="78">
        <v>6.4</v>
      </c>
      <c r="S42" s="99">
        <f t="shared" si="14"/>
        <v>33.5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6.5</v>
      </c>
      <c r="P43" s="78">
        <v>1.6</v>
      </c>
      <c r="Q43" s="78">
        <v>6.4</v>
      </c>
      <c r="R43" s="78">
        <v>6.4</v>
      </c>
      <c r="S43" s="99">
        <f t="shared" si="14"/>
        <v>33.5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6.3</v>
      </c>
      <c r="O44" s="78">
        <v>6.5</v>
      </c>
      <c r="P44" s="78">
        <v>1.6</v>
      </c>
      <c r="Q44" s="78">
        <v>6.5</v>
      </c>
      <c r="R44" s="78">
        <v>6.4</v>
      </c>
      <c r="S44" s="99">
        <f t="shared" si="14"/>
        <v>33.6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6.3</v>
      </c>
      <c r="O45" s="78">
        <v>6.5</v>
      </c>
      <c r="P45" s="78">
        <v>1.6</v>
      </c>
      <c r="Q45" s="78">
        <v>6.5</v>
      </c>
      <c r="R45" s="78">
        <v>6.4</v>
      </c>
      <c r="S45" s="99">
        <f t="shared" si="14"/>
        <v>33.6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196.4</v>
      </c>
      <c r="C46" s="26">
        <f t="shared" si="15"/>
        <v>182</v>
      </c>
      <c r="D46" s="26">
        <f t="shared" si="15"/>
        <v>193.4</v>
      </c>
      <c r="E46" s="26">
        <f t="shared" si="15"/>
        <v>44.8</v>
      </c>
      <c r="F46" s="26">
        <f t="shared" si="15"/>
        <v>195.8</v>
      </c>
      <c r="G46" s="26">
        <f t="shared" si="15"/>
        <v>192</v>
      </c>
      <c r="H46" s="26">
        <f t="shared" si="15"/>
        <v>0</v>
      </c>
      <c r="I46" s="26">
        <f t="shared" si="15"/>
        <v>0</v>
      </c>
      <c r="J46" s="99">
        <f t="shared" si="13"/>
        <v>1004.3999999999999</v>
      </c>
      <c r="L46" s="76" t="s">
        <v>10</v>
      </c>
      <c r="M46" s="79">
        <f t="shared" ref="M46:R46" si="16">SUM(M39:M45)</f>
        <v>44</v>
      </c>
      <c r="N46" s="26">
        <f t="shared" si="16"/>
        <v>44.199999999999996</v>
      </c>
      <c r="O46" s="26">
        <f t="shared" si="16"/>
        <v>45.4</v>
      </c>
      <c r="P46" s="26">
        <f t="shared" si="16"/>
        <v>11.399999999999999</v>
      </c>
      <c r="Q46" s="26">
        <f t="shared" si="16"/>
        <v>45.199999999999996</v>
      </c>
      <c r="R46" s="26">
        <f t="shared" si="16"/>
        <v>44.699999999999996</v>
      </c>
      <c r="S46" s="99">
        <f t="shared" si="14"/>
        <v>234.89999999999998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156.4</v>
      </c>
      <c r="C47" s="29">
        <v>156.4</v>
      </c>
      <c r="D47" s="29">
        <v>156.4</v>
      </c>
      <c r="E47" s="29">
        <v>156.4</v>
      </c>
      <c r="F47" s="29">
        <v>156.4</v>
      </c>
      <c r="G47" s="29">
        <v>156.4</v>
      </c>
      <c r="H47" s="29"/>
      <c r="I47" s="29"/>
      <c r="J47" s="100">
        <f>+((J46/J48)/7)*1000</f>
        <v>44.685678693775856</v>
      </c>
      <c r="L47" s="108" t="s">
        <v>19</v>
      </c>
      <c r="M47" s="80">
        <v>136.5</v>
      </c>
      <c r="N47" s="29">
        <v>134.5</v>
      </c>
      <c r="O47" s="29">
        <v>135</v>
      </c>
      <c r="P47" s="29">
        <v>136</v>
      </c>
      <c r="Q47" s="29">
        <v>134.5</v>
      </c>
      <c r="R47" s="29">
        <v>133</v>
      </c>
      <c r="S47" s="100">
        <f>+((S46/S48)/7)*1000</f>
        <v>134.76764199655764</v>
      </c>
      <c r="T47" s="62"/>
    </row>
    <row r="48" spans="1:30" ht="33.75" customHeight="1" x14ac:dyDescent="0.25">
      <c r="A48" s="92" t="s">
        <v>20</v>
      </c>
      <c r="B48" s="81">
        <v>628</v>
      </c>
      <c r="C48" s="33">
        <v>582</v>
      </c>
      <c r="D48" s="33">
        <v>618</v>
      </c>
      <c r="E48" s="33">
        <v>143</v>
      </c>
      <c r="F48" s="33">
        <v>626</v>
      </c>
      <c r="G48" s="33">
        <v>614</v>
      </c>
      <c r="H48" s="33"/>
      <c r="I48" s="33"/>
      <c r="J48" s="101">
        <f>SUM(B48:I48)</f>
        <v>3211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98.219200000000001</v>
      </c>
      <c r="C49" s="37">
        <f t="shared" si="17"/>
        <v>91.024799999999999</v>
      </c>
      <c r="D49" s="37">
        <f t="shared" si="17"/>
        <v>96.655200000000008</v>
      </c>
      <c r="E49" s="37">
        <f t="shared" si="17"/>
        <v>22.365199999999998</v>
      </c>
      <c r="F49" s="37">
        <f t="shared" si="17"/>
        <v>97.906400000000005</v>
      </c>
      <c r="G49" s="37">
        <f t="shared" si="17"/>
        <v>96.029600000000002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44.685678693775856</v>
      </c>
      <c r="L49" s="93" t="s">
        <v>21</v>
      </c>
      <c r="M49" s="82">
        <f>((M48*M47)*7/1000-M39-M40)/5</f>
        <v>6.2706000000000008</v>
      </c>
      <c r="N49" s="37">
        <f t="shared" ref="N49:R49" si="19">((N48*N47)*7/1000-N39-N40)/5</f>
        <v>6.2901000000000007</v>
      </c>
      <c r="O49" s="37">
        <f t="shared" si="19"/>
        <v>6.4719999999999995</v>
      </c>
      <c r="P49" s="37">
        <f t="shared" si="19"/>
        <v>1.6048000000000002</v>
      </c>
      <c r="Q49" s="37">
        <f t="shared" si="19"/>
        <v>6.4383999999999997</v>
      </c>
      <c r="R49" s="37">
        <f t="shared" si="19"/>
        <v>6.377600000000001</v>
      </c>
      <c r="S49" s="111">
        <f>((S46*1000)/S48)/7</f>
        <v>134.76764199655764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687.53440000000001</v>
      </c>
      <c r="C50" s="41">
        <f t="shared" si="20"/>
        <v>637.17359999999996</v>
      </c>
      <c r="D50" s="41">
        <f t="shared" si="20"/>
        <v>676.58640000000003</v>
      </c>
      <c r="E50" s="41">
        <f t="shared" si="20"/>
        <v>156.5564</v>
      </c>
      <c r="F50" s="41">
        <f t="shared" si="20"/>
        <v>685.34480000000008</v>
      </c>
      <c r="G50" s="41">
        <f t="shared" si="20"/>
        <v>672.20720000000006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43.953000000000003</v>
      </c>
      <c r="N50" s="41">
        <f t="shared" si="21"/>
        <v>44.250500000000002</v>
      </c>
      <c r="O50" s="41">
        <f t="shared" si="21"/>
        <v>45.36</v>
      </c>
      <c r="P50" s="41">
        <f t="shared" si="21"/>
        <v>11.423999999999999</v>
      </c>
      <c r="Q50" s="41">
        <f t="shared" si="21"/>
        <v>45.192</v>
      </c>
      <c r="R50" s="41">
        <f t="shared" si="21"/>
        <v>44.688000000000002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44.676979071883522</v>
      </c>
      <c r="C51" s="46">
        <f t="shared" si="22"/>
        <v>44.673539518900341</v>
      </c>
      <c r="D51" s="46">
        <f t="shared" si="22"/>
        <v>44.706426259824312</v>
      </c>
      <c r="E51" s="46">
        <f t="shared" si="22"/>
        <v>44.755244755244746</v>
      </c>
      <c r="F51" s="46">
        <f t="shared" si="22"/>
        <v>44.682793245093571</v>
      </c>
      <c r="G51" s="46">
        <f t="shared" si="22"/>
        <v>44.671940437412744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136.64596273291926</v>
      </c>
      <c r="N51" s="46">
        <f t="shared" si="23"/>
        <v>134.3465045592705</v>
      </c>
      <c r="O51" s="46">
        <f t="shared" si="23"/>
        <v>135.11904761904762</v>
      </c>
      <c r="P51" s="46">
        <f t="shared" si="23"/>
        <v>135.71428571428569</v>
      </c>
      <c r="Q51" s="46">
        <f t="shared" si="23"/>
        <v>134.52380952380952</v>
      </c>
      <c r="R51" s="46">
        <f t="shared" si="23"/>
        <v>133.03571428571428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8.6</v>
      </c>
      <c r="C58" s="78">
        <v>8.6999999999999993</v>
      </c>
      <c r="D58" s="78">
        <v>8.6</v>
      </c>
      <c r="E58" s="78">
        <v>2.2999999999999998</v>
      </c>
      <c r="F58" s="78">
        <v>8.6</v>
      </c>
      <c r="G58" s="182">
        <v>8.6999999999999993</v>
      </c>
      <c r="H58" s="21">
        <v>8.3000000000000007</v>
      </c>
      <c r="I58" s="78">
        <v>8.4</v>
      </c>
      <c r="J58" s="78">
        <v>8.3000000000000007</v>
      </c>
      <c r="K58" s="78">
        <v>2.2000000000000002</v>
      </c>
      <c r="L58" s="78">
        <v>8.8000000000000007</v>
      </c>
      <c r="M58" s="182">
        <v>8.6</v>
      </c>
      <c r="N58" s="21">
        <v>8.6</v>
      </c>
      <c r="O58" s="78">
        <v>8.6</v>
      </c>
      <c r="P58" s="78">
        <v>8.8000000000000007</v>
      </c>
      <c r="Q58" s="78">
        <v>2.2999999999999998</v>
      </c>
      <c r="R58" s="78">
        <v>8.5</v>
      </c>
      <c r="S58" s="182">
        <v>8.3000000000000007</v>
      </c>
      <c r="T58" s="24">
        <f t="shared" ref="T58:T65" si="24">SUM(B58:S58)</f>
        <v>135.19999999999999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8.6</v>
      </c>
      <c r="C59" s="78">
        <v>8.6999999999999993</v>
      </c>
      <c r="D59" s="78">
        <v>8.6</v>
      </c>
      <c r="E59" s="78">
        <v>2.2999999999999998</v>
      </c>
      <c r="F59" s="78">
        <v>8.6</v>
      </c>
      <c r="G59" s="182">
        <v>8.6999999999999993</v>
      </c>
      <c r="H59" s="21">
        <v>8.3000000000000007</v>
      </c>
      <c r="I59" s="78">
        <v>8.4</v>
      </c>
      <c r="J59" s="78">
        <v>8.3000000000000007</v>
      </c>
      <c r="K59" s="78">
        <v>2.2000000000000002</v>
      </c>
      <c r="L59" s="78">
        <v>8.8000000000000007</v>
      </c>
      <c r="M59" s="182">
        <v>8.6</v>
      </c>
      <c r="N59" s="21">
        <v>8.6</v>
      </c>
      <c r="O59" s="78">
        <v>8.6</v>
      </c>
      <c r="P59" s="78">
        <v>8.8000000000000007</v>
      </c>
      <c r="Q59" s="78">
        <v>2.2999999999999998</v>
      </c>
      <c r="R59" s="78">
        <v>8.5</v>
      </c>
      <c r="S59" s="182">
        <v>8.3000000000000007</v>
      </c>
      <c r="T59" s="24">
        <f t="shared" si="24"/>
        <v>135.19999999999999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8.6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8.3000000000000007</v>
      </c>
      <c r="J60" s="78">
        <v>8.1999999999999993</v>
      </c>
      <c r="K60" s="78">
        <v>2</v>
      </c>
      <c r="L60" s="78">
        <v>8.6</v>
      </c>
      <c r="M60" s="182">
        <v>8.5</v>
      </c>
      <c r="N60" s="21">
        <v>8.4</v>
      </c>
      <c r="O60" s="78">
        <v>8.4</v>
      </c>
      <c r="P60" s="78">
        <v>8.6</v>
      </c>
      <c r="Q60" s="78">
        <v>2.2000000000000002</v>
      </c>
      <c r="R60" s="78">
        <v>8.3000000000000007</v>
      </c>
      <c r="S60" s="182">
        <v>8</v>
      </c>
      <c r="T60" s="24">
        <f t="shared" si="24"/>
        <v>132.4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8.6</v>
      </c>
      <c r="D61" s="78">
        <v>8.5</v>
      </c>
      <c r="E61" s="78">
        <v>2.2000000000000002</v>
      </c>
      <c r="F61" s="78">
        <v>8.5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8.5</v>
      </c>
      <c r="N61" s="21">
        <v>8.5</v>
      </c>
      <c r="O61" s="78">
        <v>8.4</v>
      </c>
      <c r="P61" s="78">
        <v>8.6999999999999993</v>
      </c>
      <c r="Q61" s="78">
        <v>2.2000000000000002</v>
      </c>
      <c r="R61" s="78">
        <v>8.4</v>
      </c>
      <c r="S61" s="182">
        <v>8.1</v>
      </c>
      <c r="T61" s="24">
        <f t="shared" si="24"/>
        <v>132.9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8.6</v>
      </c>
      <c r="D62" s="78">
        <v>8.5</v>
      </c>
      <c r="E62" s="78">
        <v>2.2999999999999998</v>
      </c>
      <c r="F62" s="78">
        <v>8.5</v>
      </c>
      <c r="G62" s="182">
        <v>8.5</v>
      </c>
      <c r="H62" s="21">
        <v>8.1999999999999993</v>
      </c>
      <c r="I62" s="78">
        <v>8.4</v>
      </c>
      <c r="J62" s="78">
        <v>8.3000000000000007</v>
      </c>
      <c r="K62" s="78">
        <v>2.1</v>
      </c>
      <c r="L62" s="78">
        <v>8.6</v>
      </c>
      <c r="M62" s="182">
        <v>8.5</v>
      </c>
      <c r="N62" s="21">
        <v>8.5</v>
      </c>
      <c r="O62" s="78">
        <v>8.4</v>
      </c>
      <c r="P62" s="78">
        <v>8.6999999999999993</v>
      </c>
      <c r="Q62" s="78">
        <v>2.2999999999999998</v>
      </c>
      <c r="R62" s="78">
        <v>8.4</v>
      </c>
      <c r="S62" s="182">
        <v>8.1</v>
      </c>
      <c r="T62" s="24">
        <f t="shared" si="24"/>
        <v>133.30000000000001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8.5</v>
      </c>
      <c r="C63" s="78">
        <v>8.6</v>
      </c>
      <c r="D63" s="78">
        <v>8.5</v>
      </c>
      <c r="E63" s="78">
        <v>2.2999999999999998</v>
      </c>
      <c r="F63" s="78">
        <v>8.5</v>
      </c>
      <c r="G63" s="182">
        <v>8.6</v>
      </c>
      <c r="H63" s="21">
        <v>8.3000000000000007</v>
      </c>
      <c r="I63" s="78">
        <v>8.4</v>
      </c>
      <c r="J63" s="78">
        <v>8.3000000000000007</v>
      </c>
      <c r="K63" s="78">
        <v>2.1</v>
      </c>
      <c r="L63" s="78">
        <v>8.6999999999999993</v>
      </c>
      <c r="M63" s="182">
        <v>8.5</v>
      </c>
      <c r="N63" s="21">
        <v>8.5</v>
      </c>
      <c r="O63" s="78">
        <v>8.4</v>
      </c>
      <c r="P63" s="78">
        <v>8.6999999999999993</v>
      </c>
      <c r="Q63" s="78">
        <v>2.2999999999999998</v>
      </c>
      <c r="R63" s="78">
        <v>8.4</v>
      </c>
      <c r="S63" s="182">
        <v>8.1</v>
      </c>
      <c r="T63" s="24">
        <f t="shared" si="24"/>
        <v>133.70000000000002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8.5</v>
      </c>
      <c r="C64" s="78">
        <v>8.6</v>
      </c>
      <c r="D64" s="78">
        <v>8.6</v>
      </c>
      <c r="E64" s="78">
        <v>2.2999999999999998</v>
      </c>
      <c r="F64" s="78">
        <v>8.6</v>
      </c>
      <c r="G64" s="182">
        <v>8.6</v>
      </c>
      <c r="H64" s="21">
        <v>8.3000000000000007</v>
      </c>
      <c r="I64" s="78">
        <v>8.4</v>
      </c>
      <c r="J64" s="78">
        <v>8.3000000000000007</v>
      </c>
      <c r="K64" s="78">
        <v>2.1</v>
      </c>
      <c r="L64" s="78">
        <v>8.6999999999999993</v>
      </c>
      <c r="M64" s="182">
        <v>8.5</v>
      </c>
      <c r="N64" s="21">
        <v>8.5</v>
      </c>
      <c r="O64" s="78">
        <v>8.4</v>
      </c>
      <c r="P64" s="78">
        <v>8.6999999999999993</v>
      </c>
      <c r="Q64" s="78">
        <v>2.2999999999999998</v>
      </c>
      <c r="R64" s="78">
        <v>8.4</v>
      </c>
      <c r="S64" s="182">
        <v>8.1</v>
      </c>
      <c r="T64" s="24">
        <f t="shared" si="24"/>
        <v>133.9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59.4</v>
      </c>
      <c r="C65" s="26">
        <f t="shared" ref="C65:R65" si="25">SUM(C58:C64)</f>
        <v>60.400000000000006</v>
      </c>
      <c r="D65" s="26">
        <f t="shared" si="25"/>
        <v>59.800000000000004</v>
      </c>
      <c r="E65" s="26">
        <f t="shared" si="25"/>
        <v>15.900000000000002</v>
      </c>
      <c r="F65" s="26">
        <f t="shared" si="25"/>
        <v>59.800000000000004</v>
      </c>
      <c r="G65" s="27">
        <f t="shared" si="25"/>
        <v>60.1</v>
      </c>
      <c r="H65" s="25">
        <f t="shared" si="25"/>
        <v>57.8</v>
      </c>
      <c r="I65" s="26">
        <f t="shared" si="25"/>
        <v>58.6</v>
      </c>
      <c r="J65" s="26">
        <f t="shared" si="25"/>
        <v>57.899999999999991</v>
      </c>
      <c r="K65" s="26">
        <f t="shared" si="25"/>
        <v>14.799999999999999</v>
      </c>
      <c r="L65" s="26">
        <f t="shared" si="25"/>
        <v>60.800000000000011</v>
      </c>
      <c r="M65" s="27">
        <f t="shared" si="25"/>
        <v>59.7</v>
      </c>
      <c r="N65" s="25">
        <f t="shared" si="25"/>
        <v>59.6</v>
      </c>
      <c r="O65" s="26">
        <f t="shared" si="25"/>
        <v>59.199999999999996</v>
      </c>
      <c r="P65" s="26">
        <f t="shared" si="25"/>
        <v>61.000000000000014</v>
      </c>
      <c r="Q65" s="26">
        <f t="shared" si="25"/>
        <v>15.900000000000002</v>
      </c>
      <c r="R65" s="26">
        <f t="shared" si="25"/>
        <v>58.9</v>
      </c>
      <c r="S65" s="27">
        <f>SUM(S58:S64)</f>
        <v>57.000000000000007</v>
      </c>
      <c r="T65" s="24">
        <f t="shared" si="24"/>
        <v>936.60000000000014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141.5</v>
      </c>
      <c r="C66" s="29">
        <v>141.5</v>
      </c>
      <c r="D66" s="29">
        <v>140</v>
      </c>
      <c r="E66" s="29">
        <v>141.5</v>
      </c>
      <c r="F66" s="29">
        <v>140</v>
      </c>
      <c r="G66" s="30">
        <v>138.5</v>
      </c>
      <c r="H66" s="28">
        <v>140</v>
      </c>
      <c r="I66" s="29">
        <v>139.5</v>
      </c>
      <c r="J66" s="29">
        <v>138</v>
      </c>
      <c r="K66" s="29">
        <v>140.5</v>
      </c>
      <c r="L66" s="29">
        <v>138</v>
      </c>
      <c r="M66" s="30">
        <v>137.5</v>
      </c>
      <c r="N66" s="28">
        <v>142</v>
      </c>
      <c r="O66" s="29">
        <v>141</v>
      </c>
      <c r="P66" s="29">
        <v>140.5</v>
      </c>
      <c r="Q66" s="29">
        <v>141.5</v>
      </c>
      <c r="R66" s="29">
        <v>138</v>
      </c>
      <c r="S66" s="30">
        <v>138</v>
      </c>
      <c r="T66" s="304">
        <f>+((T65/T67)/7)*1000</f>
        <v>139.66597077244262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60</v>
      </c>
      <c r="P67" s="64">
        <v>62</v>
      </c>
      <c r="Q67" s="64">
        <v>16</v>
      </c>
      <c r="R67" s="64">
        <v>61</v>
      </c>
      <c r="S67" s="446">
        <v>59</v>
      </c>
      <c r="T67" s="305">
        <f>SUM(B67:S67)</f>
        <v>958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8.4459999999999997</v>
      </c>
      <c r="C68" s="82">
        <f t="shared" si="26"/>
        <v>8.604099999999999</v>
      </c>
      <c r="D68" s="82">
        <f t="shared" si="26"/>
        <v>8.516</v>
      </c>
      <c r="E68" s="82">
        <f t="shared" si="26"/>
        <v>2.2496</v>
      </c>
      <c r="F68" s="82">
        <f t="shared" si="26"/>
        <v>8.516</v>
      </c>
      <c r="G68" s="186">
        <f t="shared" si="26"/>
        <v>8.5418000000000003</v>
      </c>
      <c r="H68" s="36">
        <f t="shared" si="26"/>
        <v>8.2439999999999998</v>
      </c>
      <c r="I68" s="82">
        <f t="shared" si="26"/>
        <v>8.3580000000000005</v>
      </c>
      <c r="J68" s="82">
        <f t="shared" si="26"/>
        <v>8.2720000000000002</v>
      </c>
      <c r="K68" s="82">
        <f t="shared" si="26"/>
        <v>2.0705</v>
      </c>
      <c r="L68" s="82">
        <f t="shared" si="26"/>
        <v>8.6515999999999984</v>
      </c>
      <c r="M68" s="186">
        <f t="shared" si="26"/>
        <v>8.4949999999999992</v>
      </c>
      <c r="N68" s="36">
        <f t="shared" si="26"/>
        <v>8.4879999999999995</v>
      </c>
      <c r="O68" s="82">
        <f t="shared" si="26"/>
        <v>8.4039999999999999</v>
      </c>
      <c r="P68" s="82">
        <f t="shared" si="26"/>
        <v>8.6753999999999998</v>
      </c>
      <c r="Q68" s="82">
        <f t="shared" si="26"/>
        <v>2.2496</v>
      </c>
      <c r="R68" s="82">
        <f t="shared" si="26"/>
        <v>8.3852000000000011</v>
      </c>
      <c r="S68" s="186">
        <f t="shared" si="26"/>
        <v>8.0788000000000011</v>
      </c>
      <c r="T68" s="306">
        <f>((T65*1000)/T67)/7</f>
        <v>139.66597077244259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59.43</v>
      </c>
      <c r="C69" s="83">
        <f t="shared" ref="C69:R69" si="27">((C67*C66)*7)/1000</f>
        <v>60.420499999999997</v>
      </c>
      <c r="D69" s="83">
        <f t="shared" si="27"/>
        <v>59.78</v>
      </c>
      <c r="E69" s="83">
        <f t="shared" si="27"/>
        <v>15.848000000000001</v>
      </c>
      <c r="F69" s="83">
        <f t="shared" si="27"/>
        <v>59.78</v>
      </c>
      <c r="G69" s="307">
        <f t="shared" si="27"/>
        <v>60.109000000000002</v>
      </c>
      <c r="H69" s="40">
        <f t="shared" si="27"/>
        <v>57.82</v>
      </c>
      <c r="I69" s="83">
        <f t="shared" si="27"/>
        <v>58.59</v>
      </c>
      <c r="J69" s="83">
        <f t="shared" si="27"/>
        <v>57.96</v>
      </c>
      <c r="K69" s="83">
        <f t="shared" si="27"/>
        <v>14.7525</v>
      </c>
      <c r="L69" s="83">
        <f t="shared" si="27"/>
        <v>60.857999999999997</v>
      </c>
      <c r="M69" s="307">
        <f t="shared" si="27"/>
        <v>59.674999999999997</v>
      </c>
      <c r="N69" s="40">
        <f t="shared" si="27"/>
        <v>59.64</v>
      </c>
      <c r="O69" s="83">
        <f t="shared" si="27"/>
        <v>59.22</v>
      </c>
      <c r="P69" s="83">
        <f t="shared" si="27"/>
        <v>60.976999999999997</v>
      </c>
      <c r="Q69" s="83">
        <f t="shared" si="27"/>
        <v>15.848000000000001</v>
      </c>
      <c r="R69" s="83">
        <f t="shared" si="27"/>
        <v>58.926000000000002</v>
      </c>
      <c r="S69" s="85">
        <f>((S67*S66)*7)/1000</f>
        <v>56.994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141.42857142857144</v>
      </c>
      <c r="C70" s="84">
        <f t="shared" ref="C70:R70" si="28">+(C65/C67)/7*1000</f>
        <v>141.45199063231854</v>
      </c>
      <c r="D70" s="84">
        <f t="shared" si="28"/>
        <v>140.04683840749416</v>
      </c>
      <c r="E70" s="84">
        <f t="shared" si="28"/>
        <v>141.96428571428575</v>
      </c>
      <c r="F70" s="84">
        <f t="shared" si="28"/>
        <v>140.04683840749416</v>
      </c>
      <c r="G70" s="188">
        <f t="shared" si="28"/>
        <v>138.47926267281105</v>
      </c>
      <c r="H70" s="45">
        <f t="shared" si="28"/>
        <v>139.95157384987894</v>
      </c>
      <c r="I70" s="84">
        <f t="shared" si="28"/>
        <v>139.52380952380952</v>
      </c>
      <c r="J70" s="84">
        <f t="shared" si="28"/>
        <v>137.85714285714283</v>
      </c>
      <c r="K70" s="84">
        <f t="shared" si="28"/>
        <v>140.95238095238093</v>
      </c>
      <c r="L70" s="84">
        <f t="shared" si="28"/>
        <v>137.86848072562361</v>
      </c>
      <c r="M70" s="188">
        <f t="shared" si="28"/>
        <v>137.55760368663596</v>
      </c>
      <c r="N70" s="45">
        <f t="shared" si="28"/>
        <v>141.90476190476193</v>
      </c>
      <c r="O70" s="84">
        <f t="shared" si="28"/>
        <v>140.95238095238093</v>
      </c>
      <c r="P70" s="84">
        <f t="shared" si="28"/>
        <v>140.55299539170511</v>
      </c>
      <c r="Q70" s="84">
        <f t="shared" si="28"/>
        <v>141.96428571428575</v>
      </c>
      <c r="R70" s="84">
        <f t="shared" si="28"/>
        <v>137.93911007025761</v>
      </c>
      <c r="S70" s="47">
        <f>+(S65/S67)/7*1000</f>
        <v>138.01452784503635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0115-0CC4-4BB1-8D7A-79140B2CBBBB}">
  <dimension ref="A1:AQ239"/>
  <sheetViews>
    <sheetView view="pageBreakPreview" topLeftCell="A37" zoomScale="30" zoomScaleNormal="30" zoomScaleSheetLayoutView="30" workbookViewId="0">
      <selection activeCell="U49" sqref="U49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0"/>
      <c r="U3" s="470"/>
      <c r="V3" s="470"/>
      <c r="W3" s="470"/>
      <c r="X3" s="470"/>
      <c r="Y3" s="2"/>
      <c r="Z3" s="2"/>
      <c r="AA3" s="2"/>
      <c r="AB3" s="2"/>
      <c r="AC3" s="2"/>
      <c r="AD3" s="47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0" t="s">
        <v>1</v>
      </c>
      <c r="B9" s="470"/>
      <c r="C9" s="470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0"/>
      <c r="B10" s="470"/>
      <c r="C10" s="47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0" t="s">
        <v>4</v>
      </c>
      <c r="B11" s="470"/>
      <c r="C11" s="470"/>
      <c r="D11" s="1"/>
      <c r="E11" s="471">
        <v>3</v>
      </c>
      <c r="F11" s="1"/>
      <c r="G11" s="1"/>
      <c r="H11" s="1"/>
      <c r="I11" s="1"/>
      <c r="J11" s="1"/>
      <c r="K11" s="493" t="s">
        <v>153</v>
      </c>
      <c r="L11" s="493"/>
      <c r="M11" s="472"/>
      <c r="N11" s="4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0"/>
      <c r="B12" s="470"/>
      <c r="C12" s="470"/>
      <c r="D12" s="1"/>
      <c r="E12" s="5"/>
      <c r="F12" s="1"/>
      <c r="G12" s="1"/>
      <c r="H12" s="1"/>
      <c r="I12" s="1"/>
      <c r="J12" s="1"/>
      <c r="K12" s="472"/>
      <c r="L12" s="472"/>
      <c r="M12" s="472"/>
      <c r="N12" s="4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0"/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2"/>
      <c r="M13" s="472"/>
      <c r="N13" s="472"/>
      <c r="O13" s="472"/>
      <c r="P13" s="472"/>
      <c r="Q13" s="472"/>
      <c r="R13" s="472"/>
      <c r="S13" s="472"/>
      <c r="T13" s="472"/>
      <c r="U13" s="472"/>
      <c r="V13" s="472"/>
      <c r="W13" s="1"/>
      <c r="X13" s="1"/>
      <c r="Y13" s="1"/>
    </row>
    <row r="14" spans="1:30" s="3" customFormat="1" ht="27" thickBot="1" x14ac:dyDescent="0.3">
      <c r="A14" s="470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109.50409101761743</v>
      </c>
      <c r="C18" s="78">
        <v>110.83524882212291</v>
      </c>
      <c r="D18" s="22">
        <v>113.47183492852125</v>
      </c>
      <c r="E18" s="22">
        <v>29.802928146497543</v>
      </c>
      <c r="F18" s="22">
        <v>116.4417067883725</v>
      </c>
      <c r="G18" s="22">
        <v>115.23986654888753</v>
      </c>
      <c r="H18" s="21">
        <v>112.2622387955532</v>
      </c>
      <c r="I18" s="22">
        <v>114.76147074844428</v>
      </c>
      <c r="J18" s="22">
        <v>113.93926766125715</v>
      </c>
      <c r="K18" s="119">
        <v>27.483089983317615</v>
      </c>
      <c r="L18" s="22">
        <v>115.84328521355103</v>
      </c>
      <c r="M18" s="22">
        <v>116.5019778325709</v>
      </c>
      <c r="N18" s="21">
        <v>113.77489722957992</v>
      </c>
      <c r="O18" s="78">
        <v>114.10091535977517</v>
      </c>
      <c r="P18" s="22">
        <v>115.49531647771282</v>
      </c>
      <c r="Q18" s="22">
        <v>30.692383239844663</v>
      </c>
      <c r="R18" s="22">
        <v>115.54847996481377</v>
      </c>
      <c r="S18" s="23">
        <v>116.50492337253586</v>
      </c>
      <c r="T18" s="24">
        <f t="shared" ref="T18:T25" si="0">SUM(B18:S18)</f>
        <v>1802.2039221309758</v>
      </c>
      <c r="V18" s="2"/>
      <c r="W18" s="18"/>
    </row>
    <row r="19" spans="1:30" ht="39.950000000000003" customHeight="1" x14ac:dyDescent="0.25">
      <c r="A19" s="157" t="s">
        <v>13</v>
      </c>
      <c r="B19" s="21">
        <v>109.50409101761743</v>
      </c>
      <c r="C19" s="78">
        <v>110.83524882212291</v>
      </c>
      <c r="D19" s="22">
        <v>113.47183492852125</v>
      </c>
      <c r="E19" s="22">
        <v>29.802928146497543</v>
      </c>
      <c r="F19" s="22">
        <v>116.4417067883725</v>
      </c>
      <c r="G19" s="22">
        <v>115.23986654888753</v>
      </c>
      <c r="H19" s="21">
        <v>112.2622387955532</v>
      </c>
      <c r="I19" s="22">
        <v>114.76147074844428</v>
      </c>
      <c r="J19" s="22">
        <v>113.93926766125715</v>
      </c>
      <c r="K19" s="119">
        <v>27.483089983317615</v>
      </c>
      <c r="L19" s="22">
        <v>115.84328521355103</v>
      </c>
      <c r="M19" s="22">
        <v>116.5019778325709</v>
      </c>
      <c r="N19" s="21">
        <v>113.77489722957992</v>
      </c>
      <c r="O19" s="78">
        <v>114.10091535977517</v>
      </c>
      <c r="P19" s="22">
        <v>115.49531647771282</v>
      </c>
      <c r="Q19" s="22">
        <v>30.692383239844663</v>
      </c>
      <c r="R19" s="22">
        <v>115.54847996481377</v>
      </c>
      <c r="S19" s="23">
        <v>116.50492337253586</v>
      </c>
      <c r="T19" s="24">
        <f t="shared" si="0"/>
        <v>1802.2039221309758</v>
      </c>
      <c r="V19" s="2"/>
      <c r="W19" s="18"/>
    </row>
    <row r="20" spans="1:30" ht="39.75" customHeight="1" x14ac:dyDescent="0.25">
      <c r="A20" s="156" t="s">
        <v>14</v>
      </c>
      <c r="B20" s="21">
        <v>108.76924359295307</v>
      </c>
      <c r="C20" s="78">
        <v>110.18726047115085</v>
      </c>
      <c r="D20" s="22">
        <v>112.60014602859151</v>
      </c>
      <c r="E20" s="22">
        <v>29.472348741400985</v>
      </c>
      <c r="F20" s="22">
        <v>115.96331728465107</v>
      </c>
      <c r="G20" s="22">
        <v>114.27685338044503</v>
      </c>
      <c r="H20" s="21">
        <v>112.00038448177875</v>
      </c>
      <c r="I20" s="22">
        <v>113.60133170062234</v>
      </c>
      <c r="J20" s="22">
        <v>113.49677293549715</v>
      </c>
      <c r="K20" s="119">
        <v>27.149484006672957</v>
      </c>
      <c r="L20" s="22">
        <v>115.33580591457965</v>
      </c>
      <c r="M20" s="22">
        <v>115.28904886697167</v>
      </c>
      <c r="N20" s="21">
        <v>112.26220110816807</v>
      </c>
      <c r="O20" s="78">
        <v>112.99867385608998</v>
      </c>
      <c r="P20" s="22">
        <v>114.82483340891493</v>
      </c>
      <c r="Q20" s="22">
        <v>30.416886704062144</v>
      </c>
      <c r="R20" s="22">
        <v>115.02028801407452</v>
      </c>
      <c r="S20" s="23">
        <v>115.7213106509857</v>
      </c>
      <c r="T20" s="24">
        <f t="shared" si="0"/>
        <v>1789.3861911476101</v>
      </c>
      <c r="V20" s="2"/>
      <c r="W20" s="18"/>
    </row>
    <row r="21" spans="1:30" ht="39.950000000000003" customHeight="1" x14ac:dyDescent="0.25">
      <c r="A21" s="157" t="s">
        <v>15</v>
      </c>
      <c r="B21" s="21">
        <v>108.76924359295307</v>
      </c>
      <c r="C21" s="78">
        <v>110.18726047115085</v>
      </c>
      <c r="D21" s="22">
        <v>112.60014602859151</v>
      </c>
      <c r="E21" s="22">
        <v>29.472348741400985</v>
      </c>
      <c r="F21" s="22">
        <v>115.96331728465107</v>
      </c>
      <c r="G21" s="22">
        <v>114.27685338044503</v>
      </c>
      <c r="H21" s="21">
        <v>112.00038448177875</v>
      </c>
      <c r="I21" s="22">
        <v>113.60133170062234</v>
      </c>
      <c r="J21" s="22">
        <v>113.49677293549715</v>
      </c>
      <c r="K21" s="119">
        <v>27.149484006672957</v>
      </c>
      <c r="L21" s="22">
        <v>115.33580591457965</v>
      </c>
      <c r="M21" s="22">
        <v>115.28904886697167</v>
      </c>
      <c r="N21" s="21">
        <v>112.26220110816807</v>
      </c>
      <c r="O21" s="78">
        <v>112.99867385608998</v>
      </c>
      <c r="P21" s="22">
        <v>114.82483340891493</v>
      </c>
      <c r="Q21" s="22">
        <v>30.416886704062144</v>
      </c>
      <c r="R21" s="22">
        <v>115.02028801407452</v>
      </c>
      <c r="S21" s="23">
        <v>115.7213106509857</v>
      </c>
      <c r="T21" s="24">
        <f t="shared" si="0"/>
        <v>1789.3861911476101</v>
      </c>
      <c r="V21" s="2"/>
      <c r="W21" s="18"/>
    </row>
    <row r="22" spans="1:30" ht="39.950000000000003" customHeight="1" x14ac:dyDescent="0.25">
      <c r="A22" s="156" t="s">
        <v>16</v>
      </c>
      <c r="B22" s="21">
        <v>108.76924359295307</v>
      </c>
      <c r="C22" s="78">
        <v>110.18726047115085</v>
      </c>
      <c r="D22" s="22">
        <v>112.60014602859151</v>
      </c>
      <c r="E22" s="22">
        <v>29.472348741400985</v>
      </c>
      <c r="F22" s="22">
        <v>115.96331728465107</v>
      </c>
      <c r="G22" s="22">
        <v>114.27685338044503</v>
      </c>
      <c r="H22" s="21">
        <v>112.00038448177875</v>
      </c>
      <c r="I22" s="22">
        <v>113.60133170062234</v>
      </c>
      <c r="J22" s="22">
        <v>113.49677293549715</v>
      </c>
      <c r="K22" s="119">
        <v>27.149484006672957</v>
      </c>
      <c r="L22" s="22">
        <v>115.33580591457965</v>
      </c>
      <c r="M22" s="22">
        <v>115.28904886697167</v>
      </c>
      <c r="N22" s="21">
        <v>112.26220110816807</v>
      </c>
      <c r="O22" s="78">
        <v>112.99867385608998</v>
      </c>
      <c r="P22" s="22">
        <v>114.82483340891493</v>
      </c>
      <c r="Q22" s="22">
        <v>30.416886704062144</v>
      </c>
      <c r="R22" s="22">
        <v>115.02028801407452</v>
      </c>
      <c r="S22" s="23">
        <v>115.7213106509857</v>
      </c>
      <c r="T22" s="24">
        <f t="shared" si="0"/>
        <v>1789.3861911476101</v>
      </c>
      <c r="V22" s="2"/>
      <c r="W22" s="18"/>
    </row>
    <row r="23" spans="1:30" ht="39.950000000000003" customHeight="1" x14ac:dyDescent="0.25">
      <c r="A23" s="157" t="s">
        <v>17</v>
      </c>
      <c r="B23" s="21">
        <v>108.76924359295307</v>
      </c>
      <c r="C23" s="78">
        <v>110.18726047115085</v>
      </c>
      <c r="D23" s="22">
        <v>112.60014602859151</v>
      </c>
      <c r="E23" s="22">
        <v>29.472348741400985</v>
      </c>
      <c r="F23" s="22">
        <v>115.96331728465107</v>
      </c>
      <c r="G23" s="22">
        <v>114.27685338044503</v>
      </c>
      <c r="H23" s="21">
        <v>112.00038448177875</v>
      </c>
      <c r="I23" s="22">
        <v>113.60133170062234</v>
      </c>
      <c r="J23" s="22">
        <v>113.49677293549715</v>
      </c>
      <c r="K23" s="119">
        <v>27.149484006672957</v>
      </c>
      <c r="L23" s="22">
        <v>115.33580591457965</v>
      </c>
      <c r="M23" s="22">
        <v>115.28904886697167</v>
      </c>
      <c r="N23" s="21">
        <v>112.26220110816807</v>
      </c>
      <c r="O23" s="78">
        <v>112.99867385608998</v>
      </c>
      <c r="P23" s="22">
        <v>114.82483340891493</v>
      </c>
      <c r="Q23" s="22">
        <v>30.416886704062144</v>
      </c>
      <c r="R23" s="22">
        <v>115.02028801407452</v>
      </c>
      <c r="S23" s="23">
        <v>115.7213106509857</v>
      </c>
      <c r="T23" s="24">
        <f t="shared" si="0"/>
        <v>1789.3861911476101</v>
      </c>
      <c r="V23" s="2"/>
      <c r="W23" s="18"/>
    </row>
    <row r="24" spans="1:30" ht="39.950000000000003" customHeight="1" x14ac:dyDescent="0.25">
      <c r="A24" s="156" t="s">
        <v>18</v>
      </c>
      <c r="B24" s="21">
        <v>108.76924359295307</v>
      </c>
      <c r="C24" s="78">
        <v>110.18726047115085</v>
      </c>
      <c r="D24" s="22">
        <v>112.60014602859151</v>
      </c>
      <c r="E24" s="22">
        <v>29.472348741400985</v>
      </c>
      <c r="F24" s="22">
        <v>115.96331728465107</v>
      </c>
      <c r="G24" s="22">
        <v>114.27685338044503</v>
      </c>
      <c r="H24" s="21">
        <v>112.00038448177875</v>
      </c>
      <c r="I24" s="22">
        <v>113.60133170062234</v>
      </c>
      <c r="J24" s="22">
        <v>113.49677293549715</v>
      </c>
      <c r="K24" s="119">
        <v>27.149484006672957</v>
      </c>
      <c r="L24" s="22">
        <v>115.33580591457965</v>
      </c>
      <c r="M24" s="22">
        <v>115.28904886697167</v>
      </c>
      <c r="N24" s="21">
        <v>112.26220110816807</v>
      </c>
      <c r="O24" s="78">
        <v>112.99867385608998</v>
      </c>
      <c r="P24" s="22">
        <v>114.82483340891493</v>
      </c>
      <c r="Q24" s="22">
        <v>30.416886704062144</v>
      </c>
      <c r="R24" s="22">
        <v>115.02028801407452</v>
      </c>
      <c r="S24" s="23">
        <v>115.7213106509857</v>
      </c>
      <c r="T24" s="24">
        <f t="shared" si="0"/>
        <v>1789.3861911476101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762.85440000000028</v>
      </c>
      <c r="C25" s="26">
        <f t="shared" si="1"/>
        <v>772.60680000000002</v>
      </c>
      <c r="D25" s="26">
        <f t="shared" si="1"/>
        <v>789.94440000000009</v>
      </c>
      <c r="E25" s="26">
        <f>SUM(E18:E24)</f>
        <v>206.96760000000003</v>
      </c>
      <c r="F25" s="26">
        <f t="shared" ref="F25:L25" si="2">SUM(F18:F24)</f>
        <v>812.70000000000039</v>
      </c>
      <c r="G25" s="26">
        <f t="shared" si="2"/>
        <v>801.86400000000015</v>
      </c>
      <c r="H25" s="25">
        <f t="shared" si="2"/>
        <v>784.52640000000008</v>
      </c>
      <c r="I25" s="26">
        <f t="shared" si="2"/>
        <v>797.5296000000003</v>
      </c>
      <c r="J25" s="26">
        <f>SUM(J18:J24)</f>
        <v>795.36239999999998</v>
      </c>
      <c r="K25" s="120">
        <f t="shared" ref="K25" si="3">SUM(K18:K24)</f>
        <v>190.71360000000004</v>
      </c>
      <c r="L25" s="26">
        <f t="shared" si="2"/>
        <v>808.3656000000002</v>
      </c>
      <c r="M25" s="26">
        <f>SUM(M18:M24)</f>
        <v>809.44920000000025</v>
      </c>
      <c r="N25" s="25">
        <f t="shared" ref="N25:P25" si="4">SUM(N18:N24)</f>
        <v>788.86080000000015</v>
      </c>
      <c r="O25" s="26">
        <f t="shared" si="4"/>
        <v>793.19520000000034</v>
      </c>
      <c r="P25" s="26">
        <f t="shared" si="4"/>
        <v>805.1148000000004</v>
      </c>
      <c r="Q25" s="26">
        <f>SUM(Q18:Q24)</f>
        <v>213.46920000000003</v>
      </c>
      <c r="R25" s="26">
        <f t="shared" ref="R25:S25" si="5">SUM(R18:R24)</f>
        <v>806.19840000000011</v>
      </c>
      <c r="S25" s="27">
        <f t="shared" si="5"/>
        <v>811.61640000000034</v>
      </c>
      <c r="T25" s="24">
        <f t="shared" si="0"/>
        <v>12551.338800000003</v>
      </c>
    </row>
    <row r="26" spans="1:30" s="2" customFormat="1" ht="36.75" customHeight="1" x14ac:dyDescent="0.25">
      <c r="A26" s="158" t="s">
        <v>19</v>
      </c>
      <c r="B26" s="402">
        <v>154.80000000000004</v>
      </c>
      <c r="C26" s="405">
        <v>154.80000000000004</v>
      </c>
      <c r="D26" s="29">
        <v>154.80000000000004</v>
      </c>
      <c r="E26" s="29">
        <v>154.80000000000004</v>
      </c>
      <c r="F26" s="401">
        <v>154.80000000000004</v>
      </c>
      <c r="G26" s="401">
        <v>154.80000000000004</v>
      </c>
      <c r="H26" s="402">
        <v>154.80000000000004</v>
      </c>
      <c r="I26" s="401">
        <v>154.80000000000004</v>
      </c>
      <c r="J26" s="401">
        <v>154.80000000000004</v>
      </c>
      <c r="K26" s="401">
        <v>154.80000000000004</v>
      </c>
      <c r="L26" s="401">
        <v>154.80000000000004</v>
      </c>
      <c r="M26" s="401">
        <v>154.80000000000004</v>
      </c>
      <c r="N26" s="402">
        <v>154.80000000000004</v>
      </c>
      <c r="O26" s="401">
        <v>154.80000000000004</v>
      </c>
      <c r="P26" s="401">
        <v>154.80000000000004</v>
      </c>
      <c r="Q26" s="401">
        <v>154.80000000000004</v>
      </c>
      <c r="R26" s="401">
        <v>154.80000000000004</v>
      </c>
      <c r="S26" s="404">
        <v>154.80000000000004</v>
      </c>
      <c r="T26" s="31">
        <f>+((T25/T27)/7)*1000</f>
        <v>154.80000000000004</v>
      </c>
    </row>
    <row r="27" spans="1:30" s="2" customFormat="1" ht="33" customHeight="1" x14ac:dyDescent="0.25">
      <c r="A27" s="159" t="s">
        <v>20</v>
      </c>
      <c r="B27" s="32">
        <v>704</v>
      </c>
      <c r="C27" s="81">
        <v>713</v>
      </c>
      <c r="D27" s="33">
        <v>729</v>
      </c>
      <c r="E27" s="33">
        <v>191</v>
      </c>
      <c r="F27" s="33">
        <v>750</v>
      </c>
      <c r="G27" s="33">
        <v>740</v>
      </c>
      <c r="H27" s="32">
        <v>724</v>
      </c>
      <c r="I27" s="33">
        <v>736</v>
      </c>
      <c r="J27" s="33">
        <v>734</v>
      </c>
      <c r="K27" s="122">
        <v>176</v>
      </c>
      <c r="L27" s="33">
        <v>746</v>
      </c>
      <c r="M27" s="33">
        <v>747</v>
      </c>
      <c r="N27" s="32">
        <v>728</v>
      </c>
      <c r="O27" s="33">
        <v>732</v>
      </c>
      <c r="P27" s="33">
        <v>743</v>
      </c>
      <c r="Q27" s="33">
        <v>197</v>
      </c>
      <c r="R27" s="33">
        <v>744</v>
      </c>
      <c r="S27" s="34">
        <v>749</v>
      </c>
      <c r="T27" s="35">
        <f>SUM(B27:S27)</f>
        <v>11583</v>
      </c>
      <c r="U27" s="2">
        <f>((T25*1000)/T27)/7</f>
        <v>154.80000000000001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108.76924359295307</v>
      </c>
      <c r="C28" s="37">
        <f t="shared" si="6"/>
        <v>110.18726047115085</v>
      </c>
      <c r="D28" s="37">
        <f t="shared" si="6"/>
        <v>112.60014602859151</v>
      </c>
      <c r="E28" s="37">
        <f t="shared" si="6"/>
        <v>29.472348741400985</v>
      </c>
      <c r="F28" s="37">
        <f t="shared" si="6"/>
        <v>115.96331728465107</v>
      </c>
      <c r="G28" s="37">
        <f t="shared" si="6"/>
        <v>114.27685338044503</v>
      </c>
      <c r="H28" s="36">
        <f t="shared" si="6"/>
        <v>112.00038448177875</v>
      </c>
      <c r="I28" s="37">
        <f t="shared" si="6"/>
        <v>113.60133170062234</v>
      </c>
      <c r="J28" s="37">
        <f t="shared" si="6"/>
        <v>113.49677293549715</v>
      </c>
      <c r="K28" s="123">
        <f t="shared" si="6"/>
        <v>27.149484006672957</v>
      </c>
      <c r="L28" s="37">
        <f t="shared" si="6"/>
        <v>115.33580591457965</v>
      </c>
      <c r="M28" s="37">
        <f t="shared" si="6"/>
        <v>115.28904886697167</v>
      </c>
      <c r="N28" s="36">
        <f t="shared" si="6"/>
        <v>112.26220110816807</v>
      </c>
      <c r="O28" s="37">
        <f t="shared" si="6"/>
        <v>112.99867385608998</v>
      </c>
      <c r="P28" s="37">
        <f t="shared" si="6"/>
        <v>114.82483340891493</v>
      </c>
      <c r="Q28" s="37">
        <f t="shared" si="6"/>
        <v>30.416886704062144</v>
      </c>
      <c r="R28" s="37">
        <f t="shared" si="6"/>
        <v>115.02028801407452</v>
      </c>
      <c r="S28" s="38">
        <f t="shared" si="6"/>
        <v>115.7213106509857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762.85440000000017</v>
      </c>
      <c r="C29" s="41">
        <f t="shared" si="7"/>
        <v>772.60680000000013</v>
      </c>
      <c r="D29" s="41">
        <f t="shared" si="7"/>
        <v>789.94440000000009</v>
      </c>
      <c r="E29" s="41">
        <f>((E27*E26)*7)/1000</f>
        <v>206.96760000000003</v>
      </c>
      <c r="F29" s="41">
        <f>((F27*F26)*7)/1000</f>
        <v>812.70000000000027</v>
      </c>
      <c r="G29" s="41">
        <f t="shared" ref="G29:S29" si="8">((G27*G26)*7)/1000</f>
        <v>801.86400000000026</v>
      </c>
      <c r="H29" s="40">
        <f t="shared" si="8"/>
        <v>784.52640000000019</v>
      </c>
      <c r="I29" s="41">
        <f t="shared" si="8"/>
        <v>797.52960000000019</v>
      </c>
      <c r="J29" s="41">
        <f t="shared" si="8"/>
        <v>795.36240000000009</v>
      </c>
      <c r="K29" s="124">
        <f t="shared" si="8"/>
        <v>190.71360000000004</v>
      </c>
      <c r="L29" s="41">
        <f t="shared" si="8"/>
        <v>808.3656000000002</v>
      </c>
      <c r="M29" s="41">
        <f t="shared" si="8"/>
        <v>809.44920000000013</v>
      </c>
      <c r="N29" s="40">
        <f t="shared" si="8"/>
        <v>788.86080000000015</v>
      </c>
      <c r="O29" s="41">
        <f t="shared" si="8"/>
        <v>793.19520000000023</v>
      </c>
      <c r="P29" s="41">
        <f t="shared" si="8"/>
        <v>805.11480000000017</v>
      </c>
      <c r="Q29" s="42">
        <f t="shared" si="8"/>
        <v>213.46920000000006</v>
      </c>
      <c r="R29" s="42">
        <f t="shared" si="8"/>
        <v>806.19840000000011</v>
      </c>
      <c r="S29" s="43">
        <f t="shared" si="8"/>
        <v>811.61640000000011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154.80000000000004</v>
      </c>
      <c r="C30" s="46">
        <f t="shared" si="9"/>
        <v>154.80000000000001</v>
      </c>
      <c r="D30" s="46">
        <f t="shared" si="9"/>
        <v>154.80000000000001</v>
      </c>
      <c r="E30" s="46">
        <f>+(E25/E27)/7*1000</f>
        <v>154.80000000000001</v>
      </c>
      <c r="F30" s="46">
        <f t="shared" ref="F30:L30" si="10">+(F25/F27)/7*1000</f>
        <v>154.80000000000007</v>
      </c>
      <c r="G30" s="46">
        <f t="shared" si="10"/>
        <v>154.80000000000001</v>
      </c>
      <c r="H30" s="45">
        <f t="shared" si="10"/>
        <v>154.80000000000001</v>
      </c>
      <c r="I30" s="46">
        <f t="shared" si="10"/>
        <v>154.80000000000004</v>
      </c>
      <c r="J30" s="46">
        <f>+(J25/J27)/7*1000</f>
        <v>154.79999999999998</v>
      </c>
      <c r="K30" s="125">
        <f t="shared" ref="K30" si="11">+(K25/K27)/7*1000</f>
        <v>154.80000000000004</v>
      </c>
      <c r="L30" s="46">
        <f t="shared" si="10"/>
        <v>154.80000000000004</v>
      </c>
      <c r="M30" s="46">
        <f>+(M25/M27)/7*1000</f>
        <v>154.80000000000004</v>
      </c>
      <c r="N30" s="45">
        <f t="shared" ref="N30:S30" si="12">+(N25/N27)/7*1000</f>
        <v>154.80000000000001</v>
      </c>
      <c r="O30" s="46">
        <f t="shared" si="12"/>
        <v>154.80000000000007</v>
      </c>
      <c r="P30" s="46">
        <f t="shared" si="12"/>
        <v>154.80000000000007</v>
      </c>
      <c r="Q30" s="46">
        <f t="shared" si="12"/>
        <v>154.80000000000001</v>
      </c>
      <c r="R30" s="46">
        <f t="shared" si="12"/>
        <v>154.80000000000001</v>
      </c>
      <c r="S30" s="47">
        <f t="shared" si="12"/>
        <v>154.80000000000007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97.718599999999995</v>
      </c>
      <c r="C39" s="78">
        <v>90.381899999999987</v>
      </c>
      <c r="D39" s="78">
        <v>95.533199999999994</v>
      </c>
      <c r="E39" s="78">
        <v>21.854000000000003</v>
      </c>
      <c r="F39" s="78">
        <v>97.094200000000001</v>
      </c>
      <c r="G39" s="78">
        <v>95.533199999999994</v>
      </c>
      <c r="H39" s="78"/>
      <c r="I39" s="78"/>
      <c r="J39" s="99">
        <f t="shared" ref="J39:J46" si="13">SUM(B39:I39)</f>
        <v>498.11509999999998</v>
      </c>
      <c r="K39" s="2"/>
      <c r="L39" s="89" t="s">
        <v>12</v>
      </c>
      <c r="M39" s="78">
        <v>6.3</v>
      </c>
      <c r="N39" s="78">
        <v>6.3</v>
      </c>
      <c r="O39" s="78">
        <v>6.5</v>
      </c>
      <c r="P39" s="78">
        <v>1.6</v>
      </c>
      <c r="Q39" s="78">
        <v>6.5</v>
      </c>
      <c r="R39" s="78">
        <v>6.4</v>
      </c>
      <c r="S39" s="99">
        <f t="shared" ref="S39:S46" si="14">SUM(M39:R39)</f>
        <v>33.6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97.718599999999995</v>
      </c>
      <c r="C40" s="78">
        <v>90.381899999999987</v>
      </c>
      <c r="D40" s="78">
        <v>95.533199999999994</v>
      </c>
      <c r="E40" s="78">
        <v>21.854000000000003</v>
      </c>
      <c r="F40" s="78">
        <v>97.094200000000001</v>
      </c>
      <c r="G40" s="78">
        <v>95.533199999999994</v>
      </c>
      <c r="H40" s="78"/>
      <c r="I40" s="78"/>
      <c r="J40" s="99">
        <f t="shared" si="13"/>
        <v>498.11509999999998</v>
      </c>
      <c r="K40" s="2"/>
      <c r="L40" s="90" t="s">
        <v>13</v>
      </c>
      <c r="M40" s="78">
        <v>6.3</v>
      </c>
      <c r="N40" s="78">
        <v>6.3</v>
      </c>
      <c r="O40" s="78">
        <v>6.5</v>
      </c>
      <c r="P40" s="78">
        <v>1.6</v>
      </c>
      <c r="Q40" s="78">
        <v>6.5</v>
      </c>
      <c r="R40" s="78">
        <v>6.4</v>
      </c>
      <c r="S40" s="99">
        <f t="shared" si="14"/>
        <v>33.6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6.3</v>
      </c>
      <c r="O41" s="78">
        <v>6.4</v>
      </c>
      <c r="P41" s="78">
        <v>1.4</v>
      </c>
      <c r="Q41" s="78">
        <v>6.4</v>
      </c>
      <c r="R41" s="78">
        <v>6.3</v>
      </c>
      <c r="S41" s="99">
        <f t="shared" si="14"/>
        <v>33.199999999999996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6.3</v>
      </c>
      <c r="O42" s="78">
        <v>6.5</v>
      </c>
      <c r="P42" s="78">
        <v>1.4</v>
      </c>
      <c r="Q42" s="78">
        <v>6.4</v>
      </c>
      <c r="R42" s="78">
        <v>6.4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6.5</v>
      </c>
      <c r="N43" s="78">
        <v>6.3</v>
      </c>
      <c r="O43" s="78">
        <v>6.5</v>
      </c>
      <c r="P43" s="78">
        <v>1.5</v>
      </c>
      <c r="Q43" s="78">
        <v>6.4</v>
      </c>
      <c r="R43" s="78">
        <v>6.4</v>
      </c>
      <c r="S43" s="99">
        <f t="shared" si="14"/>
        <v>33.6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6.5</v>
      </c>
      <c r="N44" s="78">
        <v>6.3</v>
      </c>
      <c r="O44" s="78">
        <v>6.5</v>
      </c>
      <c r="P44" s="78">
        <v>1.5</v>
      </c>
      <c r="Q44" s="78">
        <v>6.5</v>
      </c>
      <c r="R44" s="78">
        <v>6.4</v>
      </c>
      <c r="S44" s="99">
        <f t="shared" si="14"/>
        <v>33.700000000000003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6.5</v>
      </c>
      <c r="N45" s="78">
        <v>6.4</v>
      </c>
      <c r="O45" s="78">
        <v>6.5</v>
      </c>
      <c r="P45" s="78">
        <v>1.5</v>
      </c>
      <c r="Q45" s="78">
        <v>6.5</v>
      </c>
      <c r="R45" s="78">
        <v>6.4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195.43719999999999</v>
      </c>
      <c r="C46" s="26">
        <f t="shared" si="15"/>
        <v>180.76379999999997</v>
      </c>
      <c r="D46" s="26">
        <f t="shared" si="15"/>
        <v>191.06639999999999</v>
      </c>
      <c r="E46" s="26">
        <f t="shared" si="15"/>
        <v>43.708000000000006</v>
      </c>
      <c r="F46" s="26">
        <f t="shared" si="15"/>
        <v>194.1884</v>
      </c>
      <c r="G46" s="26">
        <f t="shared" si="15"/>
        <v>191.06639999999999</v>
      </c>
      <c r="H46" s="26">
        <f t="shared" si="15"/>
        <v>0</v>
      </c>
      <c r="I46" s="26">
        <f t="shared" si="15"/>
        <v>0</v>
      </c>
      <c r="J46" s="99">
        <f t="shared" si="13"/>
        <v>996.23019999999997</v>
      </c>
      <c r="L46" s="76" t="s">
        <v>10</v>
      </c>
      <c r="M46" s="79">
        <f t="shared" ref="M46:R46" si="16">SUM(M39:M45)</f>
        <v>44.9</v>
      </c>
      <c r="N46" s="26">
        <f t="shared" si="16"/>
        <v>44.199999999999996</v>
      </c>
      <c r="O46" s="26">
        <f t="shared" si="16"/>
        <v>45.4</v>
      </c>
      <c r="P46" s="26">
        <f t="shared" si="16"/>
        <v>10.5</v>
      </c>
      <c r="Q46" s="26">
        <f t="shared" si="16"/>
        <v>45.199999999999996</v>
      </c>
      <c r="R46" s="26">
        <f t="shared" si="16"/>
        <v>44.699999999999996</v>
      </c>
      <c r="S46" s="99">
        <f t="shared" si="14"/>
        <v>234.89999999999998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156.1</v>
      </c>
      <c r="C47" s="29">
        <v>156.1</v>
      </c>
      <c r="D47" s="29">
        <v>156.1</v>
      </c>
      <c r="E47" s="29">
        <v>156.1</v>
      </c>
      <c r="F47" s="29">
        <v>156.1</v>
      </c>
      <c r="G47" s="29">
        <v>156.1</v>
      </c>
      <c r="H47" s="29"/>
      <c r="I47" s="29"/>
      <c r="J47" s="100">
        <f>+((J46/J48)/7)*1000</f>
        <v>44.599999999999994</v>
      </c>
      <c r="L47" s="108" t="s">
        <v>19</v>
      </c>
      <c r="M47" s="80">
        <v>139.5</v>
      </c>
      <c r="N47" s="29">
        <v>134.5</v>
      </c>
      <c r="O47" s="29">
        <v>135</v>
      </c>
      <c r="P47" s="29">
        <v>136</v>
      </c>
      <c r="Q47" s="29">
        <v>134.5</v>
      </c>
      <c r="R47" s="29">
        <v>133</v>
      </c>
      <c r="S47" s="100">
        <f>+((S46/S48)/7)*1000</f>
        <v>135.31105990783408</v>
      </c>
      <c r="T47" s="62"/>
    </row>
    <row r="48" spans="1:30" ht="33.75" customHeight="1" x14ac:dyDescent="0.25">
      <c r="A48" s="92" t="s">
        <v>20</v>
      </c>
      <c r="B48" s="81">
        <v>626</v>
      </c>
      <c r="C48" s="33">
        <v>579</v>
      </c>
      <c r="D48" s="33">
        <v>612</v>
      </c>
      <c r="E48" s="33">
        <v>140</v>
      </c>
      <c r="F48" s="33">
        <v>622</v>
      </c>
      <c r="G48" s="33">
        <v>612</v>
      </c>
      <c r="H48" s="33"/>
      <c r="I48" s="33"/>
      <c r="J48" s="101">
        <f>SUM(B48:I48)</f>
        <v>3191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11</v>
      </c>
      <c r="Q48" s="64">
        <v>48</v>
      </c>
      <c r="R48" s="64">
        <v>48</v>
      </c>
      <c r="S48" s="110">
        <f>SUM(M48:R48)</f>
        <v>248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97.718599999999995</v>
      </c>
      <c r="C49" s="37">
        <f t="shared" si="17"/>
        <v>90.381899999999987</v>
      </c>
      <c r="D49" s="37">
        <f t="shared" si="17"/>
        <v>95.533199999999994</v>
      </c>
      <c r="E49" s="37">
        <f t="shared" si="17"/>
        <v>21.854000000000003</v>
      </c>
      <c r="F49" s="37">
        <f t="shared" si="17"/>
        <v>97.094200000000001</v>
      </c>
      <c r="G49" s="37">
        <f t="shared" si="17"/>
        <v>95.533199999999994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44.6</v>
      </c>
      <c r="L49" s="93" t="s">
        <v>21</v>
      </c>
      <c r="M49" s="82">
        <f>((M48*M47)*7/1000-M39-M40)/5</f>
        <v>6.4638000000000009</v>
      </c>
      <c r="N49" s="37">
        <f t="shared" ref="N49:R49" si="19">((N48*N47)*7/1000-N39-N40)/5</f>
        <v>6.3301000000000007</v>
      </c>
      <c r="O49" s="37">
        <f t="shared" si="19"/>
        <v>6.4719999999999995</v>
      </c>
      <c r="P49" s="37">
        <f t="shared" si="19"/>
        <v>1.4544000000000001</v>
      </c>
      <c r="Q49" s="37">
        <f t="shared" si="19"/>
        <v>6.4383999999999997</v>
      </c>
      <c r="R49" s="37">
        <f t="shared" si="19"/>
        <v>6.377600000000001</v>
      </c>
      <c r="S49" s="111">
        <f>((S46*1000)/S48)/7</f>
        <v>135.31105990783408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684.03019999999992</v>
      </c>
      <c r="C50" s="41">
        <f t="shared" si="20"/>
        <v>632.67329999999993</v>
      </c>
      <c r="D50" s="41">
        <f t="shared" si="20"/>
        <v>668.73239999999998</v>
      </c>
      <c r="E50" s="41">
        <f t="shared" si="20"/>
        <v>152.97800000000001</v>
      </c>
      <c r="F50" s="41">
        <f t="shared" si="20"/>
        <v>679.65940000000001</v>
      </c>
      <c r="G50" s="41">
        <f t="shared" si="20"/>
        <v>668.73239999999998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44.918999999999997</v>
      </c>
      <c r="N50" s="41">
        <f t="shared" si="21"/>
        <v>44.250500000000002</v>
      </c>
      <c r="O50" s="41">
        <f t="shared" si="21"/>
        <v>45.36</v>
      </c>
      <c r="P50" s="41">
        <f t="shared" si="21"/>
        <v>10.472</v>
      </c>
      <c r="Q50" s="41">
        <f t="shared" si="21"/>
        <v>45.192</v>
      </c>
      <c r="R50" s="41">
        <f t="shared" si="21"/>
        <v>44.688000000000002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44.599999999999994</v>
      </c>
      <c r="C51" s="46">
        <f t="shared" si="22"/>
        <v>44.599999999999994</v>
      </c>
      <c r="D51" s="46">
        <f t="shared" si="22"/>
        <v>44.599999999999994</v>
      </c>
      <c r="E51" s="46">
        <f t="shared" si="22"/>
        <v>44.600000000000009</v>
      </c>
      <c r="F51" s="46">
        <f t="shared" si="22"/>
        <v>44.599999999999994</v>
      </c>
      <c r="G51" s="46">
        <f t="shared" si="22"/>
        <v>44.599999999999994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139.44099378881987</v>
      </c>
      <c r="N51" s="46">
        <f t="shared" si="23"/>
        <v>134.3465045592705</v>
      </c>
      <c r="O51" s="46">
        <f t="shared" si="23"/>
        <v>135.11904761904762</v>
      </c>
      <c r="P51" s="46">
        <f t="shared" si="23"/>
        <v>136.36363636363637</v>
      </c>
      <c r="Q51" s="46">
        <f t="shared" si="23"/>
        <v>134.52380952380952</v>
      </c>
      <c r="R51" s="46">
        <f t="shared" si="23"/>
        <v>133.03571428571428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8.5</v>
      </c>
      <c r="C58" s="78">
        <v>8.6</v>
      </c>
      <c r="D58" s="78">
        <v>8.6</v>
      </c>
      <c r="E58" s="78">
        <v>2.2999999999999998</v>
      </c>
      <c r="F58" s="78">
        <v>8.6</v>
      </c>
      <c r="G58" s="182">
        <v>8.6</v>
      </c>
      <c r="H58" s="21">
        <v>8.3000000000000007</v>
      </c>
      <c r="I58" s="78">
        <v>8.4</v>
      </c>
      <c r="J58" s="78">
        <v>8.3000000000000007</v>
      </c>
      <c r="K58" s="78">
        <v>2.1</v>
      </c>
      <c r="L58" s="78">
        <v>8.6999999999999993</v>
      </c>
      <c r="M58" s="182">
        <v>8.5</v>
      </c>
      <c r="N58" s="21">
        <v>8.5</v>
      </c>
      <c r="O58" s="78">
        <v>8.4</v>
      </c>
      <c r="P58" s="78">
        <v>8.6999999999999993</v>
      </c>
      <c r="Q58" s="78">
        <v>2.2999999999999998</v>
      </c>
      <c r="R58" s="78">
        <v>8.4</v>
      </c>
      <c r="S58" s="182">
        <v>8.1</v>
      </c>
      <c r="T58" s="24">
        <f t="shared" ref="T58:T65" si="24">SUM(B58:S58)</f>
        <v>133.9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8.5</v>
      </c>
      <c r="C59" s="78">
        <v>8.6</v>
      </c>
      <c r="D59" s="78">
        <v>8.6</v>
      </c>
      <c r="E59" s="78">
        <v>2.2999999999999998</v>
      </c>
      <c r="F59" s="78">
        <v>8.6</v>
      </c>
      <c r="G59" s="182">
        <v>8.6</v>
      </c>
      <c r="H59" s="21">
        <v>8.3000000000000007</v>
      </c>
      <c r="I59" s="78">
        <v>8.4</v>
      </c>
      <c r="J59" s="78">
        <v>8.3000000000000007</v>
      </c>
      <c r="K59" s="78">
        <v>2.1</v>
      </c>
      <c r="L59" s="78">
        <v>8.6999999999999993</v>
      </c>
      <c r="M59" s="182">
        <v>8.5</v>
      </c>
      <c r="N59" s="21">
        <v>8.5</v>
      </c>
      <c r="O59" s="78">
        <v>8.4</v>
      </c>
      <c r="P59" s="78">
        <v>8.6999999999999993</v>
      </c>
      <c r="Q59" s="78">
        <v>2.2999999999999998</v>
      </c>
      <c r="R59" s="78">
        <v>8.4</v>
      </c>
      <c r="S59" s="182">
        <v>8.1</v>
      </c>
      <c r="T59" s="24">
        <f t="shared" si="24"/>
        <v>133.9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8.6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8.3000000000000007</v>
      </c>
      <c r="J60" s="78">
        <v>8</v>
      </c>
      <c r="K60" s="78">
        <v>2.1</v>
      </c>
      <c r="L60" s="78">
        <v>8.6</v>
      </c>
      <c r="M60" s="182">
        <v>8.5</v>
      </c>
      <c r="N60" s="21">
        <v>8.5</v>
      </c>
      <c r="O60" s="78">
        <v>8.4</v>
      </c>
      <c r="P60" s="78">
        <v>8.6999999999999993</v>
      </c>
      <c r="Q60" s="78">
        <v>2.2000000000000002</v>
      </c>
      <c r="R60" s="78">
        <v>8.4</v>
      </c>
      <c r="S60" s="182">
        <v>8.1</v>
      </c>
      <c r="T60" s="24">
        <f t="shared" si="24"/>
        <v>132.70000000000002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8.5</v>
      </c>
      <c r="C61" s="78">
        <v>8.6</v>
      </c>
      <c r="D61" s="78">
        <v>8.5</v>
      </c>
      <c r="E61" s="78">
        <v>2.2000000000000002</v>
      </c>
      <c r="F61" s="78">
        <v>8.5</v>
      </c>
      <c r="G61" s="182">
        <v>8.6</v>
      </c>
      <c r="H61" s="21">
        <v>8.1999999999999993</v>
      </c>
      <c r="I61" s="78">
        <v>8.3000000000000007</v>
      </c>
      <c r="J61" s="78">
        <v>8.1</v>
      </c>
      <c r="K61" s="78">
        <v>2.1</v>
      </c>
      <c r="L61" s="78">
        <v>8.6999999999999993</v>
      </c>
      <c r="M61" s="182">
        <v>8.5</v>
      </c>
      <c r="N61" s="21">
        <v>8.5</v>
      </c>
      <c r="O61" s="78">
        <v>8.5</v>
      </c>
      <c r="P61" s="78">
        <v>8.6999999999999993</v>
      </c>
      <c r="Q61" s="78">
        <v>2.2000000000000002</v>
      </c>
      <c r="R61" s="78">
        <v>8.4</v>
      </c>
      <c r="S61" s="182">
        <v>8.1</v>
      </c>
      <c r="T61" s="24">
        <f t="shared" si="24"/>
        <v>133.19999999999999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8.5</v>
      </c>
      <c r="C62" s="78">
        <v>8.6</v>
      </c>
      <c r="D62" s="78">
        <v>8.5</v>
      </c>
      <c r="E62" s="78">
        <v>2.2000000000000002</v>
      </c>
      <c r="F62" s="78">
        <v>8.5</v>
      </c>
      <c r="G62" s="182">
        <v>8.6</v>
      </c>
      <c r="H62" s="21">
        <v>8.1999999999999993</v>
      </c>
      <c r="I62" s="78">
        <v>8.4</v>
      </c>
      <c r="J62" s="78">
        <v>8.1</v>
      </c>
      <c r="K62" s="78">
        <v>2.1</v>
      </c>
      <c r="L62" s="78">
        <v>8.6999999999999993</v>
      </c>
      <c r="M62" s="182">
        <v>8.5</v>
      </c>
      <c r="N62" s="21">
        <v>8.5</v>
      </c>
      <c r="O62" s="78">
        <v>8.5</v>
      </c>
      <c r="P62" s="78">
        <v>8.6999999999999993</v>
      </c>
      <c r="Q62" s="78">
        <v>2.2999999999999998</v>
      </c>
      <c r="R62" s="78">
        <v>8.4</v>
      </c>
      <c r="S62" s="182">
        <v>8.1999999999999993</v>
      </c>
      <c r="T62" s="24">
        <f t="shared" si="24"/>
        <v>133.5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8.5</v>
      </c>
      <c r="C63" s="78">
        <v>8.6999999999999993</v>
      </c>
      <c r="D63" s="78">
        <v>8.5</v>
      </c>
      <c r="E63" s="78">
        <v>2.2999999999999998</v>
      </c>
      <c r="F63" s="78">
        <v>8.5</v>
      </c>
      <c r="G63" s="182">
        <v>8.6</v>
      </c>
      <c r="H63" s="21">
        <v>8.3000000000000007</v>
      </c>
      <c r="I63" s="78">
        <v>8.4</v>
      </c>
      <c r="J63" s="78">
        <v>8.1</v>
      </c>
      <c r="K63" s="78">
        <v>2.1</v>
      </c>
      <c r="L63" s="78">
        <v>8.6999999999999993</v>
      </c>
      <c r="M63" s="182">
        <v>8.6</v>
      </c>
      <c r="N63" s="21">
        <v>8.5</v>
      </c>
      <c r="O63" s="78">
        <v>8.5</v>
      </c>
      <c r="P63" s="78">
        <v>8.6999999999999993</v>
      </c>
      <c r="Q63" s="78">
        <v>2.2999999999999998</v>
      </c>
      <c r="R63" s="78">
        <v>8.4</v>
      </c>
      <c r="S63" s="182">
        <v>8.1999999999999993</v>
      </c>
      <c r="T63" s="24">
        <f t="shared" si="24"/>
        <v>133.9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8.5</v>
      </c>
      <c r="C64" s="78">
        <v>8.6999999999999993</v>
      </c>
      <c r="D64" s="78">
        <v>8.6</v>
      </c>
      <c r="E64" s="78">
        <v>2.2999999999999998</v>
      </c>
      <c r="F64" s="78">
        <v>8.6</v>
      </c>
      <c r="G64" s="182">
        <v>8.6</v>
      </c>
      <c r="H64" s="21">
        <v>8.3000000000000007</v>
      </c>
      <c r="I64" s="78">
        <v>8.4</v>
      </c>
      <c r="J64" s="78">
        <v>8.1</v>
      </c>
      <c r="K64" s="78">
        <v>2.1</v>
      </c>
      <c r="L64" s="78">
        <v>8.6999999999999993</v>
      </c>
      <c r="M64" s="182">
        <v>8.6</v>
      </c>
      <c r="N64" s="21">
        <v>8.6</v>
      </c>
      <c r="O64" s="78">
        <v>8.5</v>
      </c>
      <c r="P64" s="78">
        <v>8.8000000000000007</v>
      </c>
      <c r="Q64" s="78">
        <v>2.2999999999999998</v>
      </c>
      <c r="R64" s="78">
        <v>8.5</v>
      </c>
      <c r="S64" s="182">
        <v>8.1999999999999993</v>
      </c>
      <c r="T64" s="24">
        <f t="shared" si="24"/>
        <v>134.39999999999998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59.4</v>
      </c>
      <c r="C65" s="26">
        <f t="shared" ref="C65:R65" si="25">SUM(C58:C64)</f>
        <v>60.400000000000006</v>
      </c>
      <c r="D65" s="26">
        <f t="shared" si="25"/>
        <v>59.800000000000004</v>
      </c>
      <c r="E65" s="26">
        <f t="shared" si="25"/>
        <v>15.8</v>
      </c>
      <c r="F65" s="26">
        <f t="shared" si="25"/>
        <v>59.800000000000004</v>
      </c>
      <c r="G65" s="27">
        <f t="shared" si="25"/>
        <v>60.1</v>
      </c>
      <c r="H65" s="25">
        <f t="shared" si="25"/>
        <v>57.8</v>
      </c>
      <c r="I65" s="26">
        <f t="shared" si="25"/>
        <v>58.6</v>
      </c>
      <c r="J65" s="26">
        <f t="shared" si="25"/>
        <v>57.000000000000007</v>
      </c>
      <c r="K65" s="26">
        <f t="shared" si="25"/>
        <v>14.7</v>
      </c>
      <c r="L65" s="26">
        <f t="shared" si="25"/>
        <v>60.800000000000011</v>
      </c>
      <c r="M65" s="27">
        <f t="shared" si="25"/>
        <v>59.7</v>
      </c>
      <c r="N65" s="25">
        <f t="shared" si="25"/>
        <v>59.6</v>
      </c>
      <c r="O65" s="26">
        <f t="shared" si="25"/>
        <v>59.2</v>
      </c>
      <c r="P65" s="26">
        <f t="shared" si="25"/>
        <v>61</v>
      </c>
      <c r="Q65" s="26">
        <f t="shared" si="25"/>
        <v>15.900000000000002</v>
      </c>
      <c r="R65" s="26">
        <f t="shared" si="25"/>
        <v>58.9</v>
      </c>
      <c r="S65" s="27">
        <f>SUM(S58:S64)</f>
        <v>57</v>
      </c>
      <c r="T65" s="24">
        <f t="shared" si="24"/>
        <v>935.50000000000011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141.5</v>
      </c>
      <c r="C66" s="29">
        <v>141.5</v>
      </c>
      <c r="D66" s="29">
        <v>140</v>
      </c>
      <c r="E66" s="29">
        <v>141.5</v>
      </c>
      <c r="F66" s="29">
        <v>140</v>
      </c>
      <c r="G66" s="30">
        <v>138.5</v>
      </c>
      <c r="H66" s="28">
        <v>140</v>
      </c>
      <c r="I66" s="29">
        <v>139.5</v>
      </c>
      <c r="J66" s="29">
        <v>138</v>
      </c>
      <c r="K66" s="29">
        <v>140.5</v>
      </c>
      <c r="L66" s="29">
        <v>138</v>
      </c>
      <c r="M66" s="30">
        <v>137.5</v>
      </c>
      <c r="N66" s="28">
        <v>142</v>
      </c>
      <c r="O66" s="29">
        <v>141</v>
      </c>
      <c r="P66" s="29">
        <v>140.5</v>
      </c>
      <c r="Q66" s="29">
        <v>141.5</v>
      </c>
      <c r="R66" s="29">
        <v>138</v>
      </c>
      <c r="S66" s="30">
        <v>138</v>
      </c>
      <c r="T66" s="304">
        <f>+((T65/T67)/7)*1000</f>
        <v>139.64770861322586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59</v>
      </c>
      <c r="K67" s="64">
        <v>15</v>
      </c>
      <c r="L67" s="64">
        <v>63</v>
      </c>
      <c r="M67" s="446">
        <v>62</v>
      </c>
      <c r="N67" s="303">
        <v>60</v>
      </c>
      <c r="O67" s="64">
        <v>60</v>
      </c>
      <c r="P67" s="64">
        <v>62</v>
      </c>
      <c r="Q67" s="64">
        <v>16</v>
      </c>
      <c r="R67" s="64">
        <v>61</v>
      </c>
      <c r="S67" s="446">
        <v>59</v>
      </c>
      <c r="T67" s="305">
        <f>SUM(B67:S67)</f>
        <v>957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8.4860000000000007</v>
      </c>
      <c r="C68" s="82">
        <f t="shared" si="26"/>
        <v>8.6440999999999981</v>
      </c>
      <c r="D68" s="82">
        <f t="shared" si="26"/>
        <v>8.516</v>
      </c>
      <c r="E68" s="82">
        <f t="shared" si="26"/>
        <v>2.2496</v>
      </c>
      <c r="F68" s="82">
        <f t="shared" si="26"/>
        <v>8.516</v>
      </c>
      <c r="G68" s="186">
        <f t="shared" si="26"/>
        <v>8.5817999999999994</v>
      </c>
      <c r="H68" s="36">
        <f t="shared" si="26"/>
        <v>8.2439999999999998</v>
      </c>
      <c r="I68" s="82">
        <f t="shared" si="26"/>
        <v>8.3580000000000005</v>
      </c>
      <c r="J68" s="82">
        <f t="shared" si="26"/>
        <v>8.0788000000000011</v>
      </c>
      <c r="K68" s="82">
        <f t="shared" si="26"/>
        <v>2.1105</v>
      </c>
      <c r="L68" s="82">
        <f t="shared" si="26"/>
        <v>8.6915999999999993</v>
      </c>
      <c r="M68" s="186">
        <f t="shared" si="26"/>
        <v>8.5350000000000001</v>
      </c>
      <c r="N68" s="36">
        <f t="shared" si="26"/>
        <v>8.5280000000000005</v>
      </c>
      <c r="O68" s="82">
        <f t="shared" si="26"/>
        <v>8.484</v>
      </c>
      <c r="P68" s="82">
        <f t="shared" si="26"/>
        <v>8.7153999999999989</v>
      </c>
      <c r="Q68" s="82">
        <f t="shared" si="26"/>
        <v>2.2496</v>
      </c>
      <c r="R68" s="82">
        <f t="shared" si="26"/>
        <v>8.4252000000000002</v>
      </c>
      <c r="S68" s="186">
        <f t="shared" si="26"/>
        <v>8.1587999999999994</v>
      </c>
      <c r="T68" s="306">
        <f>((T65*1000)/T67)/7</f>
        <v>139.64770861322589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59.43</v>
      </c>
      <c r="C69" s="83">
        <f t="shared" ref="C69:R69" si="27">((C67*C66)*7)/1000</f>
        <v>60.420499999999997</v>
      </c>
      <c r="D69" s="83">
        <f t="shared" si="27"/>
        <v>59.78</v>
      </c>
      <c r="E69" s="83">
        <f t="shared" si="27"/>
        <v>15.848000000000001</v>
      </c>
      <c r="F69" s="83">
        <f t="shared" si="27"/>
        <v>59.78</v>
      </c>
      <c r="G69" s="307">
        <f t="shared" si="27"/>
        <v>60.109000000000002</v>
      </c>
      <c r="H69" s="40">
        <f t="shared" si="27"/>
        <v>57.82</v>
      </c>
      <c r="I69" s="83">
        <f t="shared" si="27"/>
        <v>58.59</v>
      </c>
      <c r="J69" s="83">
        <f t="shared" si="27"/>
        <v>56.994</v>
      </c>
      <c r="K69" s="83">
        <f t="shared" si="27"/>
        <v>14.7525</v>
      </c>
      <c r="L69" s="83">
        <f t="shared" si="27"/>
        <v>60.857999999999997</v>
      </c>
      <c r="M69" s="307">
        <f t="shared" si="27"/>
        <v>59.674999999999997</v>
      </c>
      <c r="N69" s="40">
        <f t="shared" si="27"/>
        <v>59.64</v>
      </c>
      <c r="O69" s="83">
        <f t="shared" si="27"/>
        <v>59.22</v>
      </c>
      <c r="P69" s="83">
        <f t="shared" si="27"/>
        <v>60.976999999999997</v>
      </c>
      <c r="Q69" s="83">
        <f t="shared" si="27"/>
        <v>15.848000000000001</v>
      </c>
      <c r="R69" s="83">
        <f t="shared" si="27"/>
        <v>58.926000000000002</v>
      </c>
      <c r="S69" s="85">
        <f>((S67*S66)*7)/1000</f>
        <v>56.994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141.42857142857144</v>
      </c>
      <c r="C70" s="84">
        <f t="shared" ref="C70:R70" si="28">+(C65/C67)/7*1000</f>
        <v>141.45199063231854</v>
      </c>
      <c r="D70" s="84">
        <f t="shared" si="28"/>
        <v>140.04683840749416</v>
      </c>
      <c r="E70" s="84">
        <f t="shared" si="28"/>
        <v>141.07142857142858</v>
      </c>
      <c r="F70" s="84">
        <f t="shared" si="28"/>
        <v>140.04683840749416</v>
      </c>
      <c r="G70" s="188">
        <f t="shared" si="28"/>
        <v>138.47926267281105</v>
      </c>
      <c r="H70" s="45">
        <f t="shared" si="28"/>
        <v>139.95157384987894</v>
      </c>
      <c r="I70" s="84">
        <f t="shared" si="28"/>
        <v>139.52380952380952</v>
      </c>
      <c r="J70" s="84">
        <f t="shared" si="28"/>
        <v>138.01452784503635</v>
      </c>
      <c r="K70" s="84">
        <f t="shared" si="28"/>
        <v>139.99999999999997</v>
      </c>
      <c r="L70" s="84">
        <f t="shared" si="28"/>
        <v>137.86848072562361</v>
      </c>
      <c r="M70" s="188">
        <f t="shared" si="28"/>
        <v>137.55760368663596</v>
      </c>
      <c r="N70" s="45">
        <f t="shared" si="28"/>
        <v>141.90476190476193</v>
      </c>
      <c r="O70" s="84">
        <f t="shared" si="28"/>
        <v>140.95238095238096</v>
      </c>
      <c r="P70" s="84">
        <f t="shared" si="28"/>
        <v>140.55299539170508</v>
      </c>
      <c r="Q70" s="84">
        <f t="shared" si="28"/>
        <v>141.96428571428575</v>
      </c>
      <c r="R70" s="84">
        <f t="shared" si="28"/>
        <v>137.93911007025761</v>
      </c>
      <c r="S70" s="47">
        <f>+(S65/S67)/7*1000</f>
        <v>138.01452784503633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F8A6-2E05-4200-AA19-D4B90A2AB1C2}">
  <dimension ref="A1:AQ239"/>
  <sheetViews>
    <sheetView view="pageBreakPreview" topLeftCell="A40" zoomScale="30" zoomScaleNormal="30" zoomScaleSheetLayoutView="30" workbookViewId="0">
      <selection activeCell="U69" sqref="U69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2"/>
      <c r="Z3" s="2"/>
      <c r="AA3" s="2"/>
      <c r="AB3" s="2"/>
      <c r="AC3" s="2"/>
      <c r="AD3" s="4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5" t="s">
        <v>1</v>
      </c>
      <c r="B9" s="475"/>
      <c r="C9" s="475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5"/>
      <c r="B10" s="475"/>
      <c r="C10" s="4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5" t="s">
        <v>4</v>
      </c>
      <c r="B11" s="475"/>
      <c r="C11" s="475"/>
      <c r="D11" s="1"/>
      <c r="E11" s="473">
        <v>3</v>
      </c>
      <c r="F11" s="1"/>
      <c r="G11" s="1"/>
      <c r="H11" s="1"/>
      <c r="I11" s="1"/>
      <c r="J11" s="1"/>
      <c r="K11" s="493" t="s">
        <v>154</v>
      </c>
      <c r="L11" s="493"/>
      <c r="M11" s="474"/>
      <c r="N11" s="4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5"/>
      <c r="B12" s="475"/>
      <c r="C12" s="475"/>
      <c r="D12" s="1"/>
      <c r="E12" s="5"/>
      <c r="F12" s="1"/>
      <c r="G12" s="1"/>
      <c r="H12" s="1"/>
      <c r="I12" s="1"/>
      <c r="J12" s="1"/>
      <c r="K12" s="474"/>
      <c r="L12" s="474"/>
      <c r="M12" s="474"/>
      <c r="N12" s="4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5"/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1"/>
      <c r="X13" s="1"/>
      <c r="Y13" s="1"/>
    </row>
    <row r="14" spans="1:30" s="3" customFormat="1" ht="27" thickBot="1" x14ac:dyDescent="0.3">
      <c r="A14" s="475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108.8</v>
      </c>
      <c r="C18" s="78">
        <v>110.2</v>
      </c>
      <c r="D18" s="22">
        <v>112.6</v>
      </c>
      <c r="E18" s="22">
        <v>29.5</v>
      </c>
      <c r="F18" s="22">
        <v>116</v>
      </c>
      <c r="G18" s="22">
        <v>114.3</v>
      </c>
      <c r="H18" s="21">
        <v>112</v>
      </c>
      <c r="I18" s="22">
        <v>113.6</v>
      </c>
      <c r="J18" s="22">
        <v>113.5</v>
      </c>
      <c r="K18" s="119">
        <v>27.1</v>
      </c>
      <c r="L18" s="22">
        <v>115.3</v>
      </c>
      <c r="M18" s="22">
        <v>115.3</v>
      </c>
      <c r="N18" s="21">
        <v>112.3</v>
      </c>
      <c r="O18" s="78">
        <v>113</v>
      </c>
      <c r="P18" s="22">
        <v>114.8</v>
      </c>
      <c r="Q18" s="22">
        <v>30.4</v>
      </c>
      <c r="R18" s="22">
        <v>115</v>
      </c>
      <c r="S18" s="23">
        <v>115.7</v>
      </c>
      <c r="T18" s="24">
        <f t="shared" ref="T18:T25" si="0">SUM(B18:S18)</f>
        <v>1789.4</v>
      </c>
      <c r="V18" s="2"/>
      <c r="W18" s="18"/>
    </row>
    <row r="19" spans="1:30" ht="39.950000000000003" customHeight="1" x14ac:dyDescent="0.25">
      <c r="A19" s="157" t="s">
        <v>13</v>
      </c>
      <c r="B19" s="21">
        <v>108.8</v>
      </c>
      <c r="C19" s="78">
        <v>110.2</v>
      </c>
      <c r="D19" s="22">
        <v>112.6</v>
      </c>
      <c r="E19" s="22">
        <v>29.5</v>
      </c>
      <c r="F19" s="22">
        <v>116</v>
      </c>
      <c r="G19" s="22">
        <v>114.3</v>
      </c>
      <c r="H19" s="21">
        <v>112</v>
      </c>
      <c r="I19" s="22">
        <v>113.6</v>
      </c>
      <c r="J19" s="22">
        <v>113.5</v>
      </c>
      <c r="K19" s="119">
        <v>27.1</v>
      </c>
      <c r="L19" s="22">
        <v>115.3</v>
      </c>
      <c r="M19" s="22">
        <v>115.3</v>
      </c>
      <c r="N19" s="21">
        <v>112.3</v>
      </c>
      <c r="O19" s="78">
        <v>113</v>
      </c>
      <c r="P19" s="22">
        <v>114.8</v>
      </c>
      <c r="Q19" s="22">
        <v>30.4</v>
      </c>
      <c r="R19" s="22">
        <v>115</v>
      </c>
      <c r="S19" s="23">
        <v>115.7</v>
      </c>
      <c r="T19" s="24">
        <f t="shared" si="0"/>
        <v>1789.4</v>
      </c>
      <c r="V19" s="2"/>
      <c r="W19" s="18"/>
    </row>
    <row r="20" spans="1:30" ht="39.75" customHeight="1" x14ac:dyDescent="0.25">
      <c r="A20" s="156" t="s">
        <v>14</v>
      </c>
      <c r="B20" s="21">
        <v>107.7</v>
      </c>
      <c r="C20" s="78">
        <v>108.5</v>
      </c>
      <c r="D20" s="22">
        <v>111.4</v>
      </c>
      <c r="E20" s="22">
        <v>29.1</v>
      </c>
      <c r="F20" s="22">
        <v>114.3</v>
      </c>
      <c r="G20" s="22">
        <v>113.1</v>
      </c>
      <c r="H20" s="21">
        <v>111</v>
      </c>
      <c r="I20" s="22">
        <v>112.7</v>
      </c>
      <c r="J20" s="22">
        <v>112.3</v>
      </c>
      <c r="K20" s="119">
        <v>26.7</v>
      </c>
      <c r="L20" s="22">
        <v>114.6</v>
      </c>
      <c r="M20" s="22">
        <v>114.6</v>
      </c>
      <c r="N20" s="21">
        <v>111.7</v>
      </c>
      <c r="O20" s="78">
        <v>111.9</v>
      </c>
      <c r="P20" s="22">
        <v>114</v>
      </c>
      <c r="Q20" s="22">
        <v>30.1</v>
      </c>
      <c r="R20" s="22">
        <v>114.3</v>
      </c>
      <c r="S20" s="23">
        <v>115.1</v>
      </c>
      <c r="T20" s="24">
        <f t="shared" si="0"/>
        <v>1773.1</v>
      </c>
      <c r="V20" s="2"/>
      <c r="W20" s="18"/>
    </row>
    <row r="21" spans="1:30" ht="39.950000000000003" customHeight="1" x14ac:dyDescent="0.25">
      <c r="A21" s="157" t="s">
        <v>15</v>
      </c>
      <c r="B21" s="21">
        <v>107.7</v>
      </c>
      <c r="C21" s="78">
        <v>108.5</v>
      </c>
      <c r="D21" s="22">
        <v>111.4</v>
      </c>
      <c r="E21" s="22">
        <v>29.1</v>
      </c>
      <c r="F21" s="22">
        <v>114.3</v>
      </c>
      <c r="G21" s="22">
        <v>113.1</v>
      </c>
      <c r="H21" s="21">
        <v>111</v>
      </c>
      <c r="I21" s="22">
        <v>112.7</v>
      </c>
      <c r="J21" s="22">
        <v>112.3</v>
      </c>
      <c r="K21" s="119">
        <v>26.7</v>
      </c>
      <c r="L21" s="22">
        <v>114.6</v>
      </c>
      <c r="M21" s="22">
        <v>114.6</v>
      </c>
      <c r="N21" s="21">
        <v>111.7</v>
      </c>
      <c r="O21" s="78">
        <v>111.9</v>
      </c>
      <c r="P21" s="22">
        <v>114</v>
      </c>
      <c r="Q21" s="22">
        <v>30.1</v>
      </c>
      <c r="R21" s="22">
        <v>114.3</v>
      </c>
      <c r="S21" s="23">
        <v>115.1</v>
      </c>
      <c r="T21" s="24">
        <f t="shared" si="0"/>
        <v>1773.1</v>
      </c>
      <c r="V21" s="2"/>
      <c r="W21" s="18"/>
    </row>
    <row r="22" spans="1:30" ht="39.950000000000003" customHeight="1" x14ac:dyDescent="0.25">
      <c r="A22" s="156" t="s">
        <v>16</v>
      </c>
      <c r="B22" s="21">
        <v>107.7</v>
      </c>
      <c r="C22" s="78">
        <v>108.5</v>
      </c>
      <c r="D22" s="22">
        <v>111.4</v>
      </c>
      <c r="E22" s="22">
        <v>29.1</v>
      </c>
      <c r="F22" s="22">
        <v>114.3</v>
      </c>
      <c r="G22" s="22">
        <v>113.1</v>
      </c>
      <c r="H22" s="21">
        <v>111</v>
      </c>
      <c r="I22" s="22">
        <v>112.7</v>
      </c>
      <c r="J22" s="22">
        <v>112.3</v>
      </c>
      <c r="K22" s="119">
        <v>26.7</v>
      </c>
      <c r="L22" s="22">
        <v>114.6</v>
      </c>
      <c r="M22" s="22">
        <v>114.6</v>
      </c>
      <c r="N22" s="21">
        <v>111.7</v>
      </c>
      <c r="O22" s="78">
        <v>111.9</v>
      </c>
      <c r="P22" s="22">
        <v>114</v>
      </c>
      <c r="Q22" s="22">
        <v>30.1</v>
      </c>
      <c r="R22" s="22">
        <v>114.3</v>
      </c>
      <c r="S22" s="23">
        <v>115.1</v>
      </c>
      <c r="T22" s="24">
        <f t="shared" si="0"/>
        <v>1773.1</v>
      </c>
      <c r="V22" s="2"/>
      <c r="W22" s="18"/>
    </row>
    <row r="23" spans="1:30" ht="39.950000000000003" customHeight="1" x14ac:dyDescent="0.25">
      <c r="A23" s="157" t="s">
        <v>17</v>
      </c>
      <c r="B23" s="21">
        <v>107.7</v>
      </c>
      <c r="C23" s="78">
        <v>108.5</v>
      </c>
      <c r="D23" s="22">
        <v>111.4</v>
      </c>
      <c r="E23" s="22">
        <v>29.1</v>
      </c>
      <c r="F23" s="22">
        <v>114.3</v>
      </c>
      <c r="G23" s="22">
        <v>113.1</v>
      </c>
      <c r="H23" s="21">
        <v>111</v>
      </c>
      <c r="I23" s="22">
        <v>112.7</v>
      </c>
      <c r="J23" s="22">
        <v>112.3</v>
      </c>
      <c r="K23" s="119">
        <v>26.7</v>
      </c>
      <c r="L23" s="22">
        <v>114.6</v>
      </c>
      <c r="M23" s="22">
        <v>114.6</v>
      </c>
      <c r="N23" s="21">
        <v>111.7</v>
      </c>
      <c r="O23" s="78">
        <v>111.9</v>
      </c>
      <c r="P23" s="22">
        <v>114</v>
      </c>
      <c r="Q23" s="22">
        <v>30.1</v>
      </c>
      <c r="R23" s="22">
        <v>114.3</v>
      </c>
      <c r="S23" s="23">
        <v>115.1</v>
      </c>
      <c r="T23" s="24">
        <f t="shared" si="0"/>
        <v>1773.1</v>
      </c>
      <c r="V23" s="2"/>
      <c r="W23" s="18"/>
    </row>
    <row r="24" spans="1:30" ht="39.950000000000003" customHeight="1" x14ac:dyDescent="0.25">
      <c r="A24" s="156" t="s">
        <v>18</v>
      </c>
      <c r="B24" s="21">
        <v>107.7</v>
      </c>
      <c r="C24" s="78">
        <v>108.5</v>
      </c>
      <c r="D24" s="22">
        <v>111.4</v>
      </c>
      <c r="E24" s="22">
        <v>29.1</v>
      </c>
      <c r="F24" s="22">
        <v>114.3</v>
      </c>
      <c r="G24" s="22">
        <v>113.1</v>
      </c>
      <c r="H24" s="21">
        <v>111</v>
      </c>
      <c r="I24" s="22">
        <v>112.7</v>
      </c>
      <c r="J24" s="22">
        <v>112.3</v>
      </c>
      <c r="K24" s="119">
        <v>26.7</v>
      </c>
      <c r="L24" s="22">
        <v>114.6</v>
      </c>
      <c r="M24" s="22">
        <v>114.6</v>
      </c>
      <c r="N24" s="21">
        <v>111.7</v>
      </c>
      <c r="O24" s="78">
        <v>111.9</v>
      </c>
      <c r="P24" s="22">
        <v>114</v>
      </c>
      <c r="Q24" s="22">
        <v>30.1</v>
      </c>
      <c r="R24" s="22">
        <v>114.3</v>
      </c>
      <c r="S24" s="23">
        <v>115.1</v>
      </c>
      <c r="T24" s="24">
        <f t="shared" si="0"/>
        <v>1773.1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756.10000000000014</v>
      </c>
      <c r="C25" s="26">
        <f t="shared" si="1"/>
        <v>762.9</v>
      </c>
      <c r="D25" s="26">
        <f t="shared" si="1"/>
        <v>782.19999999999993</v>
      </c>
      <c r="E25" s="26">
        <f>SUM(E18:E24)</f>
        <v>204.49999999999997</v>
      </c>
      <c r="F25" s="26">
        <f t="shared" ref="F25:L25" si="2">SUM(F18:F24)</f>
        <v>803.49999999999989</v>
      </c>
      <c r="G25" s="26">
        <f t="shared" si="2"/>
        <v>794.1</v>
      </c>
      <c r="H25" s="25">
        <f t="shared" si="2"/>
        <v>779</v>
      </c>
      <c r="I25" s="26">
        <f t="shared" si="2"/>
        <v>790.7</v>
      </c>
      <c r="J25" s="26">
        <f>SUM(J18:J24)</f>
        <v>788.49999999999989</v>
      </c>
      <c r="K25" s="120">
        <f t="shared" ref="K25" si="3">SUM(K18:K24)</f>
        <v>187.7</v>
      </c>
      <c r="L25" s="26">
        <f t="shared" si="2"/>
        <v>803.6</v>
      </c>
      <c r="M25" s="26">
        <f>SUM(M18:M24)</f>
        <v>803.6</v>
      </c>
      <c r="N25" s="25">
        <f t="shared" ref="N25:P25" si="4">SUM(N18:N24)</f>
        <v>783.10000000000014</v>
      </c>
      <c r="O25" s="26">
        <f t="shared" si="4"/>
        <v>785.49999999999989</v>
      </c>
      <c r="P25" s="26">
        <f t="shared" si="4"/>
        <v>799.6</v>
      </c>
      <c r="Q25" s="26">
        <f>SUM(Q18:Q24)</f>
        <v>211.29999999999998</v>
      </c>
      <c r="R25" s="26">
        <f t="shared" ref="R25:S25" si="5">SUM(R18:R24)</f>
        <v>801.49999999999989</v>
      </c>
      <c r="S25" s="27">
        <f t="shared" si="5"/>
        <v>806.90000000000009</v>
      </c>
      <c r="T25" s="24">
        <f t="shared" si="0"/>
        <v>12444.3</v>
      </c>
    </row>
    <row r="26" spans="1:30" s="2" customFormat="1" ht="36.75" customHeight="1" x14ac:dyDescent="0.25">
      <c r="A26" s="158" t="s">
        <v>19</v>
      </c>
      <c r="B26" s="402">
        <v>153.9</v>
      </c>
      <c r="C26" s="405">
        <v>153.9</v>
      </c>
      <c r="D26" s="29">
        <v>153.9</v>
      </c>
      <c r="E26" s="29">
        <v>153.9</v>
      </c>
      <c r="F26" s="401">
        <v>153.9</v>
      </c>
      <c r="G26" s="401">
        <v>153.9</v>
      </c>
      <c r="H26" s="402">
        <v>153.9</v>
      </c>
      <c r="I26" s="401">
        <v>153.9</v>
      </c>
      <c r="J26" s="401">
        <v>153.9</v>
      </c>
      <c r="K26" s="401">
        <v>153.9</v>
      </c>
      <c r="L26" s="401">
        <v>153.9</v>
      </c>
      <c r="M26" s="401">
        <v>153.9</v>
      </c>
      <c r="N26" s="402">
        <v>153.9</v>
      </c>
      <c r="O26" s="401">
        <v>153.9</v>
      </c>
      <c r="P26" s="401">
        <v>153.9</v>
      </c>
      <c r="Q26" s="401">
        <v>153.9</v>
      </c>
      <c r="R26" s="401">
        <v>153.9</v>
      </c>
      <c r="S26" s="404">
        <v>153.9</v>
      </c>
      <c r="T26" s="31">
        <f>+((T25/T27)/7)*1000</f>
        <v>153.90504223505692</v>
      </c>
    </row>
    <row r="27" spans="1:30" s="2" customFormat="1" ht="33" customHeight="1" x14ac:dyDescent="0.25">
      <c r="A27" s="159" t="s">
        <v>20</v>
      </c>
      <c r="B27" s="32">
        <v>702</v>
      </c>
      <c r="C27" s="81">
        <v>708</v>
      </c>
      <c r="D27" s="33">
        <v>726</v>
      </c>
      <c r="E27" s="33">
        <v>190</v>
      </c>
      <c r="F27" s="33">
        <v>746</v>
      </c>
      <c r="G27" s="33">
        <v>737</v>
      </c>
      <c r="H27" s="32">
        <v>723</v>
      </c>
      <c r="I27" s="33">
        <v>734</v>
      </c>
      <c r="J27" s="33">
        <v>732</v>
      </c>
      <c r="K27" s="122">
        <v>174</v>
      </c>
      <c r="L27" s="33">
        <v>746</v>
      </c>
      <c r="M27" s="33">
        <v>746</v>
      </c>
      <c r="N27" s="32">
        <v>727</v>
      </c>
      <c r="O27" s="33">
        <v>729</v>
      </c>
      <c r="P27" s="33">
        <v>742</v>
      </c>
      <c r="Q27" s="33">
        <v>196</v>
      </c>
      <c r="R27" s="33">
        <v>744</v>
      </c>
      <c r="S27" s="34">
        <v>749</v>
      </c>
      <c r="T27" s="35">
        <f>SUM(B27:S27)</f>
        <v>11551</v>
      </c>
      <c r="U27" s="2">
        <f>((T25*1000)/T27)/7</f>
        <v>153.90504223505695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107.73292000000001</v>
      </c>
      <c r="C28" s="37">
        <f t="shared" si="6"/>
        <v>108.46567999999999</v>
      </c>
      <c r="D28" s="37">
        <f t="shared" si="6"/>
        <v>111.38396</v>
      </c>
      <c r="E28" s="37">
        <f t="shared" si="6"/>
        <v>29.137400000000003</v>
      </c>
      <c r="F28" s="37">
        <f t="shared" si="6"/>
        <v>114.33315999999999</v>
      </c>
      <c r="G28" s="37">
        <f t="shared" si="6"/>
        <v>113.07402000000002</v>
      </c>
      <c r="H28" s="36">
        <f t="shared" si="6"/>
        <v>110.97758000000002</v>
      </c>
      <c r="I28" s="37">
        <f t="shared" si="6"/>
        <v>112.70764000000001</v>
      </c>
      <c r="J28" s="37">
        <f t="shared" si="6"/>
        <v>112.31671999999999</v>
      </c>
      <c r="K28" s="123">
        <f t="shared" si="6"/>
        <v>26.650040000000008</v>
      </c>
      <c r="L28" s="37">
        <f t="shared" si="6"/>
        <v>114.61316000000002</v>
      </c>
      <c r="M28" s="37">
        <f t="shared" si="6"/>
        <v>114.61316000000002</v>
      </c>
      <c r="N28" s="36">
        <f t="shared" si="6"/>
        <v>111.71942000000001</v>
      </c>
      <c r="O28" s="37">
        <f t="shared" si="6"/>
        <v>111.87034000000001</v>
      </c>
      <c r="P28" s="37">
        <f t="shared" si="6"/>
        <v>113.95132000000001</v>
      </c>
      <c r="Q28" s="37">
        <f t="shared" si="6"/>
        <v>30.070159999999998</v>
      </c>
      <c r="R28" s="37">
        <f t="shared" si="6"/>
        <v>114.30224000000001</v>
      </c>
      <c r="S28" s="38">
        <f t="shared" si="6"/>
        <v>115.09954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756.26459999999997</v>
      </c>
      <c r="C29" s="41">
        <f t="shared" si="7"/>
        <v>762.72840000000008</v>
      </c>
      <c r="D29" s="41">
        <f t="shared" si="7"/>
        <v>782.11980000000005</v>
      </c>
      <c r="E29" s="41">
        <f>((E27*E26)*7)/1000</f>
        <v>204.68700000000001</v>
      </c>
      <c r="F29" s="41">
        <f>((F27*F26)*7)/1000</f>
        <v>803.66579999999999</v>
      </c>
      <c r="G29" s="41">
        <f t="shared" ref="G29:S29" si="8">((G27*G26)*7)/1000</f>
        <v>793.9701</v>
      </c>
      <c r="H29" s="40">
        <f t="shared" si="8"/>
        <v>778.88790000000006</v>
      </c>
      <c r="I29" s="41">
        <f t="shared" si="8"/>
        <v>790.73820000000012</v>
      </c>
      <c r="J29" s="41">
        <f t="shared" si="8"/>
        <v>788.58359999999993</v>
      </c>
      <c r="K29" s="124">
        <f t="shared" si="8"/>
        <v>187.45020000000002</v>
      </c>
      <c r="L29" s="41">
        <f t="shared" si="8"/>
        <v>803.66579999999999</v>
      </c>
      <c r="M29" s="41">
        <f t="shared" si="8"/>
        <v>803.66579999999999</v>
      </c>
      <c r="N29" s="40">
        <f t="shared" si="8"/>
        <v>783.19709999999998</v>
      </c>
      <c r="O29" s="41">
        <f t="shared" si="8"/>
        <v>785.35170000000005</v>
      </c>
      <c r="P29" s="41">
        <f t="shared" si="8"/>
        <v>799.35659999999996</v>
      </c>
      <c r="Q29" s="42">
        <f t="shared" si="8"/>
        <v>211.1508</v>
      </c>
      <c r="R29" s="42">
        <f t="shared" si="8"/>
        <v>801.51120000000003</v>
      </c>
      <c r="S29" s="43">
        <f t="shared" si="8"/>
        <v>806.8977000000001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153.86650386650388</v>
      </c>
      <c r="C30" s="46">
        <f t="shared" si="9"/>
        <v>153.93462469733655</v>
      </c>
      <c r="D30" s="46">
        <f t="shared" si="9"/>
        <v>153.91578118850842</v>
      </c>
      <c r="E30" s="46">
        <f>+(E25/E27)/7*1000</f>
        <v>153.75939849624061</v>
      </c>
      <c r="F30" s="46">
        <f t="shared" ref="F30:L30" si="10">+(F25/F27)/7*1000</f>
        <v>153.86824971275371</v>
      </c>
      <c r="G30" s="46">
        <f t="shared" si="10"/>
        <v>153.92517929831362</v>
      </c>
      <c r="H30" s="45">
        <f t="shared" si="10"/>
        <v>153.92214977277217</v>
      </c>
      <c r="I30" s="46">
        <f t="shared" si="10"/>
        <v>153.89256520046709</v>
      </c>
      <c r="J30" s="46">
        <f>+(J25/J27)/7*1000</f>
        <v>153.88368462138951</v>
      </c>
      <c r="K30" s="125">
        <f t="shared" ref="K30" si="11">+(K25/K27)/7*1000</f>
        <v>154.10509031198686</v>
      </c>
      <c r="L30" s="46">
        <f t="shared" si="10"/>
        <v>153.88739946380699</v>
      </c>
      <c r="M30" s="46">
        <f>+(M25/M27)/7*1000</f>
        <v>153.88739946380699</v>
      </c>
      <c r="N30" s="45">
        <f t="shared" ref="N30:S30" si="12">+(N25/N27)/7*1000</f>
        <v>153.88091963057576</v>
      </c>
      <c r="O30" s="46">
        <f t="shared" si="12"/>
        <v>153.92906133646872</v>
      </c>
      <c r="P30" s="46">
        <f t="shared" si="12"/>
        <v>153.94686176357337</v>
      </c>
      <c r="Q30" s="46">
        <f t="shared" si="12"/>
        <v>154.00874635568513</v>
      </c>
      <c r="R30" s="46">
        <f t="shared" si="12"/>
        <v>153.89784946236557</v>
      </c>
      <c r="S30" s="47">
        <f t="shared" si="12"/>
        <v>153.90043868014496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97.3</v>
      </c>
      <c r="C39" s="78">
        <v>90.3</v>
      </c>
      <c r="D39" s="78">
        <v>95.1</v>
      </c>
      <c r="E39" s="78">
        <v>20.100000000000001</v>
      </c>
      <c r="F39" s="78">
        <v>96.7</v>
      </c>
      <c r="G39" s="78">
        <v>95.1</v>
      </c>
      <c r="H39" s="78"/>
      <c r="I39" s="78"/>
      <c r="J39" s="99">
        <f t="shared" ref="J39:J46" si="13">SUM(B39:I39)</f>
        <v>494.6</v>
      </c>
      <c r="K39" s="2"/>
      <c r="L39" s="89" t="s">
        <v>12</v>
      </c>
      <c r="M39" s="78">
        <v>6.5</v>
      </c>
      <c r="N39" s="78">
        <v>6.4</v>
      </c>
      <c r="O39" s="78">
        <v>6.5</v>
      </c>
      <c r="P39" s="78">
        <v>1.5</v>
      </c>
      <c r="Q39" s="78">
        <v>6.5</v>
      </c>
      <c r="R39" s="78">
        <v>6.4</v>
      </c>
      <c r="S39" s="99">
        <f t="shared" ref="S39:S46" si="14">SUM(M39:R39)</f>
        <v>33.799999999999997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97.3</v>
      </c>
      <c r="C40" s="78">
        <v>90.3</v>
      </c>
      <c r="D40" s="78">
        <v>95.1</v>
      </c>
      <c r="E40" s="78">
        <v>20.100000000000001</v>
      </c>
      <c r="F40" s="78">
        <v>96.7</v>
      </c>
      <c r="G40" s="78">
        <v>95.1</v>
      </c>
      <c r="H40" s="78"/>
      <c r="I40" s="78"/>
      <c r="J40" s="99">
        <f t="shared" si="13"/>
        <v>494.6</v>
      </c>
      <c r="K40" s="2"/>
      <c r="L40" s="90" t="s">
        <v>13</v>
      </c>
      <c r="M40" s="78">
        <v>6.5</v>
      </c>
      <c r="N40" s="78">
        <v>6.4</v>
      </c>
      <c r="O40" s="78">
        <v>6.5</v>
      </c>
      <c r="P40" s="78">
        <v>1.5</v>
      </c>
      <c r="Q40" s="78">
        <v>6.5</v>
      </c>
      <c r="R40" s="78">
        <v>6.4</v>
      </c>
      <c r="S40" s="99">
        <f t="shared" si="14"/>
        <v>33.799999999999997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97.3</v>
      </c>
      <c r="C41" s="78">
        <v>90.3</v>
      </c>
      <c r="D41" s="78">
        <v>95.1</v>
      </c>
      <c r="E41" s="78">
        <v>20.100000000000001</v>
      </c>
      <c r="F41" s="78">
        <v>96.7</v>
      </c>
      <c r="G41" s="78">
        <v>95.1</v>
      </c>
      <c r="H41" s="22"/>
      <c r="I41" s="22"/>
      <c r="J41" s="99">
        <f t="shared" si="13"/>
        <v>494.6</v>
      </c>
      <c r="K41" s="2"/>
      <c r="L41" s="89" t="s">
        <v>14</v>
      </c>
      <c r="M41" s="78">
        <v>6.2</v>
      </c>
      <c r="N41" s="78">
        <v>6.3</v>
      </c>
      <c r="O41" s="78">
        <v>6.3</v>
      </c>
      <c r="P41" s="78">
        <v>1.5</v>
      </c>
      <c r="Q41" s="78">
        <v>6.5</v>
      </c>
      <c r="R41" s="78">
        <v>6.4</v>
      </c>
      <c r="S41" s="99">
        <f t="shared" si="14"/>
        <v>33.200000000000003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97.3</v>
      </c>
      <c r="C42" s="78">
        <v>90.1</v>
      </c>
      <c r="D42" s="78">
        <v>95.1</v>
      </c>
      <c r="E42" s="78">
        <v>20.100000000000001</v>
      </c>
      <c r="F42" s="78">
        <v>96.7</v>
      </c>
      <c r="G42" s="78">
        <v>94.9</v>
      </c>
      <c r="H42" s="22"/>
      <c r="I42" s="22"/>
      <c r="J42" s="99">
        <f t="shared" si="13"/>
        <v>494.20000000000005</v>
      </c>
      <c r="K42" s="2"/>
      <c r="L42" s="90" t="s">
        <v>15</v>
      </c>
      <c r="M42" s="78">
        <v>6.2</v>
      </c>
      <c r="N42" s="78">
        <v>6.3</v>
      </c>
      <c r="O42" s="78">
        <v>6.3</v>
      </c>
      <c r="P42" s="78">
        <v>1.5</v>
      </c>
      <c r="Q42" s="78">
        <v>6.5</v>
      </c>
      <c r="R42" s="78">
        <v>6.4</v>
      </c>
      <c r="S42" s="99">
        <f t="shared" si="14"/>
        <v>33.200000000000003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92.3</v>
      </c>
      <c r="C43" s="78">
        <v>85</v>
      </c>
      <c r="D43" s="78">
        <v>88.8</v>
      </c>
      <c r="E43" s="78">
        <v>30.9</v>
      </c>
      <c r="F43" s="78">
        <v>96.4</v>
      </c>
      <c r="G43" s="78">
        <v>94.8</v>
      </c>
      <c r="H43" s="22"/>
      <c r="I43" s="22"/>
      <c r="J43" s="99">
        <f t="shared" si="13"/>
        <v>488.2</v>
      </c>
      <c r="K43" s="2"/>
      <c r="L43" s="89" t="s">
        <v>16</v>
      </c>
      <c r="M43" s="78">
        <v>6.3</v>
      </c>
      <c r="N43" s="78">
        <v>6.4</v>
      </c>
      <c r="O43" s="78">
        <v>6.3</v>
      </c>
      <c r="P43" s="78">
        <v>1.5</v>
      </c>
      <c r="Q43" s="78">
        <v>6.5</v>
      </c>
      <c r="R43" s="78">
        <v>6.4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6.4</v>
      </c>
      <c r="O44" s="78">
        <v>6.4</v>
      </c>
      <c r="P44" s="78">
        <v>1.5</v>
      </c>
      <c r="Q44" s="78">
        <v>6.5</v>
      </c>
      <c r="R44" s="78">
        <v>6.5</v>
      </c>
      <c r="S44" s="99">
        <f t="shared" si="14"/>
        <v>33.6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6.4</v>
      </c>
      <c r="O45" s="78">
        <v>6.4</v>
      </c>
      <c r="P45" s="78">
        <v>1.6</v>
      </c>
      <c r="Q45" s="78">
        <v>6.5</v>
      </c>
      <c r="R45" s="78">
        <v>6.5</v>
      </c>
      <c r="S45" s="99">
        <f t="shared" si="14"/>
        <v>33.700000000000003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481.5</v>
      </c>
      <c r="C46" s="26">
        <f t="shared" si="15"/>
        <v>446</v>
      </c>
      <c r="D46" s="26">
        <f t="shared" si="15"/>
        <v>469.2</v>
      </c>
      <c r="E46" s="26">
        <f t="shared" si="15"/>
        <v>111.30000000000001</v>
      </c>
      <c r="F46" s="26">
        <f t="shared" si="15"/>
        <v>483.20000000000005</v>
      </c>
      <c r="G46" s="26">
        <f t="shared" si="15"/>
        <v>474.99999999999994</v>
      </c>
      <c r="H46" s="26">
        <f t="shared" si="15"/>
        <v>0</v>
      </c>
      <c r="I46" s="26">
        <f t="shared" si="15"/>
        <v>0</v>
      </c>
      <c r="J46" s="99">
        <f t="shared" si="13"/>
        <v>2466.1999999999998</v>
      </c>
      <c r="L46" s="76" t="s">
        <v>10</v>
      </c>
      <c r="M46" s="79">
        <f t="shared" ref="M46:R46" si="16">SUM(M39:M45)</f>
        <v>44.3</v>
      </c>
      <c r="N46" s="26">
        <f t="shared" si="16"/>
        <v>44.6</v>
      </c>
      <c r="O46" s="26">
        <f t="shared" si="16"/>
        <v>44.7</v>
      </c>
      <c r="P46" s="26">
        <f t="shared" si="16"/>
        <v>10.6</v>
      </c>
      <c r="Q46" s="26">
        <f t="shared" si="16"/>
        <v>45.5</v>
      </c>
      <c r="R46" s="26">
        <f t="shared" si="16"/>
        <v>45</v>
      </c>
      <c r="S46" s="99">
        <f t="shared" si="14"/>
        <v>234.70000000000002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155.9</v>
      </c>
      <c r="C47" s="29">
        <v>155.9</v>
      </c>
      <c r="D47" s="29">
        <v>155.9</v>
      </c>
      <c r="E47" s="29">
        <v>155.9</v>
      </c>
      <c r="F47" s="29">
        <v>155.9</v>
      </c>
      <c r="G47" s="29">
        <v>155.9</v>
      </c>
      <c r="H47" s="29"/>
      <c r="I47" s="29"/>
      <c r="J47" s="100">
        <f>+((J46/J48)/7)*1000</f>
        <v>111.07007746352008</v>
      </c>
      <c r="L47" s="108" t="s">
        <v>19</v>
      </c>
      <c r="M47" s="80">
        <v>140.5</v>
      </c>
      <c r="N47" s="29">
        <v>135.5</v>
      </c>
      <c r="O47" s="29">
        <v>136</v>
      </c>
      <c r="P47" s="29">
        <v>137.5</v>
      </c>
      <c r="Q47" s="29">
        <v>135.5</v>
      </c>
      <c r="R47" s="29">
        <v>134</v>
      </c>
      <c r="S47" s="100">
        <f>+((S46/S48)/7)*1000</f>
        <v>136.29500580720094</v>
      </c>
      <c r="T47" s="62"/>
    </row>
    <row r="48" spans="1:30" ht="33.75" customHeight="1" x14ac:dyDescent="0.25">
      <c r="A48" s="92" t="s">
        <v>20</v>
      </c>
      <c r="B48" s="81">
        <v>624</v>
      </c>
      <c r="C48" s="33">
        <v>579</v>
      </c>
      <c r="D48" s="33">
        <v>610</v>
      </c>
      <c r="E48" s="33">
        <v>129</v>
      </c>
      <c r="F48" s="33">
        <v>620</v>
      </c>
      <c r="G48" s="33">
        <v>610</v>
      </c>
      <c r="H48" s="33"/>
      <c r="I48" s="33"/>
      <c r="J48" s="101">
        <f>SUM(B48:I48)</f>
        <v>3172</v>
      </c>
      <c r="K48" s="63"/>
      <c r="L48" s="92" t="s">
        <v>20</v>
      </c>
      <c r="M48" s="104">
        <v>45</v>
      </c>
      <c r="N48" s="64">
        <v>47</v>
      </c>
      <c r="O48" s="64">
        <v>47</v>
      </c>
      <c r="P48" s="64">
        <v>11</v>
      </c>
      <c r="Q48" s="64">
        <v>48</v>
      </c>
      <c r="R48" s="64">
        <v>48</v>
      </c>
      <c r="S48" s="110">
        <f>SUM(M48:R48)</f>
        <v>246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97.281600000000012</v>
      </c>
      <c r="C49" s="37">
        <f t="shared" si="17"/>
        <v>90.266100000000009</v>
      </c>
      <c r="D49" s="37">
        <f t="shared" si="17"/>
        <v>95.099000000000004</v>
      </c>
      <c r="E49" s="37">
        <f t="shared" si="17"/>
        <v>20.1111</v>
      </c>
      <c r="F49" s="37">
        <f t="shared" si="17"/>
        <v>96.658000000000001</v>
      </c>
      <c r="G49" s="37">
        <f t="shared" si="17"/>
        <v>95.099000000000004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111.07007746352008</v>
      </c>
      <c r="L49" s="93" t="s">
        <v>21</v>
      </c>
      <c r="M49" s="82">
        <f>((M48*M47)*7/1000-M39-M40)/5</f>
        <v>6.2515000000000001</v>
      </c>
      <c r="N49" s="37">
        <f t="shared" ref="N49:R49" si="19">((N48*N47)*7/1000-N39-N40)/5</f>
        <v>6.355900000000001</v>
      </c>
      <c r="O49" s="37">
        <f t="shared" si="19"/>
        <v>6.3487999999999998</v>
      </c>
      <c r="P49" s="37">
        <f t="shared" si="19"/>
        <v>1.5175000000000001</v>
      </c>
      <c r="Q49" s="37">
        <f t="shared" si="19"/>
        <v>6.5055999999999994</v>
      </c>
      <c r="R49" s="37">
        <f t="shared" si="19"/>
        <v>6.4448000000000008</v>
      </c>
      <c r="S49" s="111">
        <f>((S46*1000)/S48)/7</f>
        <v>136.29500580720097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680.97120000000007</v>
      </c>
      <c r="C50" s="41">
        <f t="shared" si="20"/>
        <v>631.86270000000002</v>
      </c>
      <c r="D50" s="41">
        <f t="shared" si="20"/>
        <v>665.69299999999998</v>
      </c>
      <c r="E50" s="41">
        <f t="shared" si="20"/>
        <v>140.77770000000001</v>
      </c>
      <c r="F50" s="41">
        <f t="shared" si="20"/>
        <v>676.60599999999999</v>
      </c>
      <c r="G50" s="41">
        <f t="shared" si="20"/>
        <v>665.69299999999998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44.2575</v>
      </c>
      <c r="N50" s="41">
        <f t="shared" si="21"/>
        <v>44.579500000000003</v>
      </c>
      <c r="O50" s="41">
        <f t="shared" si="21"/>
        <v>44.744</v>
      </c>
      <c r="P50" s="41">
        <f t="shared" si="21"/>
        <v>10.5875</v>
      </c>
      <c r="Q50" s="41">
        <f t="shared" si="21"/>
        <v>45.527999999999999</v>
      </c>
      <c r="R50" s="41">
        <f t="shared" si="21"/>
        <v>45.024000000000001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110.2335164835165</v>
      </c>
      <c r="C51" s="46">
        <f t="shared" si="22"/>
        <v>110.04194423883543</v>
      </c>
      <c r="D51" s="46">
        <f t="shared" si="22"/>
        <v>109.88290398126465</v>
      </c>
      <c r="E51" s="46">
        <f t="shared" si="22"/>
        <v>123.25581395348838</v>
      </c>
      <c r="F51" s="46">
        <f t="shared" si="22"/>
        <v>111.33640552995392</v>
      </c>
      <c r="G51" s="46">
        <f t="shared" si="22"/>
        <v>111.24121779859483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140.6349206349206</v>
      </c>
      <c r="N51" s="46">
        <f t="shared" si="23"/>
        <v>135.56231003039514</v>
      </c>
      <c r="O51" s="46">
        <f t="shared" si="23"/>
        <v>135.86626139817631</v>
      </c>
      <c r="P51" s="46">
        <f t="shared" si="23"/>
        <v>137.66233766233765</v>
      </c>
      <c r="Q51" s="46">
        <f t="shared" si="23"/>
        <v>135.41666666666666</v>
      </c>
      <c r="R51" s="46">
        <f t="shared" si="23"/>
        <v>133.92857142857142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8.5</v>
      </c>
      <c r="C58" s="78">
        <v>8.6999999999999993</v>
      </c>
      <c r="D58" s="78">
        <v>8.6</v>
      </c>
      <c r="E58" s="78">
        <v>2.2999999999999998</v>
      </c>
      <c r="F58" s="78">
        <v>8.6</v>
      </c>
      <c r="G58" s="182">
        <v>8.6</v>
      </c>
      <c r="H58" s="21">
        <v>8.3000000000000007</v>
      </c>
      <c r="I58" s="78">
        <v>8.4</v>
      </c>
      <c r="J58" s="78">
        <v>8.1</v>
      </c>
      <c r="K58" s="78">
        <v>2.1</v>
      </c>
      <c r="L58" s="78">
        <v>8.6999999999999993</v>
      </c>
      <c r="M58" s="182">
        <v>8.6</v>
      </c>
      <c r="N58" s="21">
        <v>8.6</v>
      </c>
      <c r="O58" s="78">
        <v>8.5</v>
      </c>
      <c r="P58" s="78">
        <v>8.8000000000000007</v>
      </c>
      <c r="Q58" s="78">
        <v>2.2999999999999998</v>
      </c>
      <c r="R58" s="78">
        <v>8.5</v>
      </c>
      <c r="S58" s="182">
        <v>8.1999999999999993</v>
      </c>
      <c r="T58" s="24">
        <f t="shared" ref="T58:T65" si="24">SUM(B58:S58)</f>
        <v>134.39999999999998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8.5</v>
      </c>
      <c r="C59" s="78">
        <v>8.6999999999999993</v>
      </c>
      <c r="D59" s="78">
        <v>8.6</v>
      </c>
      <c r="E59" s="78">
        <v>2.2999999999999998</v>
      </c>
      <c r="F59" s="78">
        <v>8.6</v>
      </c>
      <c r="G59" s="182">
        <v>8.6</v>
      </c>
      <c r="H59" s="21">
        <v>8.3000000000000007</v>
      </c>
      <c r="I59" s="78">
        <v>8.4</v>
      </c>
      <c r="J59" s="78">
        <v>8.1</v>
      </c>
      <c r="K59" s="78">
        <v>2.1</v>
      </c>
      <c r="L59" s="78">
        <v>8.6999999999999993</v>
      </c>
      <c r="M59" s="182">
        <v>8.6</v>
      </c>
      <c r="N59" s="21">
        <v>8.6</v>
      </c>
      <c r="O59" s="78">
        <v>8.5</v>
      </c>
      <c r="P59" s="78">
        <v>8.8000000000000007</v>
      </c>
      <c r="Q59" s="78">
        <v>2.2999999999999998</v>
      </c>
      <c r="R59" s="78">
        <v>8.5</v>
      </c>
      <c r="S59" s="182">
        <v>8.1999999999999993</v>
      </c>
      <c r="T59" s="24">
        <f t="shared" si="24"/>
        <v>134.39999999999998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8.6</v>
      </c>
      <c r="D60" s="78">
        <v>8.6</v>
      </c>
      <c r="E60" s="78">
        <v>2.2000000000000002</v>
      </c>
      <c r="F60" s="78">
        <v>8.6</v>
      </c>
      <c r="G60" s="182">
        <v>8.6</v>
      </c>
      <c r="H60" s="21">
        <v>7.9</v>
      </c>
      <c r="I60" s="78">
        <v>8.4</v>
      </c>
      <c r="J60" s="78">
        <v>8.1999999999999993</v>
      </c>
      <c r="K60" s="78">
        <v>2.1</v>
      </c>
      <c r="L60" s="78">
        <v>8.8000000000000007</v>
      </c>
      <c r="M60" s="182">
        <v>8.5</v>
      </c>
      <c r="N60" s="21">
        <v>8.5</v>
      </c>
      <c r="O60" s="78">
        <v>8.5</v>
      </c>
      <c r="P60" s="78">
        <v>8.6999999999999993</v>
      </c>
      <c r="Q60" s="78">
        <v>2.2000000000000002</v>
      </c>
      <c r="R60" s="78">
        <v>8.4</v>
      </c>
      <c r="S60" s="182">
        <v>8.1999999999999993</v>
      </c>
      <c r="T60" s="24">
        <f t="shared" si="24"/>
        <v>133.29999999999998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8.6999999999999993</v>
      </c>
      <c r="D61" s="78">
        <v>8.6</v>
      </c>
      <c r="E61" s="78">
        <v>2.2999999999999998</v>
      </c>
      <c r="F61" s="78">
        <v>8.6</v>
      </c>
      <c r="G61" s="182">
        <v>8.6</v>
      </c>
      <c r="H61" s="21">
        <v>7.9</v>
      </c>
      <c r="I61" s="78">
        <v>8.4</v>
      </c>
      <c r="J61" s="78">
        <v>8.1999999999999993</v>
      </c>
      <c r="K61" s="78">
        <v>2.1</v>
      </c>
      <c r="L61" s="78">
        <v>8.8000000000000007</v>
      </c>
      <c r="M61" s="182">
        <v>8.6</v>
      </c>
      <c r="N61" s="21">
        <v>8.5</v>
      </c>
      <c r="O61" s="78">
        <v>8.5</v>
      </c>
      <c r="P61" s="78">
        <v>8.6999999999999993</v>
      </c>
      <c r="Q61" s="78">
        <v>2.2999999999999998</v>
      </c>
      <c r="R61" s="78">
        <v>8.4</v>
      </c>
      <c r="S61" s="182">
        <v>8.1999999999999993</v>
      </c>
      <c r="T61" s="24">
        <f t="shared" si="24"/>
        <v>133.69999999999999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8.6999999999999993</v>
      </c>
      <c r="D62" s="78">
        <v>8.6</v>
      </c>
      <c r="E62" s="78">
        <v>2.2999999999999998</v>
      </c>
      <c r="F62" s="78">
        <v>8.6</v>
      </c>
      <c r="G62" s="182">
        <v>8.6999999999999993</v>
      </c>
      <c r="H62" s="21">
        <v>7.9</v>
      </c>
      <c r="I62" s="78">
        <v>8.4</v>
      </c>
      <c r="J62" s="78">
        <v>8.1999999999999993</v>
      </c>
      <c r="K62" s="78">
        <v>2.1</v>
      </c>
      <c r="L62" s="78">
        <v>8.8000000000000007</v>
      </c>
      <c r="M62" s="182">
        <v>8.6</v>
      </c>
      <c r="N62" s="21">
        <v>8.6</v>
      </c>
      <c r="O62" s="78">
        <v>8.5</v>
      </c>
      <c r="P62" s="78">
        <v>8.8000000000000007</v>
      </c>
      <c r="Q62" s="78">
        <v>2.2999999999999998</v>
      </c>
      <c r="R62" s="78">
        <v>8.5</v>
      </c>
      <c r="S62" s="182">
        <v>8.1999999999999993</v>
      </c>
      <c r="T62" s="24">
        <f t="shared" si="24"/>
        <v>134.19999999999996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8.6999999999999993</v>
      </c>
      <c r="D63" s="78">
        <v>8.6999999999999993</v>
      </c>
      <c r="E63" s="78">
        <v>2.2999999999999998</v>
      </c>
      <c r="F63" s="78">
        <v>8.6999999999999993</v>
      </c>
      <c r="G63" s="182">
        <v>8.6999999999999993</v>
      </c>
      <c r="H63" s="21">
        <v>7.9</v>
      </c>
      <c r="I63" s="78">
        <v>8.5</v>
      </c>
      <c r="J63" s="78">
        <v>8.3000000000000007</v>
      </c>
      <c r="K63" s="78">
        <v>2.1</v>
      </c>
      <c r="L63" s="78">
        <v>8.8000000000000007</v>
      </c>
      <c r="M63" s="182">
        <v>8.6</v>
      </c>
      <c r="N63" s="21">
        <v>8.6</v>
      </c>
      <c r="O63" s="78">
        <v>8.5</v>
      </c>
      <c r="P63" s="78">
        <v>8.8000000000000007</v>
      </c>
      <c r="Q63" s="78">
        <v>2.2999999999999998</v>
      </c>
      <c r="R63" s="78">
        <v>8.5</v>
      </c>
      <c r="S63" s="182">
        <v>8.1999999999999993</v>
      </c>
      <c r="T63" s="24">
        <f t="shared" si="24"/>
        <v>134.59999999999997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8.6999999999999993</v>
      </c>
      <c r="D64" s="78">
        <v>8.6999999999999993</v>
      </c>
      <c r="E64" s="78">
        <v>2.2999999999999998</v>
      </c>
      <c r="F64" s="78">
        <v>8.6999999999999993</v>
      </c>
      <c r="G64" s="182">
        <v>8.6999999999999993</v>
      </c>
      <c r="H64" s="21">
        <v>8</v>
      </c>
      <c r="I64" s="78">
        <v>8.5</v>
      </c>
      <c r="J64" s="78">
        <v>8.3000000000000007</v>
      </c>
      <c r="K64" s="78">
        <v>2.2000000000000002</v>
      </c>
      <c r="L64" s="78">
        <v>8.9</v>
      </c>
      <c r="M64" s="182">
        <v>8.6</v>
      </c>
      <c r="N64" s="21">
        <v>8.6</v>
      </c>
      <c r="O64" s="78">
        <v>8.6</v>
      </c>
      <c r="P64" s="78">
        <v>8.8000000000000007</v>
      </c>
      <c r="Q64" s="78">
        <v>2.2999999999999998</v>
      </c>
      <c r="R64" s="78">
        <v>8.5</v>
      </c>
      <c r="S64" s="182">
        <v>8.1999999999999993</v>
      </c>
      <c r="T64" s="24">
        <f t="shared" si="24"/>
        <v>134.99999999999997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60.800000000000011</v>
      </c>
      <c r="D65" s="26">
        <f t="shared" si="25"/>
        <v>60.400000000000006</v>
      </c>
      <c r="E65" s="26">
        <f t="shared" si="25"/>
        <v>16</v>
      </c>
      <c r="F65" s="26">
        <f t="shared" si="25"/>
        <v>60.400000000000006</v>
      </c>
      <c r="G65" s="27">
        <f t="shared" si="25"/>
        <v>60.5</v>
      </c>
      <c r="H65" s="25">
        <f t="shared" si="25"/>
        <v>56.199999999999996</v>
      </c>
      <c r="I65" s="26">
        <f t="shared" si="25"/>
        <v>59</v>
      </c>
      <c r="J65" s="26">
        <f t="shared" si="25"/>
        <v>57.399999999999991</v>
      </c>
      <c r="K65" s="26">
        <f t="shared" si="25"/>
        <v>14.8</v>
      </c>
      <c r="L65" s="26">
        <f t="shared" si="25"/>
        <v>61.499999999999993</v>
      </c>
      <c r="M65" s="27">
        <f t="shared" si="25"/>
        <v>60.1</v>
      </c>
      <c r="N65" s="25">
        <f t="shared" si="25"/>
        <v>60.000000000000007</v>
      </c>
      <c r="O65" s="26">
        <f t="shared" si="25"/>
        <v>59.6</v>
      </c>
      <c r="P65" s="26">
        <f t="shared" si="25"/>
        <v>61.399999999999991</v>
      </c>
      <c r="Q65" s="26">
        <f t="shared" si="25"/>
        <v>16</v>
      </c>
      <c r="R65" s="26">
        <f t="shared" si="25"/>
        <v>59.3</v>
      </c>
      <c r="S65" s="27">
        <f>SUM(S58:S64)</f>
        <v>57.400000000000006</v>
      </c>
      <c r="T65" s="24">
        <f t="shared" si="24"/>
        <v>939.59999999999991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142.5</v>
      </c>
      <c r="C66" s="29">
        <v>142.5</v>
      </c>
      <c r="D66" s="29">
        <v>141.5</v>
      </c>
      <c r="E66" s="29">
        <v>142.5</v>
      </c>
      <c r="F66" s="29">
        <v>141.5</v>
      </c>
      <c r="G66" s="30">
        <v>139.5</v>
      </c>
      <c r="H66" s="28">
        <v>141</v>
      </c>
      <c r="I66" s="29">
        <v>140.5</v>
      </c>
      <c r="J66" s="29">
        <v>139</v>
      </c>
      <c r="K66" s="29">
        <v>141.5</v>
      </c>
      <c r="L66" s="29">
        <v>139.5</v>
      </c>
      <c r="M66" s="30">
        <v>138.5</v>
      </c>
      <c r="N66" s="28">
        <v>143</v>
      </c>
      <c r="O66" s="29">
        <v>142</v>
      </c>
      <c r="P66" s="29">
        <v>141.5</v>
      </c>
      <c r="Q66" s="29">
        <v>142.5</v>
      </c>
      <c r="R66" s="29">
        <v>139</v>
      </c>
      <c r="S66" s="30">
        <v>139</v>
      </c>
      <c r="T66" s="304">
        <f>+((T65/T67)/7)*1000</f>
        <v>140.70080862533689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59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57</v>
      </c>
      <c r="I67" s="64">
        <v>60</v>
      </c>
      <c r="J67" s="64">
        <v>59</v>
      </c>
      <c r="K67" s="64">
        <v>15</v>
      </c>
      <c r="L67" s="64">
        <v>63</v>
      </c>
      <c r="M67" s="446">
        <v>62</v>
      </c>
      <c r="N67" s="303">
        <v>60</v>
      </c>
      <c r="O67" s="64">
        <v>60</v>
      </c>
      <c r="P67" s="64">
        <v>62</v>
      </c>
      <c r="Q67" s="64">
        <v>16</v>
      </c>
      <c r="R67" s="64">
        <v>61</v>
      </c>
      <c r="S67" s="446">
        <v>59</v>
      </c>
      <c r="T67" s="305">
        <f>SUM(B67:S67)</f>
        <v>954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8.3704999999999998</v>
      </c>
      <c r="C68" s="82">
        <f t="shared" si="26"/>
        <v>8.6894999999999989</v>
      </c>
      <c r="D68" s="82">
        <f t="shared" si="26"/>
        <v>8.6440999999999981</v>
      </c>
      <c r="E68" s="82">
        <f t="shared" si="26"/>
        <v>2.2719999999999998</v>
      </c>
      <c r="F68" s="82">
        <f t="shared" si="26"/>
        <v>8.6440999999999981</v>
      </c>
      <c r="G68" s="186">
        <f t="shared" si="26"/>
        <v>8.6685999999999996</v>
      </c>
      <c r="H68" s="36">
        <f t="shared" si="26"/>
        <v>7.9318000000000008</v>
      </c>
      <c r="I68" s="82">
        <f t="shared" si="26"/>
        <v>8.4420000000000002</v>
      </c>
      <c r="J68" s="82">
        <f t="shared" si="26"/>
        <v>8.2413999999999987</v>
      </c>
      <c r="K68" s="82">
        <f t="shared" si="26"/>
        <v>2.1315</v>
      </c>
      <c r="L68" s="82">
        <f t="shared" si="26"/>
        <v>8.8239000000000001</v>
      </c>
      <c r="M68" s="186">
        <f t="shared" si="26"/>
        <v>8.5817999999999994</v>
      </c>
      <c r="N68" s="36">
        <f t="shared" si="26"/>
        <v>8.5719999999999992</v>
      </c>
      <c r="O68" s="82">
        <f t="shared" si="26"/>
        <v>8.5280000000000005</v>
      </c>
      <c r="P68" s="82">
        <f t="shared" si="26"/>
        <v>8.7622000000000018</v>
      </c>
      <c r="Q68" s="82">
        <f t="shared" si="26"/>
        <v>2.2719999999999998</v>
      </c>
      <c r="R68" s="82">
        <f t="shared" si="26"/>
        <v>8.470600000000001</v>
      </c>
      <c r="S68" s="186">
        <f t="shared" si="26"/>
        <v>8.2013999999999978</v>
      </c>
      <c r="T68" s="306">
        <f>((T65*1000)/T67)/7</f>
        <v>140.70080862533692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58.852499999999999</v>
      </c>
      <c r="C69" s="83">
        <f t="shared" ref="C69:R69" si="27">((C67*C66)*7)/1000</f>
        <v>60.847499999999997</v>
      </c>
      <c r="D69" s="83">
        <f t="shared" si="27"/>
        <v>60.420499999999997</v>
      </c>
      <c r="E69" s="83">
        <f t="shared" si="27"/>
        <v>15.96</v>
      </c>
      <c r="F69" s="83">
        <f t="shared" si="27"/>
        <v>60.420499999999997</v>
      </c>
      <c r="G69" s="307">
        <f t="shared" si="27"/>
        <v>60.542999999999999</v>
      </c>
      <c r="H69" s="40">
        <f t="shared" si="27"/>
        <v>56.259</v>
      </c>
      <c r="I69" s="83">
        <f t="shared" si="27"/>
        <v>59.01</v>
      </c>
      <c r="J69" s="83">
        <f t="shared" si="27"/>
        <v>57.406999999999996</v>
      </c>
      <c r="K69" s="83">
        <f t="shared" si="27"/>
        <v>14.8575</v>
      </c>
      <c r="L69" s="83">
        <f t="shared" si="27"/>
        <v>61.519500000000001</v>
      </c>
      <c r="M69" s="307">
        <f t="shared" si="27"/>
        <v>60.109000000000002</v>
      </c>
      <c r="N69" s="40">
        <f t="shared" si="27"/>
        <v>60.06</v>
      </c>
      <c r="O69" s="83">
        <f t="shared" si="27"/>
        <v>59.64</v>
      </c>
      <c r="P69" s="83">
        <f t="shared" si="27"/>
        <v>61.411000000000001</v>
      </c>
      <c r="Q69" s="83">
        <f t="shared" si="27"/>
        <v>15.96</v>
      </c>
      <c r="R69" s="83">
        <f t="shared" si="27"/>
        <v>59.353000000000002</v>
      </c>
      <c r="S69" s="85">
        <f>((S67*S66)*7)/1000</f>
        <v>57.406999999999996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142.37288135593221</v>
      </c>
      <c r="C70" s="84">
        <f t="shared" ref="C70:R70" si="28">+(C65/C67)/7*1000</f>
        <v>142.38875878220142</v>
      </c>
      <c r="D70" s="84">
        <f t="shared" si="28"/>
        <v>141.45199063231854</v>
      </c>
      <c r="E70" s="84">
        <f t="shared" si="28"/>
        <v>142.85714285714286</v>
      </c>
      <c r="F70" s="84">
        <f t="shared" si="28"/>
        <v>141.45199063231854</v>
      </c>
      <c r="G70" s="188">
        <f t="shared" si="28"/>
        <v>139.40092165898619</v>
      </c>
      <c r="H70" s="45">
        <f t="shared" si="28"/>
        <v>140.85213032581453</v>
      </c>
      <c r="I70" s="84">
        <f t="shared" si="28"/>
        <v>140.47619047619048</v>
      </c>
      <c r="J70" s="84">
        <f t="shared" si="28"/>
        <v>138.9830508474576</v>
      </c>
      <c r="K70" s="84">
        <f t="shared" si="28"/>
        <v>140.95238095238096</v>
      </c>
      <c r="L70" s="84">
        <f t="shared" si="28"/>
        <v>139.45578231292515</v>
      </c>
      <c r="M70" s="188">
        <f t="shared" si="28"/>
        <v>138.47926267281105</v>
      </c>
      <c r="N70" s="45">
        <f t="shared" si="28"/>
        <v>142.85714285714289</v>
      </c>
      <c r="O70" s="84">
        <f t="shared" si="28"/>
        <v>141.90476190476193</v>
      </c>
      <c r="P70" s="84">
        <f t="shared" si="28"/>
        <v>141.47465437788014</v>
      </c>
      <c r="Q70" s="84">
        <f t="shared" si="28"/>
        <v>142.85714285714286</v>
      </c>
      <c r="R70" s="84">
        <f t="shared" si="28"/>
        <v>138.87587822014049</v>
      </c>
      <c r="S70" s="47">
        <f>+(S65/S67)/7*1000</f>
        <v>138.98305084745763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0141-D645-4DF0-90A7-1C3686CBA767}">
  <dimension ref="A1:AQ239"/>
  <sheetViews>
    <sheetView view="pageBreakPreview" topLeftCell="A40" zoomScale="30" zoomScaleNormal="30" zoomScaleSheetLayoutView="30" workbookViewId="0">
      <selection activeCell="B60" sqref="B60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2"/>
      <c r="Z3" s="2"/>
      <c r="AA3" s="2"/>
      <c r="AB3" s="2"/>
      <c r="AC3" s="2"/>
      <c r="AD3" s="4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6" t="s">
        <v>1</v>
      </c>
      <c r="B9" s="476"/>
      <c r="C9" s="476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6"/>
      <c r="B10" s="476"/>
      <c r="C10" s="4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6" t="s">
        <v>4</v>
      </c>
      <c r="B11" s="476"/>
      <c r="C11" s="476"/>
      <c r="D11" s="1"/>
      <c r="E11" s="477">
        <v>3</v>
      </c>
      <c r="F11" s="1"/>
      <c r="G11" s="1"/>
      <c r="H11" s="1"/>
      <c r="I11" s="1"/>
      <c r="J11" s="1"/>
      <c r="K11" s="493" t="s">
        <v>156</v>
      </c>
      <c r="L11" s="493"/>
      <c r="M11" s="478"/>
      <c r="N11" s="4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6"/>
      <c r="B12" s="476"/>
      <c r="C12" s="476"/>
      <c r="D12" s="1"/>
      <c r="E12" s="5"/>
      <c r="F12" s="1"/>
      <c r="G12" s="1"/>
      <c r="H12" s="1"/>
      <c r="I12" s="1"/>
      <c r="J12" s="1"/>
      <c r="K12" s="478"/>
      <c r="L12" s="478"/>
      <c r="M12" s="478"/>
      <c r="N12" s="4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6"/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8"/>
      <c r="M13" s="478"/>
      <c r="N13" s="478"/>
      <c r="O13" s="478"/>
      <c r="P13" s="478"/>
      <c r="Q13" s="478"/>
      <c r="R13" s="478"/>
      <c r="S13" s="478"/>
      <c r="T13" s="478"/>
      <c r="U13" s="478"/>
      <c r="V13" s="478"/>
      <c r="W13" s="1"/>
      <c r="X13" s="1"/>
      <c r="Y13" s="1"/>
    </row>
    <row r="14" spans="1:30" s="3" customFormat="1" ht="27" thickBot="1" x14ac:dyDescent="0.3">
      <c r="A14" s="476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107.7</v>
      </c>
      <c r="C18" s="78">
        <v>108.5</v>
      </c>
      <c r="D18" s="22">
        <v>111.4</v>
      </c>
      <c r="E18" s="22">
        <v>29.1</v>
      </c>
      <c r="F18" s="22">
        <v>114.3</v>
      </c>
      <c r="G18" s="22">
        <v>113.1</v>
      </c>
      <c r="H18" s="21">
        <v>111</v>
      </c>
      <c r="I18" s="22">
        <v>112.7</v>
      </c>
      <c r="J18" s="22">
        <v>112.3</v>
      </c>
      <c r="K18" s="119">
        <v>26.7</v>
      </c>
      <c r="L18" s="22">
        <v>114.6</v>
      </c>
      <c r="M18" s="22">
        <v>114.6</v>
      </c>
      <c r="N18" s="21">
        <v>111.7</v>
      </c>
      <c r="O18" s="78">
        <v>111.9</v>
      </c>
      <c r="P18" s="22">
        <v>114</v>
      </c>
      <c r="Q18" s="22">
        <v>30.1</v>
      </c>
      <c r="R18" s="22">
        <v>114.3</v>
      </c>
      <c r="S18" s="23">
        <v>115.1</v>
      </c>
      <c r="T18" s="24">
        <f t="shared" ref="T18:T25" si="0">SUM(B18:S18)</f>
        <v>1773.1</v>
      </c>
      <c r="V18" s="2"/>
      <c r="W18" s="18"/>
    </row>
    <row r="19" spans="1:30" ht="39.950000000000003" customHeight="1" x14ac:dyDescent="0.25">
      <c r="A19" s="157" t="s">
        <v>13</v>
      </c>
      <c r="B19" s="21">
        <v>107.7</v>
      </c>
      <c r="C19" s="78">
        <v>108.5</v>
      </c>
      <c r="D19" s="22">
        <v>111.4</v>
      </c>
      <c r="E19" s="22">
        <v>29.1</v>
      </c>
      <c r="F19" s="22">
        <v>114.3</v>
      </c>
      <c r="G19" s="22">
        <v>113.1</v>
      </c>
      <c r="H19" s="21">
        <v>111</v>
      </c>
      <c r="I19" s="22">
        <v>112.7</v>
      </c>
      <c r="J19" s="22">
        <v>112.3</v>
      </c>
      <c r="K19" s="119">
        <v>26.7</v>
      </c>
      <c r="L19" s="22">
        <v>114.6</v>
      </c>
      <c r="M19" s="22">
        <v>114.6</v>
      </c>
      <c r="N19" s="21">
        <v>111.7</v>
      </c>
      <c r="O19" s="78">
        <v>111.9</v>
      </c>
      <c r="P19" s="22">
        <v>114</v>
      </c>
      <c r="Q19" s="22">
        <v>30.1</v>
      </c>
      <c r="R19" s="22">
        <v>114.3</v>
      </c>
      <c r="S19" s="23">
        <v>115.1</v>
      </c>
      <c r="T19" s="24">
        <f t="shared" si="0"/>
        <v>1773.1</v>
      </c>
      <c r="V19" s="2"/>
      <c r="W19" s="18"/>
    </row>
    <row r="20" spans="1:30" ht="39.75" customHeight="1" x14ac:dyDescent="0.25">
      <c r="A20" s="156" t="s">
        <v>14</v>
      </c>
      <c r="B20" s="21">
        <v>106.5</v>
      </c>
      <c r="C20" s="78">
        <v>107.9</v>
      </c>
      <c r="D20" s="22">
        <v>110.4</v>
      </c>
      <c r="E20" s="22">
        <v>29.1</v>
      </c>
      <c r="F20" s="22">
        <v>113.7</v>
      </c>
      <c r="G20" s="22">
        <v>112.1</v>
      </c>
      <c r="H20" s="21">
        <v>110.1</v>
      </c>
      <c r="I20" s="22">
        <v>112</v>
      </c>
      <c r="J20" s="22">
        <v>111.5</v>
      </c>
      <c r="K20" s="119">
        <v>26.4</v>
      </c>
      <c r="L20" s="22">
        <v>113.8</v>
      </c>
      <c r="M20" s="22">
        <v>114.1</v>
      </c>
      <c r="N20" s="21">
        <v>110.5</v>
      </c>
      <c r="O20" s="78">
        <v>111.5</v>
      </c>
      <c r="P20" s="22">
        <v>113.4</v>
      </c>
      <c r="Q20" s="22">
        <v>29.8</v>
      </c>
      <c r="R20" s="22">
        <v>113.7</v>
      </c>
      <c r="S20" s="23">
        <v>114.1</v>
      </c>
      <c r="T20" s="24">
        <f t="shared" si="0"/>
        <v>1760.6</v>
      </c>
      <c r="V20" s="2"/>
      <c r="W20" s="18"/>
    </row>
    <row r="21" spans="1:30" ht="39.950000000000003" customHeight="1" x14ac:dyDescent="0.25">
      <c r="A21" s="157" t="s">
        <v>15</v>
      </c>
      <c r="B21" s="21">
        <v>106.5</v>
      </c>
      <c r="C21" s="78">
        <v>107.9</v>
      </c>
      <c r="D21" s="22">
        <v>110.4</v>
      </c>
      <c r="E21" s="22">
        <v>29.1</v>
      </c>
      <c r="F21" s="22">
        <v>113.7</v>
      </c>
      <c r="G21" s="22">
        <v>112.1</v>
      </c>
      <c r="H21" s="21">
        <v>110.1</v>
      </c>
      <c r="I21" s="22">
        <v>112</v>
      </c>
      <c r="J21" s="22">
        <v>111.5</v>
      </c>
      <c r="K21" s="119">
        <v>26.4</v>
      </c>
      <c r="L21" s="22">
        <v>113.8</v>
      </c>
      <c r="M21" s="22">
        <v>114.1</v>
      </c>
      <c r="N21" s="21">
        <v>110.5</v>
      </c>
      <c r="O21" s="78">
        <v>111.5</v>
      </c>
      <c r="P21" s="22">
        <v>113.4</v>
      </c>
      <c r="Q21" s="22">
        <v>29.8</v>
      </c>
      <c r="R21" s="22">
        <v>113.7</v>
      </c>
      <c r="S21" s="23">
        <v>114.1</v>
      </c>
      <c r="T21" s="24">
        <f t="shared" si="0"/>
        <v>1760.6</v>
      </c>
      <c r="V21" s="2"/>
      <c r="W21" s="18"/>
    </row>
    <row r="22" spans="1:30" ht="39.950000000000003" customHeight="1" x14ac:dyDescent="0.25">
      <c r="A22" s="156" t="s">
        <v>16</v>
      </c>
      <c r="B22" s="21">
        <v>106.5</v>
      </c>
      <c r="C22" s="78">
        <v>107.9</v>
      </c>
      <c r="D22" s="22">
        <v>110.4</v>
      </c>
      <c r="E22" s="22">
        <v>29.1</v>
      </c>
      <c r="F22" s="22">
        <v>113.7</v>
      </c>
      <c r="G22" s="22">
        <v>112.1</v>
      </c>
      <c r="H22" s="21">
        <v>110.1</v>
      </c>
      <c r="I22" s="22">
        <v>112</v>
      </c>
      <c r="J22" s="22">
        <v>111.5</v>
      </c>
      <c r="K22" s="119">
        <v>26.4</v>
      </c>
      <c r="L22" s="22">
        <v>113.8</v>
      </c>
      <c r="M22" s="22">
        <v>114.1</v>
      </c>
      <c r="N22" s="21">
        <v>110.5</v>
      </c>
      <c r="O22" s="78">
        <v>111.5</v>
      </c>
      <c r="P22" s="22">
        <v>113.4</v>
      </c>
      <c r="Q22" s="22">
        <v>29.8</v>
      </c>
      <c r="R22" s="22">
        <v>113.7</v>
      </c>
      <c r="S22" s="23">
        <v>114.1</v>
      </c>
      <c r="T22" s="24">
        <f t="shared" si="0"/>
        <v>1760.6</v>
      </c>
      <c r="V22" s="2"/>
      <c r="W22" s="18"/>
    </row>
    <row r="23" spans="1:30" ht="39.950000000000003" customHeight="1" x14ac:dyDescent="0.25">
      <c r="A23" s="157" t="s">
        <v>17</v>
      </c>
      <c r="B23" s="21">
        <v>106.5</v>
      </c>
      <c r="C23" s="78">
        <v>107.9</v>
      </c>
      <c r="D23" s="22">
        <v>110.4</v>
      </c>
      <c r="E23" s="22">
        <v>29.1</v>
      </c>
      <c r="F23" s="22">
        <v>113.7</v>
      </c>
      <c r="G23" s="22">
        <v>112.1</v>
      </c>
      <c r="H23" s="21">
        <v>110.1</v>
      </c>
      <c r="I23" s="22">
        <v>112</v>
      </c>
      <c r="J23" s="22">
        <v>111.5</v>
      </c>
      <c r="K23" s="119">
        <v>26.4</v>
      </c>
      <c r="L23" s="22">
        <v>113.8</v>
      </c>
      <c r="M23" s="22">
        <v>114.1</v>
      </c>
      <c r="N23" s="21">
        <v>110.5</v>
      </c>
      <c r="O23" s="78">
        <v>111.5</v>
      </c>
      <c r="P23" s="22">
        <v>113.4</v>
      </c>
      <c r="Q23" s="22">
        <v>29.8</v>
      </c>
      <c r="R23" s="22">
        <v>113.7</v>
      </c>
      <c r="S23" s="23">
        <v>114.1</v>
      </c>
      <c r="T23" s="24">
        <f t="shared" si="0"/>
        <v>1760.6</v>
      </c>
      <c r="V23" s="2"/>
      <c r="W23" s="18"/>
    </row>
    <row r="24" spans="1:30" ht="39.950000000000003" customHeight="1" x14ac:dyDescent="0.25">
      <c r="A24" s="156" t="s">
        <v>18</v>
      </c>
      <c r="B24" s="21">
        <v>106.5</v>
      </c>
      <c r="C24" s="78">
        <v>107.9</v>
      </c>
      <c r="D24" s="22">
        <v>110.4</v>
      </c>
      <c r="E24" s="22">
        <v>29.1</v>
      </c>
      <c r="F24" s="22">
        <v>113.7</v>
      </c>
      <c r="G24" s="22">
        <v>112.1</v>
      </c>
      <c r="H24" s="21">
        <v>110.1</v>
      </c>
      <c r="I24" s="22">
        <v>112</v>
      </c>
      <c r="J24" s="22">
        <v>111.5</v>
      </c>
      <c r="K24" s="119">
        <v>26.4</v>
      </c>
      <c r="L24" s="22">
        <v>113.8</v>
      </c>
      <c r="M24" s="22">
        <v>114.1</v>
      </c>
      <c r="N24" s="21">
        <v>110.5</v>
      </c>
      <c r="O24" s="78">
        <v>111.5</v>
      </c>
      <c r="P24" s="22">
        <v>113.4</v>
      </c>
      <c r="Q24" s="22">
        <v>29.8</v>
      </c>
      <c r="R24" s="22">
        <v>113.7</v>
      </c>
      <c r="S24" s="23">
        <v>114.1</v>
      </c>
      <c r="T24" s="24">
        <f t="shared" si="0"/>
        <v>1760.6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747.9</v>
      </c>
      <c r="C25" s="26">
        <f t="shared" si="1"/>
        <v>756.49999999999989</v>
      </c>
      <c r="D25" s="26">
        <f t="shared" si="1"/>
        <v>774.8</v>
      </c>
      <c r="E25" s="26">
        <f>SUM(E18:E24)</f>
        <v>203.7</v>
      </c>
      <c r="F25" s="26">
        <f t="shared" ref="F25:L25" si="2">SUM(F18:F24)</f>
        <v>797.10000000000014</v>
      </c>
      <c r="G25" s="26">
        <f t="shared" si="2"/>
        <v>786.7</v>
      </c>
      <c r="H25" s="25">
        <f t="shared" si="2"/>
        <v>772.50000000000011</v>
      </c>
      <c r="I25" s="26">
        <f t="shared" si="2"/>
        <v>785.4</v>
      </c>
      <c r="J25" s="26">
        <f>SUM(J18:J24)</f>
        <v>782.1</v>
      </c>
      <c r="K25" s="120">
        <f t="shared" ref="K25" si="3">SUM(K18:K24)</f>
        <v>185.4</v>
      </c>
      <c r="L25" s="26">
        <f t="shared" si="2"/>
        <v>798.19999999999993</v>
      </c>
      <c r="M25" s="26">
        <f>SUM(M18:M24)</f>
        <v>799.7</v>
      </c>
      <c r="N25" s="25">
        <f t="shared" ref="N25:P25" si="4">SUM(N18:N24)</f>
        <v>775.9</v>
      </c>
      <c r="O25" s="26">
        <f t="shared" si="4"/>
        <v>781.3</v>
      </c>
      <c r="P25" s="26">
        <f t="shared" si="4"/>
        <v>794.99999999999989</v>
      </c>
      <c r="Q25" s="26">
        <f>SUM(Q18:Q24)</f>
        <v>209.20000000000002</v>
      </c>
      <c r="R25" s="26">
        <f t="shared" ref="R25:S25" si="5">SUM(R18:R24)</f>
        <v>797.10000000000014</v>
      </c>
      <c r="S25" s="27">
        <f t="shared" si="5"/>
        <v>800.7</v>
      </c>
      <c r="T25" s="24">
        <f t="shared" si="0"/>
        <v>12349.2</v>
      </c>
    </row>
    <row r="26" spans="1:30" s="2" customFormat="1" ht="36.75" customHeight="1" x14ac:dyDescent="0.25">
      <c r="A26" s="158" t="s">
        <v>19</v>
      </c>
      <c r="B26" s="402">
        <v>153.1</v>
      </c>
      <c r="C26" s="405">
        <v>153.1</v>
      </c>
      <c r="D26" s="29">
        <v>153.1</v>
      </c>
      <c r="E26" s="29">
        <v>153.1</v>
      </c>
      <c r="F26" s="401">
        <v>153.1</v>
      </c>
      <c r="G26" s="401">
        <v>153.1</v>
      </c>
      <c r="H26" s="402">
        <v>153.1</v>
      </c>
      <c r="I26" s="401">
        <v>153.1</v>
      </c>
      <c r="J26" s="401">
        <v>153.1</v>
      </c>
      <c r="K26" s="401">
        <v>153.1</v>
      </c>
      <c r="L26" s="401">
        <v>153.1</v>
      </c>
      <c r="M26" s="401">
        <v>153.1</v>
      </c>
      <c r="N26" s="402">
        <v>153.1</v>
      </c>
      <c r="O26" s="401">
        <v>153.1</v>
      </c>
      <c r="P26" s="401">
        <v>153.1</v>
      </c>
      <c r="Q26" s="401">
        <v>153.1</v>
      </c>
      <c r="R26" s="401">
        <v>153.1</v>
      </c>
      <c r="S26" s="404">
        <v>153.1</v>
      </c>
      <c r="T26" s="31">
        <f>+((T25/T27)/7)*1000</f>
        <v>153.08672583924232</v>
      </c>
    </row>
    <row r="27" spans="1:30" s="2" customFormat="1" ht="33" customHeight="1" x14ac:dyDescent="0.25">
      <c r="A27" s="159" t="s">
        <v>20</v>
      </c>
      <c r="B27" s="32">
        <v>698</v>
      </c>
      <c r="C27" s="81">
        <v>706</v>
      </c>
      <c r="D27" s="33">
        <v>723</v>
      </c>
      <c r="E27" s="33">
        <v>190</v>
      </c>
      <c r="F27" s="33">
        <v>744</v>
      </c>
      <c r="G27" s="33">
        <v>734</v>
      </c>
      <c r="H27" s="32">
        <v>721</v>
      </c>
      <c r="I27" s="33">
        <v>733</v>
      </c>
      <c r="J27" s="33">
        <v>730</v>
      </c>
      <c r="K27" s="122">
        <v>173</v>
      </c>
      <c r="L27" s="33">
        <v>745</v>
      </c>
      <c r="M27" s="33">
        <v>746</v>
      </c>
      <c r="N27" s="32">
        <v>724</v>
      </c>
      <c r="O27" s="33">
        <v>729</v>
      </c>
      <c r="P27" s="33">
        <v>742</v>
      </c>
      <c r="Q27" s="33">
        <v>195</v>
      </c>
      <c r="R27" s="33">
        <v>744</v>
      </c>
      <c r="S27" s="34">
        <v>747</v>
      </c>
      <c r="T27" s="35">
        <f>SUM(B27:S27)</f>
        <v>11524</v>
      </c>
      <c r="U27" s="2">
        <f>((T25*1000)/T27)/7</f>
        <v>153.08672583924232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106.52931999999998</v>
      </c>
      <c r="C28" s="37">
        <f t="shared" si="6"/>
        <v>107.92403999999999</v>
      </c>
      <c r="D28" s="37">
        <f t="shared" si="6"/>
        <v>110.40782000000002</v>
      </c>
      <c r="E28" s="37">
        <f t="shared" si="6"/>
        <v>29.084600000000002</v>
      </c>
      <c r="F28" s="37">
        <f t="shared" si="6"/>
        <v>113.74896000000001</v>
      </c>
      <c r="G28" s="37">
        <f t="shared" si="6"/>
        <v>112.08555999999999</v>
      </c>
      <c r="H28" s="36">
        <f t="shared" si="6"/>
        <v>110.13914</v>
      </c>
      <c r="I28" s="37">
        <f t="shared" si="6"/>
        <v>112.03121999999999</v>
      </c>
      <c r="J28" s="37">
        <f t="shared" si="6"/>
        <v>111.54820000000002</v>
      </c>
      <c r="K28" s="123">
        <f t="shared" si="6"/>
        <v>26.400820000000003</v>
      </c>
      <c r="L28" s="37">
        <f t="shared" si="6"/>
        <v>113.8433</v>
      </c>
      <c r="M28" s="37">
        <f t="shared" si="6"/>
        <v>114.05763999999999</v>
      </c>
      <c r="N28" s="36">
        <f t="shared" si="6"/>
        <v>110.50215999999996</v>
      </c>
      <c r="O28" s="37">
        <f t="shared" si="6"/>
        <v>111.49386</v>
      </c>
      <c r="P28" s="37">
        <f t="shared" si="6"/>
        <v>113.44028</v>
      </c>
      <c r="Q28" s="37">
        <f t="shared" si="6"/>
        <v>29.756300000000003</v>
      </c>
      <c r="R28" s="37">
        <f t="shared" si="6"/>
        <v>113.74896000000001</v>
      </c>
      <c r="S28" s="38">
        <f t="shared" si="6"/>
        <v>114.07197999999998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748.04660000000001</v>
      </c>
      <c r="C29" s="41">
        <f t="shared" si="7"/>
        <v>756.62019999999995</v>
      </c>
      <c r="D29" s="41">
        <f t="shared" si="7"/>
        <v>774.83910000000003</v>
      </c>
      <c r="E29" s="41">
        <f>((E27*E26)*7)/1000</f>
        <v>203.62299999999999</v>
      </c>
      <c r="F29" s="41">
        <f>((F27*F26)*7)/1000</f>
        <v>797.34479999999996</v>
      </c>
      <c r="G29" s="41">
        <f t="shared" ref="G29:S29" si="8">((G27*G26)*7)/1000</f>
        <v>786.62779999999998</v>
      </c>
      <c r="H29" s="40">
        <f t="shared" si="8"/>
        <v>772.69569999999999</v>
      </c>
      <c r="I29" s="41">
        <f t="shared" si="8"/>
        <v>785.55610000000001</v>
      </c>
      <c r="J29" s="41">
        <f t="shared" si="8"/>
        <v>782.34100000000001</v>
      </c>
      <c r="K29" s="124">
        <f t="shared" si="8"/>
        <v>185.4041</v>
      </c>
      <c r="L29" s="41">
        <f t="shared" si="8"/>
        <v>798.41650000000004</v>
      </c>
      <c r="M29" s="41">
        <f t="shared" si="8"/>
        <v>799.48820000000001</v>
      </c>
      <c r="N29" s="40">
        <f t="shared" si="8"/>
        <v>775.91079999999988</v>
      </c>
      <c r="O29" s="41">
        <f t="shared" si="8"/>
        <v>781.26929999999993</v>
      </c>
      <c r="P29" s="41">
        <f t="shared" si="8"/>
        <v>795.20140000000004</v>
      </c>
      <c r="Q29" s="42">
        <f t="shared" si="8"/>
        <v>208.98150000000001</v>
      </c>
      <c r="R29" s="42">
        <f t="shared" si="8"/>
        <v>797.34479999999996</v>
      </c>
      <c r="S29" s="43">
        <f t="shared" si="8"/>
        <v>800.55989999999997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153.06999590667212</v>
      </c>
      <c r="C30" s="46">
        <f t="shared" si="9"/>
        <v>153.07567786321326</v>
      </c>
      <c r="D30" s="46">
        <f t="shared" si="9"/>
        <v>153.09227425409998</v>
      </c>
      <c r="E30" s="46">
        <f>+(E25/E27)/7*1000</f>
        <v>153.15789473684211</v>
      </c>
      <c r="F30" s="46">
        <f t="shared" ref="F30:L30" si="10">+(F25/F27)/7*1000</f>
        <v>153.05299539170508</v>
      </c>
      <c r="G30" s="46">
        <f t="shared" si="10"/>
        <v>153.11405216037372</v>
      </c>
      <c r="H30" s="45">
        <f t="shared" si="10"/>
        <v>153.06122448979596</v>
      </c>
      <c r="I30" s="46">
        <f t="shared" si="10"/>
        <v>153.06957708049111</v>
      </c>
      <c r="J30" s="46">
        <f>+(J25/J27)/7*1000</f>
        <v>153.05283757338552</v>
      </c>
      <c r="K30" s="125">
        <f t="shared" ref="K30" si="11">+(K25/K27)/7*1000</f>
        <v>153.09661436829066</v>
      </c>
      <c r="L30" s="46">
        <f t="shared" si="10"/>
        <v>153.05848513902203</v>
      </c>
      <c r="M30" s="46">
        <f>+(M25/M27)/7*1000</f>
        <v>153.14055917273078</v>
      </c>
      <c r="N30" s="45">
        <f t="shared" ref="N30:S30" si="12">+(N25/N27)/7*1000</f>
        <v>153.09786898184689</v>
      </c>
      <c r="O30" s="46">
        <f t="shared" si="12"/>
        <v>153.10601606897902</v>
      </c>
      <c r="P30" s="46">
        <f t="shared" si="12"/>
        <v>153.0612244897959</v>
      </c>
      <c r="Q30" s="46">
        <f t="shared" si="12"/>
        <v>153.26007326007326</v>
      </c>
      <c r="R30" s="46">
        <f t="shared" si="12"/>
        <v>153.05299539170508</v>
      </c>
      <c r="S30" s="47">
        <f t="shared" si="12"/>
        <v>153.12679288582902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92.1</v>
      </c>
      <c r="C39" s="78">
        <v>84.6</v>
      </c>
      <c r="D39" s="78">
        <v>88.7</v>
      </c>
      <c r="E39" s="78">
        <v>30.2</v>
      </c>
      <c r="F39" s="78">
        <v>96.2</v>
      </c>
      <c r="G39" s="78">
        <v>94.6</v>
      </c>
      <c r="H39" s="78"/>
      <c r="I39" s="78"/>
      <c r="J39" s="99">
        <f t="shared" ref="J39:J46" si="13">SUM(B39:I39)</f>
        <v>486.4</v>
      </c>
      <c r="K39" s="2"/>
      <c r="L39" s="89" t="s">
        <v>12</v>
      </c>
      <c r="M39" s="78">
        <v>6.3</v>
      </c>
      <c r="N39" s="78">
        <v>6.4</v>
      </c>
      <c r="O39" s="78">
        <v>6.4</v>
      </c>
      <c r="P39" s="78">
        <v>1.6</v>
      </c>
      <c r="Q39" s="78">
        <v>6.5</v>
      </c>
      <c r="R39" s="78">
        <v>6.5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92.1</v>
      </c>
      <c r="C40" s="78">
        <v>84.6</v>
      </c>
      <c r="D40" s="78">
        <v>88.7</v>
      </c>
      <c r="E40" s="78">
        <v>30.2</v>
      </c>
      <c r="F40" s="78">
        <v>96.2</v>
      </c>
      <c r="G40" s="78">
        <v>94.6</v>
      </c>
      <c r="H40" s="78"/>
      <c r="I40" s="78"/>
      <c r="J40" s="99">
        <f t="shared" si="13"/>
        <v>486.4</v>
      </c>
      <c r="K40" s="2"/>
      <c r="L40" s="90" t="s">
        <v>13</v>
      </c>
      <c r="M40" s="78">
        <v>6.3</v>
      </c>
      <c r="N40" s="78">
        <v>6.4</v>
      </c>
      <c r="O40" s="78">
        <v>6.4</v>
      </c>
      <c r="P40" s="78">
        <v>1.6</v>
      </c>
      <c r="Q40" s="78">
        <v>6.5</v>
      </c>
      <c r="R40" s="78">
        <v>6.5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6.3</v>
      </c>
      <c r="O41" s="78">
        <v>6.3</v>
      </c>
      <c r="P41" s="78">
        <v>1.4</v>
      </c>
      <c r="Q41" s="78">
        <v>6.5</v>
      </c>
      <c r="R41" s="78">
        <v>6.4</v>
      </c>
      <c r="S41" s="99">
        <f t="shared" si="14"/>
        <v>33.199999999999996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6.3</v>
      </c>
      <c r="O42" s="78">
        <v>6.4</v>
      </c>
      <c r="P42" s="78">
        <v>1.5</v>
      </c>
      <c r="Q42" s="78">
        <v>6.5</v>
      </c>
      <c r="R42" s="78">
        <v>6.4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6.4</v>
      </c>
      <c r="O43" s="78">
        <v>6.4</v>
      </c>
      <c r="P43" s="78">
        <v>1.5</v>
      </c>
      <c r="Q43" s="78">
        <v>6.5</v>
      </c>
      <c r="R43" s="78">
        <v>6.4</v>
      </c>
      <c r="S43" s="99">
        <f t="shared" si="14"/>
        <v>33.5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</v>
      </c>
      <c r="N44" s="78">
        <v>5.6</v>
      </c>
      <c r="O44" s="78">
        <v>5.8</v>
      </c>
      <c r="P44" s="78">
        <v>2</v>
      </c>
      <c r="Q44" s="78">
        <v>7</v>
      </c>
      <c r="R44" s="78">
        <v>7</v>
      </c>
      <c r="S44" s="99">
        <f t="shared" si="14"/>
        <v>33.4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</v>
      </c>
      <c r="N45" s="78">
        <v>5.6</v>
      </c>
      <c r="O45" s="78">
        <v>5.8</v>
      </c>
      <c r="P45" s="78">
        <v>2</v>
      </c>
      <c r="Q45" s="78">
        <v>7</v>
      </c>
      <c r="R45" s="78">
        <v>7</v>
      </c>
      <c r="S45" s="99">
        <f t="shared" si="14"/>
        <v>33.4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184.2</v>
      </c>
      <c r="C46" s="26">
        <f t="shared" si="15"/>
        <v>169.2</v>
      </c>
      <c r="D46" s="26">
        <f t="shared" si="15"/>
        <v>177.4</v>
      </c>
      <c r="E46" s="26">
        <f t="shared" si="15"/>
        <v>60.4</v>
      </c>
      <c r="F46" s="26">
        <f t="shared" si="15"/>
        <v>192.4</v>
      </c>
      <c r="G46" s="26">
        <f t="shared" si="15"/>
        <v>189.2</v>
      </c>
      <c r="H46" s="26">
        <f t="shared" si="15"/>
        <v>0</v>
      </c>
      <c r="I46" s="26">
        <f t="shared" si="15"/>
        <v>0</v>
      </c>
      <c r="J46" s="99">
        <f t="shared" si="13"/>
        <v>972.8</v>
      </c>
      <c r="L46" s="76" t="s">
        <v>10</v>
      </c>
      <c r="M46" s="79">
        <f t="shared" ref="M46:R46" si="16">SUM(M39:M45)</f>
        <v>43.5</v>
      </c>
      <c r="N46" s="26">
        <f t="shared" si="16"/>
        <v>43.000000000000007</v>
      </c>
      <c r="O46" s="26">
        <f t="shared" si="16"/>
        <v>43.499999999999993</v>
      </c>
      <c r="P46" s="26">
        <f t="shared" si="16"/>
        <v>11.6</v>
      </c>
      <c r="Q46" s="26">
        <f t="shared" si="16"/>
        <v>46.5</v>
      </c>
      <c r="R46" s="26">
        <f t="shared" si="16"/>
        <v>46.199999999999996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155.6</v>
      </c>
      <c r="C47" s="29">
        <v>155.6</v>
      </c>
      <c r="D47" s="29">
        <v>155.6</v>
      </c>
      <c r="E47" s="29">
        <v>155.6</v>
      </c>
      <c r="F47" s="29">
        <v>155.6</v>
      </c>
      <c r="G47" s="29">
        <v>155.6</v>
      </c>
      <c r="H47" s="29"/>
      <c r="I47" s="29"/>
      <c r="J47" s="100">
        <f>+((J46/J48)/7)*1000</f>
        <v>44.456631020930445</v>
      </c>
      <c r="L47" s="108" t="s">
        <v>19</v>
      </c>
      <c r="M47" s="80">
        <v>140.5</v>
      </c>
      <c r="N47" s="29">
        <v>135.5</v>
      </c>
      <c r="O47" s="29">
        <v>136</v>
      </c>
      <c r="P47" s="29">
        <v>137.5</v>
      </c>
      <c r="Q47" s="29">
        <v>135.5</v>
      </c>
      <c r="R47" s="29">
        <v>134</v>
      </c>
      <c r="S47" s="100">
        <f>+((S46/S48)/7)*1000</f>
        <v>137.17798594847775</v>
      </c>
      <c r="T47" s="62"/>
    </row>
    <row r="48" spans="1:30" ht="33.75" customHeight="1" x14ac:dyDescent="0.25">
      <c r="A48" s="92" t="s">
        <v>20</v>
      </c>
      <c r="B48" s="81">
        <v>592</v>
      </c>
      <c r="C48" s="33">
        <v>544</v>
      </c>
      <c r="D48" s="33">
        <v>570</v>
      </c>
      <c r="E48" s="33">
        <v>194</v>
      </c>
      <c r="F48" s="33">
        <v>618</v>
      </c>
      <c r="G48" s="33">
        <v>608</v>
      </c>
      <c r="H48" s="33"/>
      <c r="I48" s="33"/>
      <c r="J48" s="101">
        <f>SUM(B48:I48)</f>
        <v>3126</v>
      </c>
      <c r="K48" s="63"/>
      <c r="L48" s="92" t="s">
        <v>20</v>
      </c>
      <c r="M48" s="104">
        <v>44</v>
      </c>
      <c r="N48" s="64">
        <v>41</v>
      </c>
      <c r="O48" s="64">
        <v>43</v>
      </c>
      <c r="P48" s="64">
        <v>14</v>
      </c>
      <c r="Q48" s="64">
        <v>51</v>
      </c>
      <c r="R48" s="64">
        <v>51</v>
      </c>
      <c r="S48" s="110">
        <f>SUM(M48:R48)</f>
        <v>244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92.115200000000002</v>
      </c>
      <c r="C49" s="37">
        <f t="shared" si="17"/>
        <v>84.646399999999986</v>
      </c>
      <c r="D49" s="37">
        <f t="shared" si="17"/>
        <v>88.692000000000007</v>
      </c>
      <c r="E49" s="37">
        <f t="shared" si="17"/>
        <v>30.186399999999999</v>
      </c>
      <c r="F49" s="37">
        <f t="shared" si="17"/>
        <v>96.160799999999995</v>
      </c>
      <c r="G49" s="37">
        <f t="shared" si="17"/>
        <v>94.604799999999997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44.456631020930445</v>
      </c>
      <c r="L49" s="93" t="s">
        <v>21</v>
      </c>
      <c r="M49" s="82">
        <f>((M48*M47)*7/1000-M39-M40)/5</f>
        <v>6.1348000000000003</v>
      </c>
      <c r="N49" s="37">
        <f t="shared" ref="N49:R49" si="19">((N48*N47)*7/1000-N39-N40)/5</f>
        <v>5.2177000000000007</v>
      </c>
      <c r="O49" s="37">
        <f t="shared" si="19"/>
        <v>5.6272000000000002</v>
      </c>
      <c r="P49" s="37">
        <f t="shared" si="19"/>
        <v>2.0550000000000002</v>
      </c>
      <c r="Q49" s="37">
        <f t="shared" si="19"/>
        <v>7.0747</v>
      </c>
      <c r="R49" s="37">
        <f t="shared" si="19"/>
        <v>6.9676</v>
      </c>
      <c r="S49" s="111">
        <f>((S46*1000)/S48)/7</f>
        <v>137.17798594847775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644.80640000000005</v>
      </c>
      <c r="C50" s="41">
        <f t="shared" si="20"/>
        <v>592.52479999999991</v>
      </c>
      <c r="D50" s="41">
        <f t="shared" si="20"/>
        <v>620.84400000000005</v>
      </c>
      <c r="E50" s="41">
        <f t="shared" si="20"/>
        <v>211.3048</v>
      </c>
      <c r="F50" s="41">
        <f t="shared" si="20"/>
        <v>673.12559999999996</v>
      </c>
      <c r="G50" s="41">
        <f t="shared" si="20"/>
        <v>662.23360000000002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43.274000000000001</v>
      </c>
      <c r="N50" s="41">
        <f t="shared" si="21"/>
        <v>38.888500000000001</v>
      </c>
      <c r="O50" s="41">
        <f t="shared" si="21"/>
        <v>40.936</v>
      </c>
      <c r="P50" s="41">
        <f t="shared" si="21"/>
        <v>13.475</v>
      </c>
      <c r="Q50" s="41">
        <f t="shared" si="21"/>
        <v>48.3735</v>
      </c>
      <c r="R50" s="41">
        <f t="shared" si="21"/>
        <v>47.838000000000001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44.449806949806941</v>
      </c>
      <c r="C51" s="46">
        <f t="shared" si="22"/>
        <v>44.432773109243698</v>
      </c>
      <c r="D51" s="46">
        <f t="shared" si="22"/>
        <v>44.461152882205518</v>
      </c>
      <c r="E51" s="46">
        <f t="shared" si="22"/>
        <v>44.477172312223857</v>
      </c>
      <c r="F51" s="46">
        <f t="shared" si="22"/>
        <v>44.475265834489136</v>
      </c>
      <c r="G51" s="46">
        <f t="shared" si="22"/>
        <v>44.454887218045116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141.23376623376623</v>
      </c>
      <c r="N51" s="46">
        <f t="shared" si="23"/>
        <v>149.82578397212549</v>
      </c>
      <c r="O51" s="46">
        <f t="shared" si="23"/>
        <v>144.51827242524914</v>
      </c>
      <c r="P51" s="46">
        <f t="shared" si="23"/>
        <v>118.3673469387755</v>
      </c>
      <c r="Q51" s="46">
        <f t="shared" si="23"/>
        <v>130.25210084033614</v>
      </c>
      <c r="R51" s="46">
        <f t="shared" si="23"/>
        <v>129.41176470588235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8.6999999999999993</v>
      </c>
      <c r="D58" s="78">
        <v>8.6999999999999993</v>
      </c>
      <c r="E58" s="78">
        <v>2.2999999999999998</v>
      </c>
      <c r="F58" s="78">
        <v>8.6999999999999993</v>
      </c>
      <c r="G58" s="182">
        <v>8.6999999999999993</v>
      </c>
      <c r="H58" s="21">
        <v>8</v>
      </c>
      <c r="I58" s="78">
        <v>8.5</v>
      </c>
      <c r="J58" s="78">
        <v>8.3000000000000007</v>
      </c>
      <c r="K58" s="78">
        <v>2.2000000000000002</v>
      </c>
      <c r="L58" s="78">
        <v>8.9</v>
      </c>
      <c r="M58" s="182">
        <v>8.6</v>
      </c>
      <c r="N58" s="21">
        <v>8.6</v>
      </c>
      <c r="O58" s="78">
        <v>8.6</v>
      </c>
      <c r="P58" s="78">
        <v>8.8000000000000007</v>
      </c>
      <c r="Q58" s="78">
        <v>2.2999999999999998</v>
      </c>
      <c r="R58" s="78">
        <v>8.5</v>
      </c>
      <c r="S58" s="182">
        <v>8.1999999999999993</v>
      </c>
      <c r="T58" s="24">
        <f t="shared" ref="T58:T65" si="24">SUM(B58:S58)</f>
        <v>134.99999999999997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8.6999999999999993</v>
      </c>
      <c r="D59" s="78">
        <v>8.6999999999999993</v>
      </c>
      <c r="E59" s="78">
        <v>2.2999999999999998</v>
      </c>
      <c r="F59" s="78">
        <v>8.6999999999999993</v>
      </c>
      <c r="G59" s="182">
        <v>8.6999999999999993</v>
      </c>
      <c r="H59" s="21">
        <v>8</v>
      </c>
      <c r="I59" s="78">
        <v>8.5</v>
      </c>
      <c r="J59" s="78">
        <v>8.3000000000000007</v>
      </c>
      <c r="K59" s="78">
        <v>2.2000000000000002</v>
      </c>
      <c r="L59" s="78">
        <v>8.9</v>
      </c>
      <c r="M59" s="182">
        <v>8.6</v>
      </c>
      <c r="N59" s="21">
        <v>8.6</v>
      </c>
      <c r="O59" s="78">
        <v>8.6</v>
      </c>
      <c r="P59" s="78">
        <v>8.8000000000000007</v>
      </c>
      <c r="Q59" s="78">
        <v>2.2999999999999998</v>
      </c>
      <c r="R59" s="78">
        <v>8.5</v>
      </c>
      <c r="S59" s="182">
        <v>8.1999999999999993</v>
      </c>
      <c r="T59" s="24">
        <f t="shared" si="24"/>
        <v>134.99999999999997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8.6</v>
      </c>
      <c r="D60" s="78">
        <v>8.6</v>
      </c>
      <c r="E60" s="78">
        <v>2</v>
      </c>
      <c r="F60" s="78">
        <v>8.6</v>
      </c>
      <c r="G60" s="182">
        <v>8.6</v>
      </c>
      <c r="H60" s="21">
        <v>7.8</v>
      </c>
      <c r="I60" s="78">
        <v>8.4</v>
      </c>
      <c r="J60" s="78">
        <v>8.1</v>
      </c>
      <c r="K60" s="78">
        <v>2</v>
      </c>
      <c r="L60" s="78">
        <v>8.6999999999999993</v>
      </c>
      <c r="M60" s="182">
        <v>8.5</v>
      </c>
      <c r="N60" s="21">
        <v>8.5</v>
      </c>
      <c r="O60" s="78">
        <v>8.4</v>
      </c>
      <c r="P60" s="78">
        <v>8.6999999999999993</v>
      </c>
      <c r="Q60" s="78">
        <v>2.2000000000000002</v>
      </c>
      <c r="R60" s="78">
        <v>8.4</v>
      </c>
      <c r="S60" s="182">
        <v>8.1999999999999993</v>
      </c>
      <c r="T60" s="24">
        <f t="shared" si="24"/>
        <v>132.70000000000002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8.6</v>
      </c>
      <c r="H61" s="21">
        <v>7.8</v>
      </c>
      <c r="I61" s="78">
        <v>8.4</v>
      </c>
      <c r="J61" s="78">
        <v>8.1</v>
      </c>
      <c r="K61" s="78">
        <v>2.1</v>
      </c>
      <c r="L61" s="78">
        <v>8.6999999999999993</v>
      </c>
      <c r="M61" s="182">
        <v>8.6</v>
      </c>
      <c r="N61" s="21">
        <v>8.5</v>
      </c>
      <c r="O61" s="78">
        <v>8.5</v>
      </c>
      <c r="P61" s="78">
        <v>8.6999999999999993</v>
      </c>
      <c r="Q61" s="78">
        <v>2.2999999999999998</v>
      </c>
      <c r="R61" s="78">
        <v>8.4</v>
      </c>
      <c r="S61" s="182">
        <v>8.1999999999999993</v>
      </c>
      <c r="T61" s="24">
        <f t="shared" si="24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8.6999999999999993</v>
      </c>
      <c r="D62" s="78">
        <v>8.6</v>
      </c>
      <c r="E62" s="78">
        <v>2.1</v>
      </c>
      <c r="F62" s="78">
        <v>8.6</v>
      </c>
      <c r="G62" s="182">
        <v>8.6</v>
      </c>
      <c r="H62" s="21">
        <v>7.9</v>
      </c>
      <c r="I62" s="78">
        <v>8.4</v>
      </c>
      <c r="J62" s="78">
        <v>8.1999999999999993</v>
      </c>
      <c r="K62" s="78">
        <v>2.1</v>
      </c>
      <c r="L62" s="78">
        <v>8.6999999999999993</v>
      </c>
      <c r="M62" s="182">
        <v>8.6</v>
      </c>
      <c r="N62" s="21">
        <v>8.6</v>
      </c>
      <c r="O62" s="78">
        <v>8.5</v>
      </c>
      <c r="P62" s="78">
        <v>8.8000000000000007</v>
      </c>
      <c r="Q62" s="78">
        <v>2.2999999999999998</v>
      </c>
      <c r="R62" s="78">
        <v>8.5</v>
      </c>
      <c r="S62" s="182">
        <v>8.1999999999999993</v>
      </c>
      <c r="T62" s="24">
        <f t="shared" si="24"/>
        <v>133.79999999999998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7.9</v>
      </c>
      <c r="C63" s="78">
        <v>8</v>
      </c>
      <c r="D63" s="78">
        <v>8.1</v>
      </c>
      <c r="E63" s="78">
        <v>2.1</v>
      </c>
      <c r="F63" s="78">
        <v>9</v>
      </c>
      <c r="G63" s="182">
        <v>9</v>
      </c>
      <c r="H63" s="21">
        <v>7.9</v>
      </c>
      <c r="I63" s="78">
        <v>8.4</v>
      </c>
      <c r="J63" s="78">
        <v>8.1999999999999993</v>
      </c>
      <c r="K63" s="78">
        <v>2.1</v>
      </c>
      <c r="L63" s="78">
        <v>8.8000000000000007</v>
      </c>
      <c r="M63" s="182">
        <v>8.6</v>
      </c>
      <c r="N63" s="21">
        <v>8.6</v>
      </c>
      <c r="O63" s="78">
        <v>8.5</v>
      </c>
      <c r="P63" s="78">
        <v>8.8000000000000007</v>
      </c>
      <c r="Q63" s="78">
        <v>2.2999999999999998</v>
      </c>
      <c r="R63" s="78">
        <v>8.5</v>
      </c>
      <c r="S63" s="182">
        <v>8.1999999999999993</v>
      </c>
      <c r="T63" s="24">
        <f t="shared" si="24"/>
        <v>132.99999999999997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7.9</v>
      </c>
      <c r="C64" s="78">
        <v>8</v>
      </c>
      <c r="D64" s="78">
        <v>8.1</v>
      </c>
      <c r="E64" s="78">
        <v>2.1</v>
      </c>
      <c r="F64" s="78">
        <v>9</v>
      </c>
      <c r="G64" s="182">
        <v>9</v>
      </c>
      <c r="H64" s="21">
        <v>7.7</v>
      </c>
      <c r="I64" s="78">
        <v>7.9</v>
      </c>
      <c r="J64" s="78">
        <v>7.9</v>
      </c>
      <c r="K64" s="78">
        <v>1.8</v>
      </c>
      <c r="L64" s="78">
        <v>9</v>
      </c>
      <c r="M64" s="182">
        <v>9.1</v>
      </c>
      <c r="N64" s="21">
        <v>8.1</v>
      </c>
      <c r="O64" s="78">
        <v>8.1</v>
      </c>
      <c r="P64" s="78">
        <v>8</v>
      </c>
      <c r="Q64" s="78">
        <v>2.1</v>
      </c>
      <c r="R64" s="78">
        <v>9.1999999999999993</v>
      </c>
      <c r="S64" s="182">
        <v>9.3000000000000007</v>
      </c>
      <c r="T64" s="24">
        <f t="shared" si="24"/>
        <v>132.29999999999998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57.8</v>
      </c>
      <c r="C65" s="26">
        <f t="shared" ref="C65:R65" si="25">SUM(C58:C64)</f>
        <v>59.400000000000006</v>
      </c>
      <c r="D65" s="26">
        <f t="shared" si="25"/>
        <v>59.400000000000006</v>
      </c>
      <c r="E65" s="26">
        <f t="shared" si="25"/>
        <v>14.999999999999998</v>
      </c>
      <c r="F65" s="26">
        <f t="shared" si="25"/>
        <v>61.2</v>
      </c>
      <c r="G65" s="27">
        <f t="shared" si="25"/>
        <v>61.2</v>
      </c>
      <c r="H65" s="25">
        <f t="shared" si="25"/>
        <v>55.1</v>
      </c>
      <c r="I65" s="26">
        <f t="shared" si="25"/>
        <v>58.499999999999993</v>
      </c>
      <c r="J65" s="26">
        <f t="shared" si="25"/>
        <v>57.1</v>
      </c>
      <c r="K65" s="26">
        <f t="shared" si="25"/>
        <v>14.5</v>
      </c>
      <c r="L65" s="26">
        <f t="shared" si="25"/>
        <v>61.7</v>
      </c>
      <c r="M65" s="27">
        <f t="shared" si="25"/>
        <v>60.6</v>
      </c>
      <c r="N65" s="25">
        <f t="shared" si="25"/>
        <v>59.500000000000007</v>
      </c>
      <c r="O65" s="26">
        <f t="shared" si="25"/>
        <v>59.2</v>
      </c>
      <c r="P65" s="26">
        <f t="shared" si="25"/>
        <v>60.599999999999994</v>
      </c>
      <c r="Q65" s="26">
        <f t="shared" si="25"/>
        <v>15.799999999999999</v>
      </c>
      <c r="R65" s="26">
        <f t="shared" si="25"/>
        <v>60</v>
      </c>
      <c r="S65" s="27">
        <f>SUM(S58:S64)</f>
        <v>58.5</v>
      </c>
      <c r="T65" s="24">
        <f t="shared" si="24"/>
        <v>935.10000000000014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142.5</v>
      </c>
      <c r="C66" s="29">
        <v>142.5</v>
      </c>
      <c r="D66" s="29">
        <v>141.5</v>
      </c>
      <c r="E66" s="29">
        <v>142.5</v>
      </c>
      <c r="F66" s="29">
        <v>141.5</v>
      </c>
      <c r="G66" s="30">
        <v>139.5</v>
      </c>
      <c r="H66" s="28">
        <v>141</v>
      </c>
      <c r="I66" s="29">
        <v>140.5</v>
      </c>
      <c r="J66" s="29">
        <v>139</v>
      </c>
      <c r="K66" s="29">
        <v>141.5</v>
      </c>
      <c r="L66" s="29">
        <v>139.5</v>
      </c>
      <c r="M66" s="30">
        <v>138.5</v>
      </c>
      <c r="N66" s="28">
        <v>143</v>
      </c>
      <c r="O66" s="29">
        <v>142</v>
      </c>
      <c r="P66" s="29">
        <v>141.5</v>
      </c>
      <c r="Q66" s="29">
        <v>142.5</v>
      </c>
      <c r="R66" s="29">
        <v>139</v>
      </c>
      <c r="S66" s="30">
        <v>139</v>
      </c>
      <c r="T66" s="304">
        <f>+((T65/T67)/7)*1000</f>
        <v>141.6603544917437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59</v>
      </c>
      <c r="C67" s="64">
        <v>57</v>
      </c>
      <c r="D67" s="64">
        <v>58</v>
      </c>
      <c r="E67" s="64">
        <v>15</v>
      </c>
      <c r="F67" s="64">
        <v>64</v>
      </c>
      <c r="G67" s="446">
        <v>64</v>
      </c>
      <c r="H67" s="303">
        <v>55</v>
      </c>
      <c r="I67" s="64">
        <v>56</v>
      </c>
      <c r="J67" s="64">
        <v>56</v>
      </c>
      <c r="K67" s="64">
        <v>13</v>
      </c>
      <c r="L67" s="64">
        <v>64</v>
      </c>
      <c r="M67" s="446">
        <v>65</v>
      </c>
      <c r="N67" s="303">
        <v>56</v>
      </c>
      <c r="O67" s="64">
        <v>56</v>
      </c>
      <c r="P67" s="64">
        <v>57</v>
      </c>
      <c r="Q67" s="64">
        <v>17</v>
      </c>
      <c r="R67" s="64">
        <v>65</v>
      </c>
      <c r="S67" s="446">
        <v>66</v>
      </c>
      <c r="T67" s="305">
        <f>SUM(B67:S67)</f>
        <v>943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8.4105000000000008</v>
      </c>
      <c r="C68" s="82">
        <f t="shared" si="26"/>
        <v>7.8914999999999988</v>
      </c>
      <c r="D68" s="82">
        <f t="shared" si="26"/>
        <v>8.0097999999999985</v>
      </c>
      <c r="E68" s="82">
        <f t="shared" si="26"/>
        <v>2.0725000000000002</v>
      </c>
      <c r="F68" s="82">
        <f t="shared" si="26"/>
        <v>9.1984000000000012</v>
      </c>
      <c r="G68" s="186">
        <f t="shared" si="26"/>
        <v>9.0192000000000014</v>
      </c>
      <c r="H68" s="36">
        <f t="shared" si="26"/>
        <v>7.6569999999999991</v>
      </c>
      <c r="I68" s="82">
        <f t="shared" si="26"/>
        <v>7.6151999999999997</v>
      </c>
      <c r="J68" s="82">
        <f t="shared" si="26"/>
        <v>7.5776000000000012</v>
      </c>
      <c r="K68" s="82">
        <f t="shared" si="26"/>
        <v>1.6953000000000003</v>
      </c>
      <c r="L68" s="82">
        <f t="shared" si="26"/>
        <v>8.9392000000000014</v>
      </c>
      <c r="M68" s="186">
        <f t="shared" si="26"/>
        <v>9.1634999999999991</v>
      </c>
      <c r="N68" s="36">
        <f t="shared" si="26"/>
        <v>7.7711999999999986</v>
      </c>
      <c r="O68" s="82">
        <f t="shared" si="26"/>
        <v>7.6928000000000001</v>
      </c>
      <c r="P68" s="82">
        <f t="shared" si="26"/>
        <v>7.7717000000000009</v>
      </c>
      <c r="Q68" s="82">
        <f t="shared" si="26"/>
        <v>2.4714999999999998</v>
      </c>
      <c r="R68" s="82">
        <f t="shared" si="26"/>
        <v>9.2489999999999988</v>
      </c>
      <c r="S68" s="186">
        <f t="shared" si="26"/>
        <v>9.5635999999999992</v>
      </c>
      <c r="T68" s="306">
        <f>((T65*1000)/T67)/7</f>
        <v>141.6603544917437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58.852499999999999</v>
      </c>
      <c r="C69" s="83">
        <f t="shared" ref="C69:R69" si="27">((C67*C66)*7)/1000</f>
        <v>56.857500000000002</v>
      </c>
      <c r="D69" s="83">
        <f t="shared" si="27"/>
        <v>57.448999999999998</v>
      </c>
      <c r="E69" s="83">
        <f t="shared" si="27"/>
        <v>14.9625</v>
      </c>
      <c r="F69" s="83">
        <f t="shared" si="27"/>
        <v>63.392000000000003</v>
      </c>
      <c r="G69" s="307">
        <f t="shared" si="27"/>
        <v>62.496000000000002</v>
      </c>
      <c r="H69" s="40">
        <f t="shared" si="27"/>
        <v>54.284999999999997</v>
      </c>
      <c r="I69" s="83">
        <f t="shared" si="27"/>
        <v>55.076000000000001</v>
      </c>
      <c r="J69" s="83">
        <f t="shared" si="27"/>
        <v>54.488</v>
      </c>
      <c r="K69" s="83">
        <f t="shared" si="27"/>
        <v>12.8765</v>
      </c>
      <c r="L69" s="83">
        <f t="shared" si="27"/>
        <v>62.496000000000002</v>
      </c>
      <c r="M69" s="307">
        <f t="shared" si="27"/>
        <v>63.017499999999998</v>
      </c>
      <c r="N69" s="40">
        <f t="shared" si="27"/>
        <v>56.055999999999997</v>
      </c>
      <c r="O69" s="83">
        <f t="shared" si="27"/>
        <v>55.664000000000001</v>
      </c>
      <c r="P69" s="83">
        <f t="shared" si="27"/>
        <v>56.458500000000001</v>
      </c>
      <c r="Q69" s="83">
        <f t="shared" si="27"/>
        <v>16.9575</v>
      </c>
      <c r="R69" s="83">
        <f t="shared" si="27"/>
        <v>63.244999999999997</v>
      </c>
      <c r="S69" s="85">
        <f>((S67*S66)*7)/1000</f>
        <v>64.218000000000004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139.95157384987894</v>
      </c>
      <c r="C70" s="84">
        <f t="shared" ref="C70:R70" si="28">+(C65/C67)/7*1000</f>
        <v>148.87218045112786</v>
      </c>
      <c r="D70" s="84">
        <f t="shared" si="28"/>
        <v>146.30541871921184</v>
      </c>
      <c r="E70" s="84">
        <f t="shared" si="28"/>
        <v>142.85714285714286</v>
      </c>
      <c r="F70" s="84">
        <f t="shared" si="28"/>
        <v>136.60714285714286</v>
      </c>
      <c r="G70" s="188">
        <f t="shared" si="28"/>
        <v>136.60714285714286</v>
      </c>
      <c r="H70" s="45">
        <f t="shared" si="28"/>
        <v>143.11688311688314</v>
      </c>
      <c r="I70" s="84">
        <f t="shared" si="28"/>
        <v>149.234693877551</v>
      </c>
      <c r="J70" s="84">
        <f t="shared" si="28"/>
        <v>145.66326530612244</v>
      </c>
      <c r="K70" s="84">
        <f t="shared" si="28"/>
        <v>159.34065934065936</v>
      </c>
      <c r="L70" s="84">
        <f t="shared" si="28"/>
        <v>137.72321428571431</v>
      </c>
      <c r="M70" s="188">
        <f t="shared" si="28"/>
        <v>133.1868131868132</v>
      </c>
      <c r="N70" s="45">
        <f t="shared" si="28"/>
        <v>151.78571428571433</v>
      </c>
      <c r="O70" s="84">
        <f t="shared" si="28"/>
        <v>151.0204081632653</v>
      </c>
      <c r="P70" s="84">
        <f t="shared" si="28"/>
        <v>151.87969924812032</v>
      </c>
      <c r="Q70" s="84">
        <f t="shared" si="28"/>
        <v>132.77310924369749</v>
      </c>
      <c r="R70" s="84">
        <f t="shared" si="28"/>
        <v>131.86813186813188</v>
      </c>
      <c r="S70" s="47">
        <f>+(S65/S67)/7*1000</f>
        <v>126.62337662337661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FB3F-1A80-44CF-839F-56D5CC2FB338}">
  <dimension ref="A1:AQ239"/>
  <sheetViews>
    <sheetView view="pageBreakPreview" topLeftCell="A43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2"/>
      <c r="Z3" s="2"/>
      <c r="AA3" s="2"/>
      <c r="AB3" s="2"/>
      <c r="AC3" s="2"/>
      <c r="AD3" s="4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9" t="s">
        <v>1</v>
      </c>
      <c r="B9" s="479"/>
      <c r="C9" s="479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9"/>
      <c r="B10" s="479"/>
      <c r="C10" s="4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9" t="s">
        <v>4</v>
      </c>
      <c r="B11" s="479"/>
      <c r="C11" s="479"/>
      <c r="D11" s="1"/>
      <c r="E11" s="480">
        <v>3</v>
      </c>
      <c r="F11" s="1"/>
      <c r="G11" s="1"/>
      <c r="H11" s="1"/>
      <c r="I11" s="1"/>
      <c r="J11" s="1"/>
      <c r="K11" s="493" t="s">
        <v>157</v>
      </c>
      <c r="L11" s="493"/>
      <c r="M11" s="481"/>
      <c r="N11" s="4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9"/>
      <c r="B12" s="479"/>
      <c r="C12" s="479"/>
      <c r="D12" s="1"/>
      <c r="E12" s="5"/>
      <c r="F12" s="1"/>
      <c r="G12" s="1"/>
      <c r="H12" s="1"/>
      <c r="I12" s="1"/>
      <c r="J12" s="1"/>
      <c r="K12" s="481"/>
      <c r="L12" s="481"/>
      <c r="M12" s="481"/>
      <c r="N12" s="4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9"/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1"/>
      <c r="M13" s="481"/>
      <c r="N13" s="481"/>
      <c r="O13" s="481"/>
      <c r="P13" s="481"/>
      <c r="Q13" s="481"/>
      <c r="R13" s="481"/>
      <c r="S13" s="481"/>
      <c r="T13" s="481"/>
      <c r="U13" s="481"/>
      <c r="V13" s="481"/>
      <c r="W13" s="1"/>
      <c r="X13" s="1"/>
      <c r="Y13" s="1"/>
    </row>
    <row r="14" spans="1:30" s="3" customFormat="1" ht="27" thickBot="1" x14ac:dyDescent="0.3">
      <c r="A14" s="479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106.5</v>
      </c>
      <c r="C18" s="78">
        <v>107.9</v>
      </c>
      <c r="D18" s="22">
        <v>110.4</v>
      </c>
      <c r="E18" s="22">
        <v>29.1</v>
      </c>
      <c r="F18" s="22">
        <v>113.7</v>
      </c>
      <c r="G18" s="22">
        <v>112.1</v>
      </c>
      <c r="H18" s="21">
        <v>110.1</v>
      </c>
      <c r="I18" s="22">
        <v>112</v>
      </c>
      <c r="J18" s="22">
        <v>111.5</v>
      </c>
      <c r="K18" s="119">
        <v>26.4</v>
      </c>
      <c r="L18" s="22">
        <v>113.8</v>
      </c>
      <c r="M18" s="22">
        <v>114.1</v>
      </c>
      <c r="N18" s="21">
        <v>110.5</v>
      </c>
      <c r="O18" s="78">
        <v>111.5</v>
      </c>
      <c r="P18" s="22">
        <v>113.4</v>
      </c>
      <c r="Q18" s="22">
        <v>29.8</v>
      </c>
      <c r="R18" s="22">
        <v>113.7</v>
      </c>
      <c r="S18" s="23">
        <v>114.1</v>
      </c>
      <c r="T18" s="24">
        <f t="shared" ref="T18:T25" si="0">SUM(B18:S18)</f>
        <v>1760.6</v>
      </c>
      <c r="V18" s="2"/>
      <c r="W18" s="18"/>
    </row>
    <row r="19" spans="1:30" ht="39.950000000000003" customHeight="1" x14ac:dyDescent="0.25">
      <c r="A19" s="157" t="s">
        <v>13</v>
      </c>
      <c r="B19" s="21">
        <v>106.5</v>
      </c>
      <c r="C19" s="78">
        <v>107.9</v>
      </c>
      <c r="D19" s="22">
        <v>110.4</v>
      </c>
      <c r="E19" s="22">
        <v>29.1</v>
      </c>
      <c r="F19" s="22">
        <v>113.7</v>
      </c>
      <c r="G19" s="22">
        <v>112.1</v>
      </c>
      <c r="H19" s="21">
        <v>110.1</v>
      </c>
      <c r="I19" s="22">
        <v>112</v>
      </c>
      <c r="J19" s="22">
        <v>111.5</v>
      </c>
      <c r="K19" s="119">
        <v>26.4</v>
      </c>
      <c r="L19" s="22">
        <v>113.8</v>
      </c>
      <c r="M19" s="22">
        <v>114.1</v>
      </c>
      <c r="N19" s="21">
        <v>110.5</v>
      </c>
      <c r="O19" s="78">
        <v>111.5</v>
      </c>
      <c r="P19" s="22">
        <v>113.4</v>
      </c>
      <c r="Q19" s="22">
        <v>29.8</v>
      </c>
      <c r="R19" s="22">
        <v>113.7</v>
      </c>
      <c r="S19" s="23">
        <v>114.1</v>
      </c>
      <c r="T19" s="24">
        <f t="shared" si="0"/>
        <v>1760.6</v>
      </c>
      <c r="V19" s="2"/>
      <c r="W19" s="18"/>
    </row>
    <row r="20" spans="1:30" ht="39.75" customHeight="1" x14ac:dyDescent="0.25">
      <c r="A20" s="156" t="s">
        <v>14</v>
      </c>
      <c r="B20" s="21">
        <v>105.2</v>
      </c>
      <c r="C20" s="78">
        <v>106.7</v>
      </c>
      <c r="D20" s="22">
        <v>109.8</v>
      </c>
      <c r="E20" s="22">
        <v>28.7</v>
      </c>
      <c r="F20" s="22">
        <v>112.5</v>
      </c>
      <c r="G20" s="22">
        <v>111.5</v>
      </c>
      <c r="H20" s="21">
        <v>109.3</v>
      </c>
      <c r="I20" s="22">
        <v>111.5</v>
      </c>
      <c r="J20" s="22">
        <v>110.4</v>
      </c>
      <c r="K20" s="119">
        <v>25.9</v>
      </c>
      <c r="L20" s="22">
        <v>113.1</v>
      </c>
      <c r="M20" s="22">
        <v>113</v>
      </c>
      <c r="N20" s="21">
        <v>110</v>
      </c>
      <c r="O20" s="78">
        <v>110.6</v>
      </c>
      <c r="P20" s="22">
        <v>112.8</v>
      </c>
      <c r="Q20" s="22">
        <v>29.4</v>
      </c>
      <c r="R20" s="22">
        <v>113.2</v>
      </c>
      <c r="S20" s="23">
        <v>113.2</v>
      </c>
      <c r="T20" s="24">
        <f t="shared" si="0"/>
        <v>1746.8</v>
      </c>
      <c r="V20" s="2"/>
      <c r="W20" s="18"/>
    </row>
    <row r="21" spans="1:30" ht="39.950000000000003" customHeight="1" x14ac:dyDescent="0.25">
      <c r="A21" s="157" t="s">
        <v>15</v>
      </c>
      <c r="B21" s="21">
        <v>105.2</v>
      </c>
      <c r="C21" s="78">
        <v>106.7</v>
      </c>
      <c r="D21" s="22">
        <v>109.8</v>
      </c>
      <c r="E21" s="22">
        <v>28.7</v>
      </c>
      <c r="F21" s="22">
        <v>112.5</v>
      </c>
      <c r="G21" s="22">
        <v>111.5</v>
      </c>
      <c r="H21" s="21">
        <v>109.3</v>
      </c>
      <c r="I21" s="22">
        <v>111.5</v>
      </c>
      <c r="J21" s="22">
        <v>110.4</v>
      </c>
      <c r="K21" s="119">
        <v>25.9</v>
      </c>
      <c r="L21" s="22">
        <v>113.1</v>
      </c>
      <c r="M21" s="22">
        <v>113</v>
      </c>
      <c r="N21" s="21">
        <v>110</v>
      </c>
      <c r="O21" s="78">
        <v>110.6</v>
      </c>
      <c r="P21" s="22">
        <v>112.8</v>
      </c>
      <c r="Q21" s="22">
        <v>29.4</v>
      </c>
      <c r="R21" s="22">
        <v>113.2</v>
      </c>
      <c r="S21" s="23">
        <v>113.2</v>
      </c>
      <c r="T21" s="24">
        <f t="shared" si="0"/>
        <v>1746.8</v>
      </c>
      <c r="V21" s="2"/>
      <c r="W21" s="18"/>
    </row>
    <row r="22" spans="1:30" ht="39.950000000000003" customHeight="1" x14ac:dyDescent="0.25">
      <c r="A22" s="156" t="s">
        <v>16</v>
      </c>
      <c r="B22" s="21">
        <v>105.2</v>
      </c>
      <c r="C22" s="78">
        <v>106.7</v>
      </c>
      <c r="D22" s="22">
        <v>109.8</v>
      </c>
      <c r="E22" s="22">
        <v>28.7</v>
      </c>
      <c r="F22" s="22">
        <v>112.5</v>
      </c>
      <c r="G22" s="22">
        <v>111.5</v>
      </c>
      <c r="H22" s="21">
        <v>109.3</v>
      </c>
      <c r="I22" s="22">
        <v>111.5</v>
      </c>
      <c r="J22" s="22">
        <v>110.4</v>
      </c>
      <c r="K22" s="119">
        <v>25.9</v>
      </c>
      <c r="L22" s="22">
        <v>113.1</v>
      </c>
      <c r="M22" s="22">
        <v>113</v>
      </c>
      <c r="N22" s="21">
        <v>110</v>
      </c>
      <c r="O22" s="78">
        <v>110.6</v>
      </c>
      <c r="P22" s="22">
        <v>112.8</v>
      </c>
      <c r="Q22" s="22">
        <v>29.4</v>
      </c>
      <c r="R22" s="22">
        <v>113.2</v>
      </c>
      <c r="S22" s="23">
        <v>113.2</v>
      </c>
      <c r="T22" s="24">
        <f t="shared" si="0"/>
        <v>1746.8</v>
      </c>
      <c r="V22" s="2"/>
      <c r="W22" s="18"/>
    </row>
    <row r="23" spans="1:30" ht="39.950000000000003" customHeight="1" x14ac:dyDescent="0.25">
      <c r="A23" s="157" t="s">
        <v>17</v>
      </c>
      <c r="B23" s="21">
        <v>105.2</v>
      </c>
      <c r="C23" s="78">
        <v>106.7</v>
      </c>
      <c r="D23" s="22">
        <v>109.8</v>
      </c>
      <c r="E23" s="22">
        <v>28.7</v>
      </c>
      <c r="F23" s="22">
        <v>112.5</v>
      </c>
      <c r="G23" s="22">
        <v>111.5</v>
      </c>
      <c r="H23" s="21">
        <v>109.3</v>
      </c>
      <c r="I23" s="22">
        <v>111.5</v>
      </c>
      <c r="J23" s="22">
        <v>110.4</v>
      </c>
      <c r="K23" s="119">
        <v>25.9</v>
      </c>
      <c r="L23" s="22">
        <v>113.1</v>
      </c>
      <c r="M23" s="22">
        <v>113</v>
      </c>
      <c r="N23" s="21">
        <v>110</v>
      </c>
      <c r="O23" s="78">
        <v>110.6</v>
      </c>
      <c r="P23" s="22">
        <v>112.8</v>
      </c>
      <c r="Q23" s="22">
        <v>29.4</v>
      </c>
      <c r="R23" s="22">
        <v>113.2</v>
      </c>
      <c r="S23" s="23">
        <v>113.2</v>
      </c>
      <c r="T23" s="24">
        <f t="shared" si="0"/>
        <v>1746.8</v>
      </c>
      <c r="V23" s="2"/>
      <c r="W23" s="18"/>
    </row>
    <row r="24" spans="1:30" ht="39.950000000000003" customHeight="1" x14ac:dyDescent="0.25">
      <c r="A24" s="156" t="s">
        <v>18</v>
      </c>
      <c r="B24" s="21">
        <v>105.2</v>
      </c>
      <c r="C24" s="78">
        <v>106.7</v>
      </c>
      <c r="D24" s="22">
        <v>109.8</v>
      </c>
      <c r="E24" s="22">
        <v>28.7</v>
      </c>
      <c r="F24" s="22">
        <v>112.5</v>
      </c>
      <c r="G24" s="22">
        <v>111.5</v>
      </c>
      <c r="H24" s="21">
        <v>109.3</v>
      </c>
      <c r="I24" s="22">
        <v>111.5</v>
      </c>
      <c r="J24" s="22">
        <v>110.4</v>
      </c>
      <c r="K24" s="119">
        <v>25.9</v>
      </c>
      <c r="L24" s="22">
        <v>113.1</v>
      </c>
      <c r="M24" s="22">
        <v>113</v>
      </c>
      <c r="N24" s="21">
        <v>110</v>
      </c>
      <c r="O24" s="78">
        <v>110.6</v>
      </c>
      <c r="P24" s="22">
        <v>112.8</v>
      </c>
      <c r="Q24" s="22">
        <v>29.4</v>
      </c>
      <c r="R24" s="22">
        <v>113.2</v>
      </c>
      <c r="S24" s="23">
        <v>113.2</v>
      </c>
      <c r="T24" s="24">
        <f t="shared" si="0"/>
        <v>1746.8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739.00000000000011</v>
      </c>
      <c r="C25" s="26">
        <f t="shared" si="1"/>
        <v>749.30000000000007</v>
      </c>
      <c r="D25" s="26">
        <f t="shared" si="1"/>
        <v>769.8</v>
      </c>
      <c r="E25" s="26">
        <f>SUM(E18:E24)</f>
        <v>201.7</v>
      </c>
      <c r="F25" s="26">
        <f t="shared" ref="F25:L25" si="2">SUM(F18:F24)</f>
        <v>789.9</v>
      </c>
      <c r="G25" s="26">
        <f t="shared" si="2"/>
        <v>781.7</v>
      </c>
      <c r="H25" s="25">
        <f t="shared" si="2"/>
        <v>766.69999999999993</v>
      </c>
      <c r="I25" s="26">
        <f t="shared" si="2"/>
        <v>781.5</v>
      </c>
      <c r="J25" s="26">
        <f>SUM(J18:J24)</f>
        <v>774.99999999999989</v>
      </c>
      <c r="K25" s="120">
        <f t="shared" ref="K25" si="3">SUM(K18:K24)</f>
        <v>182.3</v>
      </c>
      <c r="L25" s="26">
        <f t="shared" si="2"/>
        <v>793.1</v>
      </c>
      <c r="M25" s="26">
        <f>SUM(M18:M24)</f>
        <v>793.2</v>
      </c>
      <c r="N25" s="25">
        <f t="shared" ref="N25:P25" si="4">SUM(N18:N24)</f>
        <v>771</v>
      </c>
      <c r="O25" s="26">
        <f t="shared" si="4"/>
        <v>776.00000000000011</v>
      </c>
      <c r="P25" s="26">
        <f t="shared" si="4"/>
        <v>790.8</v>
      </c>
      <c r="Q25" s="26">
        <f>SUM(Q18:Q24)</f>
        <v>206.60000000000002</v>
      </c>
      <c r="R25" s="26">
        <f t="shared" ref="R25:S25" si="5">SUM(R18:R24)</f>
        <v>793.40000000000009</v>
      </c>
      <c r="S25" s="27">
        <f t="shared" si="5"/>
        <v>794.2</v>
      </c>
      <c r="T25" s="24">
        <f t="shared" si="0"/>
        <v>12255.2</v>
      </c>
    </row>
    <row r="26" spans="1:30" s="2" customFormat="1" ht="36.75" customHeight="1" x14ac:dyDescent="0.25">
      <c r="A26" s="158" t="s">
        <v>19</v>
      </c>
      <c r="B26" s="402">
        <v>152.30000000000001</v>
      </c>
      <c r="C26" s="405">
        <v>152.30000000000001</v>
      </c>
      <c r="D26" s="29">
        <v>152.30000000000001</v>
      </c>
      <c r="E26" s="29">
        <v>152.30000000000001</v>
      </c>
      <c r="F26" s="401">
        <v>152.30000000000001</v>
      </c>
      <c r="G26" s="401">
        <v>152.30000000000001</v>
      </c>
      <c r="H26" s="402">
        <v>152.30000000000001</v>
      </c>
      <c r="I26" s="401">
        <v>152.30000000000001</v>
      </c>
      <c r="J26" s="401">
        <v>152.30000000000001</v>
      </c>
      <c r="K26" s="401">
        <v>152.30000000000001</v>
      </c>
      <c r="L26" s="401">
        <v>152.30000000000001</v>
      </c>
      <c r="M26" s="401">
        <v>152.30000000000001</v>
      </c>
      <c r="N26" s="402">
        <v>152.30000000000001</v>
      </c>
      <c r="O26" s="401">
        <v>152.30000000000001</v>
      </c>
      <c r="P26" s="401">
        <v>152.30000000000001</v>
      </c>
      <c r="Q26" s="401">
        <v>152.30000000000001</v>
      </c>
      <c r="R26" s="401">
        <v>152.30000000000001</v>
      </c>
      <c r="S26" s="404">
        <v>152.30000000000001</v>
      </c>
      <c r="T26" s="31">
        <f>+((T25/T27)/7)*1000</f>
        <v>152.30472876405889</v>
      </c>
    </row>
    <row r="27" spans="1:30" s="2" customFormat="1" ht="33" customHeight="1" x14ac:dyDescent="0.25">
      <c r="A27" s="159" t="s">
        <v>20</v>
      </c>
      <c r="B27" s="32">
        <v>693</v>
      </c>
      <c r="C27" s="81">
        <v>703</v>
      </c>
      <c r="D27" s="33">
        <v>722</v>
      </c>
      <c r="E27" s="33">
        <v>189</v>
      </c>
      <c r="F27" s="33">
        <v>741</v>
      </c>
      <c r="G27" s="33">
        <v>733</v>
      </c>
      <c r="H27" s="32">
        <v>719</v>
      </c>
      <c r="I27" s="33">
        <v>733</v>
      </c>
      <c r="J27" s="33">
        <v>727</v>
      </c>
      <c r="K27" s="122">
        <v>171</v>
      </c>
      <c r="L27" s="33">
        <v>744</v>
      </c>
      <c r="M27" s="33">
        <v>744</v>
      </c>
      <c r="N27" s="32">
        <v>723</v>
      </c>
      <c r="O27" s="33">
        <v>728</v>
      </c>
      <c r="P27" s="33">
        <v>742</v>
      </c>
      <c r="Q27" s="33">
        <v>194</v>
      </c>
      <c r="R27" s="33">
        <v>744</v>
      </c>
      <c r="S27" s="34">
        <v>745</v>
      </c>
      <c r="T27" s="35">
        <f>SUM(B27:S27)</f>
        <v>11495</v>
      </c>
      <c r="U27" s="2">
        <f>((T25*1000)/T27)/7</f>
        <v>152.30472876405889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105.16146000000001</v>
      </c>
      <c r="C28" s="37">
        <f t="shared" si="6"/>
        <v>106.73366000000001</v>
      </c>
      <c r="D28" s="37">
        <f t="shared" si="6"/>
        <v>109.78484000000003</v>
      </c>
      <c r="E28" s="37">
        <f t="shared" si="6"/>
        <v>28.658580000000001</v>
      </c>
      <c r="F28" s="37">
        <f t="shared" si="6"/>
        <v>112.51601999999998</v>
      </c>
      <c r="G28" s="37">
        <f t="shared" si="6"/>
        <v>111.45026</v>
      </c>
      <c r="H28" s="36">
        <f t="shared" si="6"/>
        <v>109.26518000000002</v>
      </c>
      <c r="I28" s="37">
        <f t="shared" si="6"/>
        <v>111.49026000000001</v>
      </c>
      <c r="J28" s="37">
        <f t="shared" si="6"/>
        <v>110.41094000000001</v>
      </c>
      <c r="K28" s="123">
        <f t="shared" si="6"/>
        <v>25.900620000000004</v>
      </c>
      <c r="L28" s="37">
        <f t="shared" si="6"/>
        <v>113.11568000000004</v>
      </c>
      <c r="M28" s="37">
        <f t="shared" si="6"/>
        <v>112.99568000000002</v>
      </c>
      <c r="N28" s="36">
        <f t="shared" si="6"/>
        <v>109.95806</v>
      </c>
      <c r="O28" s="37">
        <f t="shared" si="6"/>
        <v>110.62416</v>
      </c>
      <c r="P28" s="37">
        <f t="shared" si="6"/>
        <v>112.84924000000004</v>
      </c>
      <c r="Q28" s="37">
        <f t="shared" si="6"/>
        <v>29.444679999999995</v>
      </c>
      <c r="R28" s="37">
        <f t="shared" si="6"/>
        <v>113.15568</v>
      </c>
      <c r="S28" s="38">
        <f t="shared" si="6"/>
        <v>113.20890000000001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738.80730000000005</v>
      </c>
      <c r="C29" s="41">
        <f t="shared" si="7"/>
        <v>749.4683</v>
      </c>
      <c r="D29" s="41">
        <f t="shared" si="7"/>
        <v>769.72420000000011</v>
      </c>
      <c r="E29" s="41">
        <f>((E27*E26)*7)/1000</f>
        <v>201.49289999999999</v>
      </c>
      <c r="F29" s="41">
        <f>((F27*F26)*7)/1000</f>
        <v>789.98009999999999</v>
      </c>
      <c r="G29" s="41">
        <f t="shared" ref="G29:S29" si="8">((G27*G26)*7)/1000</f>
        <v>781.45130000000006</v>
      </c>
      <c r="H29" s="40">
        <f t="shared" si="8"/>
        <v>766.52590000000009</v>
      </c>
      <c r="I29" s="41">
        <f t="shared" si="8"/>
        <v>781.45130000000006</v>
      </c>
      <c r="J29" s="41">
        <f t="shared" si="8"/>
        <v>775.05470000000003</v>
      </c>
      <c r="K29" s="124">
        <f t="shared" si="8"/>
        <v>182.30310000000003</v>
      </c>
      <c r="L29" s="41">
        <f t="shared" si="8"/>
        <v>793.17840000000012</v>
      </c>
      <c r="M29" s="41">
        <f t="shared" si="8"/>
        <v>793.17840000000012</v>
      </c>
      <c r="N29" s="40">
        <f t="shared" si="8"/>
        <v>770.7903</v>
      </c>
      <c r="O29" s="41">
        <f t="shared" si="8"/>
        <v>776.12080000000003</v>
      </c>
      <c r="P29" s="41">
        <f t="shared" si="8"/>
        <v>791.04620000000011</v>
      </c>
      <c r="Q29" s="42">
        <f t="shared" si="8"/>
        <v>206.82339999999999</v>
      </c>
      <c r="R29" s="42">
        <f t="shared" si="8"/>
        <v>793.17840000000012</v>
      </c>
      <c r="S29" s="43">
        <f t="shared" si="8"/>
        <v>794.24450000000013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152.33972376829524</v>
      </c>
      <c r="C30" s="46">
        <f t="shared" si="9"/>
        <v>152.26579963422071</v>
      </c>
      <c r="D30" s="46">
        <f t="shared" si="9"/>
        <v>152.31499802136918</v>
      </c>
      <c r="E30" s="46">
        <f>+(E25/E27)/7*1000</f>
        <v>152.45653817082385</v>
      </c>
      <c r="F30" s="46">
        <f t="shared" ref="F30:L30" si="10">+(F25/F27)/7*1000</f>
        <v>152.28455754771545</v>
      </c>
      <c r="G30" s="46">
        <f t="shared" si="10"/>
        <v>152.34847008380433</v>
      </c>
      <c r="H30" s="45">
        <f t="shared" si="10"/>
        <v>152.33459169481424</v>
      </c>
      <c r="I30" s="46">
        <f t="shared" si="10"/>
        <v>152.30949132722665</v>
      </c>
      <c r="J30" s="46">
        <f>+(J25/J27)/7*1000</f>
        <v>152.28925132639023</v>
      </c>
      <c r="K30" s="125">
        <f t="shared" ref="K30" si="11">+(K25/K27)/7*1000</f>
        <v>152.29741019214705</v>
      </c>
      <c r="L30" s="46">
        <f t="shared" si="10"/>
        <v>152.28494623655914</v>
      </c>
      <c r="M30" s="46">
        <f>+(M25/M27)/7*1000</f>
        <v>152.30414746543781</v>
      </c>
      <c r="N30" s="45">
        <f t="shared" ref="N30:S30" si="12">+(N25/N27)/7*1000</f>
        <v>152.34143449911085</v>
      </c>
      <c r="O30" s="46">
        <f t="shared" si="12"/>
        <v>152.27629513343803</v>
      </c>
      <c r="P30" s="46">
        <f t="shared" si="12"/>
        <v>152.25259915286867</v>
      </c>
      <c r="Q30" s="46">
        <f t="shared" si="12"/>
        <v>152.13549337260682</v>
      </c>
      <c r="R30" s="46">
        <f t="shared" si="12"/>
        <v>152.34254992319512</v>
      </c>
      <c r="S30" s="47">
        <f t="shared" si="12"/>
        <v>152.29146692233942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91.7</v>
      </c>
      <c r="C39" s="78">
        <v>84.4</v>
      </c>
      <c r="D39" s="78">
        <v>87.8</v>
      </c>
      <c r="E39" s="78">
        <v>29.5</v>
      </c>
      <c r="F39" s="78">
        <v>95.3</v>
      </c>
      <c r="G39" s="78">
        <v>94.2</v>
      </c>
      <c r="H39" s="78"/>
      <c r="I39" s="78"/>
      <c r="J39" s="99">
        <f t="shared" ref="J39:J46" si="13">SUM(B39:I39)</f>
        <v>482.90000000000003</v>
      </c>
      <c r="K39" s="2"/>
      <c r="L39" s="89" t="s">
        <v>12</v>
      </c>
      <c r="M39" s="78">
        <v>6</v>
      </c>
      <c r="N39" s="78">
        <v>5.6</v>
      </c>
      <c r="O39" s="78">
        <v>5.8</v>
      </c>
      <c r="P39" s="78">
        <v>2</v>
      </c>
      <c r="Q39" s="78">
        <v>6.3</v>
      </c>
      <c r="R39" s="78">
        <v>6.3</v>
      </c>
      <c r="S39" s="99">
        <f t="shared" ref="S39:S46" si="14">SUM(M39:R39)</f>
        <v>32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91.7</v>
      </c>
      <c r="C40" s="78">
        <v>84.4</v>
      </c>
      <c r="D40" s="78">
        <v>87.8</v>
      </c>
      <c r="E40" s="78">
        <v>29.5</v>
      </c>
      <c r="F40" s="78">
        <v>95.3</v>
      </c>
      <c r="G40" s="78">
        <v>94.2</v>
      </c>
      <c r="H40" s="78"/>
      <c r="I40" s="78"/>
      <c r="J40" s="99">
        <f t="shared" si="13"/>
        <v>482.90000000000003</v>
      </c>
      <c r="K40" s="2"/>
      <c r="L40" s="90" t="s">
        <v>13</v>
      </c>
      <c r="M40" s="78">
        <v>6</v>
      </c>
      <c r="N40" s="78">
        <v>5.6</v>
      </c>
      <c r="O40" s="78">
        <v>5.8</v>
      </c>
      <c r="P40" s="78">
        <v>2</v>
      </c>
      <c r="Q40" s="78">
        <v>6.3</v>
      </c>
      <c r="R40" s="78">
        <v>6.3</v>
      </c>
      <c r="S40" s="99">
        <f t="shared" si="14"/>
        <v>32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5.5</v>
      </c>
      <c r="O41" s="78">
        <v>5.8</v>
      </c>
      <c r="P41" s="78">
        <v>1.8</v>
      </c>
      <c r="Q41" s="78">
        <v>6.2</v>
      </c>
      <c r="R41" s="78">
        <v>6.1</v>
      </c>
      <c r="S41" s="99">
        <f t="shared" si="14"/>
        <v>31.6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6.2</v>
      </c>
      <c r="N42" s="78">
        <v>5.5</v>
      </c>
      <c r="O42" s="78">
        <v>5.8</v>
      </c>
      <c r="P42" s="78">
        <v>1.9</v>
      </c>
      <c r="Q42" s="78">
        <v>6.2</v>
      </c>
      <c r="R42" s="78">
        <v>6.1</v>
      </c>
      <c r="S42" s="99">
        <f t="shared" si="14"/>
        <v>31.699999999999996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5.5</v>
      </c>
      <c r="O43" s="78">
        <v>5.9</v>
      </c>
      <c r="P43" s="78">
        <v>1.9</v>
      </c>
      <c r="Q43" s="78">
        <v>6.2</v>
      </c>
      <c r="R43" s="78">
        <v>6.1</v>
      </c>
      <c r="S43" s="99">
        <f t="shared" si="14"/>
        <v>31.9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5.6</v>
      </c>
      <c r="O44" s="78">
        <v>5.9</v>
      </c>
      <c r="P44" s="78">
        <v>1.9</v>
      </c>
      <c r="Q44" s="78">
        <v>6.2</v>
      </c>
      <c r="R44" s="78">
        <v>6.1</v>
      </c>
      <c r="S44" s="99">
        <f t="shared" si="14"/>
        <v>31.999999999999993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5.6</v>
      </c>
      <c r="O45" s="78">
        <v>5.9</v>
      </c>
      <c r="P45" s="78">
        <v>1.9</v>
      </c>
      <c r="Q45" s="78">
        <v>6.2</v>
      </c>
      <c r="R45" s="78">
        <v>6.1</v>
      </c>
      <c r="S45" s="99">
        <f t="shared" si="14"/>
        <v>31.999999999999993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183.4</v>
      </c>
      <c r="C46" s="26">
        <f t="shared" si="15"/>
        <v>168.8</v>
      </c>
      <c r="D46" s="26">
        <f t="shared" si="15"/>
        <v>175.6</v>
      </c>
      <c r="E46" s="26">
        <f t="shared" si="15"/>
        <v>59</v>
      </c>
      <c r="F46" s="26">
        <f t="shared" si="15"/>
        <v>190.6</v>
      </c>
      <c r="G46" s="26">
        <f t="shared" si="15"/>
        <v>188.4</v>
      </c>
      <c r="H46" s="26">
        <f t="shared" si="15"/>
        <v>0</v>
      </c>
      <c r="I46" s="26">
        <f t="shared" si="15"/>
        <v>0</v>
      </c>
      <c r="J46" s="99">
        <f t="shared" si="13"/>
        <v>965.80000000000007</v>
      </c>
      <c r="L46" s="76" t="s">
        <v>10</v>
      </c>
      <c r="M46" s="79">
        <f t="shared" ref="M46:R46" si="16">SUM(M39:M45)</f>
        <v>43.3</v>
      </c>
      <c r="N46" s="26">
        <f t="shared" si="16"/>
        <v>38.9</v>
      </c>
      <c r="O46" s="26">
        <f t="shared" si="16"/>
        <v>40.9</v>
      </c>
      <c r="P46" s="26">
        <f t="shared" si="16"/>
        <v>13.4</v>
      </c>
      <c r="Q46" s="26">
        <f t="shared" si="16"/>
        <v>43.6</v>
      </c>
      <c r="R46" s="26">
        <f t="shared" si="16"/>
        <v>43.1</v>
      </c>
      <c r="S46" s="99">
        <f t="shared" si="14"/>
        <v>223.2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155.4</v>
      </c>
      <c r="C47" s="29">
        <v>155.4</v>
      </c>
      <c r="D47" s="29">
        <v>155.4</v>
      </c>
      <c r="E47" s="29">
        <v>155.4</v>
      </c>
      <c r="F47" s="29">
        <v>155.4</v>
      </c>
      <c r="G47" s="29">
        <v>155.4</v>
      </c>
      <c r="H47" s="29"/>
      <c r="I47" s="29"/>
      <c r="J47" s="100">
        <f>+((J46/J48)/7)*1000</f>
        <v>44.406639385718883</v>
      </c>
      <c r="L47" s="108" t="s">
        <v>19</v>
      </c>
      <c r="M47" s="80">
        <v>140.5</v>
      </c>
      <c r="N47" s="29">
        <v>135.5</v>
      </c>
      <c r="O47" s="29">
        <v>136</v>
      </c>
      <c r="P47" s="29">
        <v>137.5</v>
      </c>
      <c r="Q47" s="29">
        <v>135.5</v>
      </c>
      <c r="R47" s="29">
        <v>134</v>
      </c>
      <c r="S47" s="100">
        <f>+((S46/S48)/7)*1000</f>
        <v>136.26373626373626</v>
      </c>
      <c r="T47" s="62"/>
    </row>
    <row r="48" spans="1:30" ht="33.75" customHeight="1" x14ac:dyDescent="0.25">
      <c r="A48" s="92" t="s">
        <v>20</v>
      </c>
      <c r="B48" s="81">
        <v>590</v>
      </c>
      <c r="C48" s="33">
        <v>543</v>
      </c>
      <c r="D48" s="33">
        <v>565</v>
      </c>
      <c r="E48" s="33">
        <v>190</v>
      </c>
      <c r="F48" s="33">
        <v>613</v>
      </c>
      <c r="G48" s="33">
        <v>606</v>
      </c>
      <c r="H48" s="33"/>
      <c r="I48" s="33"/>
      <c r="J48" s="101">
        <f>SUM(B48:I48)</f>
        <v>3107</v>
      </c>
      <c r="K48" s="63"/>
      <c r="L48" s="92" t="s">
        <v>20</v>
      </c>
      <c r="M48" s="104">
        <v>44</v>
      </c>
      <c r="N48" s="64">
        <v>41</v>
      </c>
      <c r="O48" s="64">
        <v>43</v>
      </c>
      <c r="P48" s="64">
        <v>14</v>
      </c>
      <c r="Q48" s="64">
        <v>46</v>
      </c>
      <c r="R48" s="64">
        <v>46</v>
      </c>
      <c r="S48" s="110">
        <f>SUM(M48:R48)</f>
        <v>234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91.686000000000007</v>
      </c>
      <c r="C49" s="37">
        <f t="shared" si="17"/>
        <v>84.382199999999997</v>
      </c>
      <c r="D49" s="37">
        <f t="shared" si="17"/>
        <v>87.801000000000002</v>
      </c>
      <c r="E49" s="37">
        <f t="shared" si="17"/>
        <v>29.526</v>
      </c>
      <c r="F49" s="37">
        <f t="shared" si="17"/>
        <v>95.260200000000012</v>
      </c>
      <c r="G49" s="37">
        <f t="shared" si="17"/>
        <v>94.17240000000001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44.40663938571889</v>
      </c>
      <c r="L49" s="93" t="s">
        <v>21</v>
      </c>
      <c r="M49" s="82">
        <f>((M48*M47)*7/1000-M39-M40)/5</f>
        <v>6.2548000000000004</v>
      </c>
      <c r="N49" s="37">
        <f t="shared" ref="N49:R49" si="19">((N48*N47)*7/1000-N39-N40)/5</f>
        <v>5.5376999999999992</v>
      </c>
      <c r="O49" s="37">
        <f t="shared" si="19"/>
        <v>5.8672000000000004</v>
      </c>
      <c r="P49" s="37">
        <f t="shared" si="19"/>
        <v>1.895</v>
      </c>
      <c r="Q49" s="37">
        <f t="shared" si="19"/>
        <v>6.2062000000000008</v>
      </c>
      <c r="R49" s="37">
        <f t="shared" si="19"/>
        <v>6.1096000000000013</v>
      </c>
      <c r="S49" s="111">
        <f>((S46*1000)/S48)/7</f>
        <v>136.26373626373626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641.80200000000002</v>
      </c>
      <c r="C50" s="41">
        <f t="shared" si="20"/>
        <v>590.67539999999997</v>
      </c>
      <c r="D50" s="41">
        <f t="shared" si="20"/>
        <v>614.60699999999997</v>
      </c>
      <c r="E50" s="41">
        <f t="shared" si="20"/>
        <v>206.68199999999999</v>
      </c>
      <c r="F50" s="41">
        <f t="shared" si="20"/>
        <v>666.82140000000004</v>
      </c>
      <c r="G50" s="41">
        <f t="shared" si="20"/>
        <v>659.20680000000004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43.274000000000001</v>
      </c>
      <c r="N50" s="41">
        <f t="shared" si="21"/>
        <v>38.888500000000001</v>
      </c>
      <c r="O50" s="41">
        <f t="shared" si="21"/>
        <v>40.936</v>
      </c>
      <c r="P50" s="41">
        <f t="shared" si="21"/>
        <v>13.475</v>
      </c>
      <c r="Q50" s="41">
        <f t="shared" si="21"/>
        <v>43.631</v>
      </c>
      <c r="R50" s="41">
        <f t="shared" si="21"/>
        <v>43.148000000000003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44.406779661016948</v>
      </c>
      <c r="C51" s="46">
        <f t="shared" si="22"/>
        <v>44.409365956327278</v>
      </c>
      <c r="D51" s="46">
        <f t="shared" si="22"/>
        <v>44.399494310998733</v>
      </c>
      <c r="E51" s="46">
        <f t="shared" si="22"/>
        <v>44.360902255639104</v>
      </c>
      <c r="F51" s="46">
        <f t="shared" si="22"/>
        <v>44.418550454439526</v>
      </c>
      <c r="G51" s="46">
        <f t="shared" si="22"/>
        <v>44.413012729844418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140.58441558441555</v>
      </c>
      <c r="N51" s="46">
        <f t="shared" si="23"/>
        <v>135.54006968641113</v>
      </c>
      <c r="O51" s="46">
        <f t="shared" si="23"/>
        <v>135.88039867109634</v>
      </c>
      <c r="P51" s="46">
        <f t="shared" si="23"/>
        <v>136.73469387755102</v>
      </c>
      <c r="Q51" s="46">
        <f t="shared" si="23"/>
        <v>135.40372670807454</v>
      </c>
      <c r="R51" s="46">
        <f t="shared" si="23"/>
        <v>133.85093167701865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7.9</v>
      </c>
      <c r="C58" s="78">
        <v>8</v>
      </c>
      <c r="D58" s="78">
        <v>8.1</v>
      </c>
      <c r="E58" s="78">
        <v>2.1</v>
      </c>
      <c r="F58" s="78">
        <v>8.3000000000000007</v>
      </c>
      <c r="G58" s="182">
        <v>8</v>
      </c>
      <c r="H58" s="21">
        <v>7.7</v>
      </c>
      <c r="I58" s="78">
        <v>7.9</v>
      </c>
      <c r="J58" s="78">
        <v>7.9</v>
      </c>
      <c r="K58" s="78">
        <v>1.8</v>
      </c>
      <c r="L58" s="78">
        <v>8</v>
      </c>
      <c r="M58" s="182">
        <v>8</v>
      </c>
      <c r="N58" s="21">
        <v>7.9</v>
      </c>
      <c r="O58" s="78">
        <v>7.9</v>
      </c>
      <c r="P58" s="78">
        <v>8</v>
      </c>
      <c r="Q58" s="78">
        <v>2.1</v>
      </c>
      <c r="R58" s="78">
        <v>8</v>
      </c>
      <c r="S58" s="182">
        <v>8.1</v>
      </c>
      <c r="T58" s="24">
        <f t="shared" ref="T58:T65" si="24">SUM(B58:S58)</f>
        <v>125.7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7.9</v>
      </c>
      <c r="C59" s="78">
        <v>8</v>
      </c>
      <c r="D59" s="78">
        <v>8.1</v>
      </c>
      <c r="E59" s="78">
        <v>2.1</v>
      </c>
      <c r="F59" s="78">
        <v>8.3000000000000007</v>
      </c>
      <c r="G59" s="182">
        <v>8</v>
      </c>
      <c r="H59" s="21">
        <v>7.7</v>
      </c>
      <c r="I59" s="78">
        <v>7.9</v>
      </c>
      <c r="J59" s="78">
        <v>7.9</v>
      </c>
      <c r="K59" s="78">
        <v>1.8</v>
      </c>
      <c r="L59" s="78">
        <v>8</v>
      </c>
      <c r="M59" s="182">
        <v>8</v>
      </c>
      <c r="N59" s="21">
        <v>7.9</v>
      </c>
      <c r="O59" s="78">
        <v>7.9</v>
      </c>
      <c r="P59" s="78">
        <v>8</v>
      </c>
      <c r="Q59" s="78">
        <v>2.1</v>
      </c>
      <c r="R59" s="78">
        <v>8</v>
      </c>
      <c r="S59" s="182">
        <v>8.1</v>
      </c>
      <c r="T59" s="24">
        <f t="shared" si="24"/>
        <v>125.7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</v>
      </c>
      <c r="C60" s="78">
        <v>8.1</v>
      </c>
      <c r="D60" s="78">
        <v>8.1999999999999993</v>
      </c>
      <c r="E60" s="78">
        <v>2.1</v>
      </c>
      <c r="F60" s="78">
        <v>8.3000000000000007</v>
      </c>
      <c r="G60" s="182">
        <v>7.9</v>
      </c>
      <c r="H60" s="21">
        <v>7.7</v>
      </c>
      <c r="I60" s="78">
        <v>7.8</v>
      </c>
      <c r="J60" s="78">
        <v>7.7</v>
      </c>
      <c r="K60" s="78">
        <v>1.8</v>
      </c>
      <c r="L60" s="78">
        <v>7.9</v>
      </c>
      <c r="M60" s="182">
        <v>7.8</v>
      </c>
      <c r="N60" s="21">
        <v>8</v>
      </c>
      <c r="O60" s="78">
        <v>7.9</v>
      </c>
      <c r="P60" s="78">
        <v>8</v>
      </c>
      <c r="Q60" s="78">
        <v>2.1</v>
      </c>
      <c r="R60" s="78">
        <v>7.9</v>
      </c>
      <c r="S60" s="182">
        <v>8</v>
      </c>
      <c r="T60" s="24">
        <f t="shared" si="24"/>
        <v>125.2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</v>
      </c>
      <c r="C61" s="78">
        <v>8.1</v>
      </c>
      <c r="D61" s="78">
        <v>8.1999999999999993</v>
      </c>
      <c r="E61" s="78">
        <v>2.1</v>
      </c>
      <c r="F61" s="78">
        <v>8.3000000000000007</v>
      </c>
      <c r="G61" s="182">
        <v>7.9</v>
      </c>
      <c r="H61" s="21">
        <v>7.8</v>
      </c>
      <c r="I61" s="78">
        <v>7.8</v>
      </c>
      <c r="J61" s="78">
        <v>7.7</v>
      </c>
      <c r="K61" s="78">
        <v>1.8</v>
      </c>
      <c r="L61" s="78">
        <v>7.9</v>
      </c>
      <c r="M61" s="182">
        <v>7.8</v>
      </c>
      <c r="N61" s="21">
        <v>8</v>
      </c>
      <c r="O61" s="78">
        <v>8</v>
      </c>
      <c r="P61" s="78">
        <v>8.1</v>
      </c>
      <c r="Q61" s="78">
        <v>2.1</v>
      </c>
      <c r="R61" s="78">
        <v>7.9</v>
      </c>
      <c r="S61" s="182">
        <v>8</v>
      </c>
      <c r="T61" s="24">
        <f t="shared" si="24"/>
        <v>125.49999999999999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</v>
      </c>
      <c r="C62" s="78">
        <v>8.1999999999999993</v>
      </c>
      <c r="D62" s="78">
        <v>8.1999999999999993</v>
      </c>
      <c r="E62" s="78">
        <v>2.2000000000000002</v>
      </c>
      <c r="F62" s="78">
        <v>8.4</v>
      </c>
      <c r="G62" s="182">
        <v>7.9</v>
      </c>
      <c r="H62" s="21">
        <v>7.8</v>
      </c>
      <c r="I62" s="78">
        <v>7.9</v>
      </c>
      <c r="J62" s="78">
        <v>7.7</v>
      </c>
      <c r="K62" s="78">
        <v>1.9</v>
      </c>
      <c r="L62" s="78">
        <v>7.9</v>
      </c>
      <c r="M62" s="182">
        <v>7.9</v>
      </c>
      <c r="N62" s="21">
        <v>8</v>
      </c>
      <c r="O62" s="78">
        <v>8</v>
      </c>
      <c r="P62" s="78">
        <v>8.1</v>
      </c>
      <c r="Q62" s="78">
        <v>2.2000000000000002</v>
      </c>
      <c r="R62" s="78">
        <v>7.9</v>
      </c>
      <c r="S62" s="182">
        <v>8</v>
      </c>
      <c r="T62" s="24">
        <f t="shared" si="24"/>
        <v>126.20000000000002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</v>
      </c>
      <c r="C63" s="78">
        <v>8.1999999999999993</v>
      </c>
      <c r="D63" s="78">
        <v>8.3000000000000007</v>
      </c>
      <c r="E63" s="78">
        <v>2.2000000000000002</v>
      </c>
      <c r="F63" s="78">
        <v>8.4</v>
      </c>
      <c r="G63" s="182">
        <v>8</v>
      </c>
      <c r="H63" s="21">
        <v>7.8</v>
      </c>
      <c r="I63" s="78">
        <v>7.9</v>
      </c>
      <c r="J63" s="78">
        <v>7.8</v>
      </c>
      <c r="K63" s="78">
        <v>1.9</v>
      </c>
      <c r="L63" s="78">
        <v>8</v>
      </c>
      <c r="M63" s="182">
        <v>7.9</v>
      </c>
      <c r="N63" s="21">
        <v>8.1</v>
      </c>
      <c r="O63" s="78">
        <v>8</v>
      </c>
      <c r="P63" s="78">
        <v>8.1</v>
      </c>
      <c r="Q63" s="78">
        <v>2.2000000000000002</v>
      </c>
      <c r="R63" s="78">
        <v>7.9</v>
      </c>
      <c r="S63" s="182">
        <v>8.1</v>
      </c>
      <c r="T63" s="24">
        <f t="shared" si="24"/>
        <v>126.8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8.1</v>
      </c>
      <c r="C64" s="78">
        <v>8.1999999999999993</v>
      </c>
      <c r="D64" s="78">
        <v>8.3000000000000007</v>
      </c>
      <c r="E64" s="78">
        <v>2.2000000000000002</v>
      </c>
      <c r="F64" s="78">
        <v>8.4</v>
      </c>
      <c r="G64" s="182">
        <v>8</v>
      </c>
      <c r="H64" s="21">
        <v>7.8</v>
      </c>
      <c r="I64" s="78">
        <v>7.9</v>
      </c>
      <c r="J64" s="78">
        <v>7.8</v>
      </c>
      <c r="K64" s="78">
        <v>1.9</v>
      </c>
      <c r="L64" s="78">
        <v>8</v>
      </c>
      <c r="M64" s="182">
        <v>7.9</v>
      </c>
      <c r="N64" s="21">
        <v>8.1</v>
      </c>
      <c r="O64" s="78">
        <v>8</v>
      </c>
      <c r="P64" s="78">
        <v>8.1</v>
      </c>
      <c r="Q64" s="78">
        <v>2.2000000000000002</v>
      </c>
      <c r="R64" s="78">
        <v>7.9</v>
      </c>
      <c r="S64" s="182">
        <v>8.1</v>
      </c>
      <c r="T64" s="24">
        <f t="shared" si="24"/>
        <v>126.89999999999999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55.9</v>
      </c>
      <c r="C65" s="26">
        <f t="shared" ref="C65:R65" si="25">SUM(C58:C64)</f>
        <v>56.800000000000011</v>
      </c>
      <c r="D65" s="26">
        <f t="shared" si="25"/>
        <v>57.399999999999991</v>
      </c>
      <c r="E65" s="26">
        <f t="shared" si="25"/>
        <v>15</v>
      </c>
      <c r="F65" s="26">
        <f t="shared" si="25"/>
        <v>58.4</v>
      </c>
      <c r="G65" s="27">
        <f t="shared" si="25"/>
        <v>55.699999999999996</v>
      </c>
      <c r="H65" s="25">
        <f t="shared" si="25"/>
        <v>54.3</v>
      </c>
      <c r="I65" s="26">
        <f t="shared" si="25"/>
        <v>55.1</v>
      </c>
      <c r="J65" s="26">
        <f t="shared" si="25"/>
        <v>54.499999999999993</v>
      </c>
      <c r="K65" s="26">
        <f t="shared" si="25"/>
        <v>12.9</v>
      </c>
      <c r="L65" s="26">
        <f t="shared" si="25"/>
        <v>55.699999999999996</v>
      </c>
      <c r="M65" s="27">
        <f t="shared" si="25"/>
        <v>55.3</v>
      </c>
      <c r="N65" s="25">
        <f t="shared" si="25"/>
        <v>56</v>
      </c>
      <c r="O65" s="26">
        <f t="shared" si="25"/>
        <v>55.7</v>
      </c>
      <c r="P65" s="26">
        <f t="shared" si="25"/>
        <v>56.400000000000006</v>
      </c>
      <c r="Q65" s="26">
        <f t="shared" si="25"/>
        <v>15</v>
      </c>
      <c r="R65" s="26">
        <f t="shared" si="25"/>
        <v>55.499999999999993</v>
      </c>
      <c r="S65" s="27">
        <f>SUM(S58:S64)</f>
        <v>56.400000000000006</v>
      </c>
      <c r="T65" s="24">
        <f t="shared" si="24"/>
        <v>882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142.5</v>
      </c>
      <c r="C66" s="29">
        <v>142.5</v>
      </c>
      <c r="D66" s="29">
        <v>141.5</v>
      </c>
      <c r="E66" s="29">
        <v>142.5</v>
      </c>
      <c r="F66" s="29">
        <v>141.5</v>
      </c>
      <c r="G66" s="30">
        <v>139.5</v>
      </c>
      <c r="H66" s="28">
        <v>141</v>
      </c>
      <c r="I66" s="29">
        <v>140.5</v>
      </c>
      <c r="J66" s="29">
        <v>139</v>
      </c>
      <c r="K66" s="29">
        <v>141.5</v>
      </c>
      <c r="L66" s="29">
        <v>139.5</v>
      </c>
      <c r="M66" s="30">
        <v>138.5</v>
      </c>
      <c r="N66" s="28">
        <v>143</v>
      </c>
      <c r="O66" s="29">
        <v>142</v>
      </c>
      <c r="P66" s="29">
        <v>141.5</v>
      </c>
      <c r="Q66" s="29">
        <v>142.5</v>
      </c>
      <c r="R66" s="29">
        <v>139</v>
      </c>
      <c r="S66" s="30">
        <v>139</v>
      </c>
      <c r="T66" s="304">
        <f>+((T65/T67)/7)*1000</f>
        <v>140.78212290502793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56</v>
      </c>
      <c r="C67" s="64">
        <v>57</v>
      </c>
      <c r="D67" s="64">
        <v>58</v>
      </c>
      <c r="E67" s="64">
        <v>15</v>
      </c>
      <c r="F67" s="64">
        <v>59</v>
      </c>
      <c r="G67" s="446">
        <v>57</v>
      </c>
      <c r="H67" s="303">
        <v>55</v>
      </c>
      <c r="I67" s="64">
        <v>56</v>
      </c>
      <c r="J67" s="64">
        <v>56</v>
      </c>
      <c r="K67" s="64">
        <v>13</v>
      </c>
      <c r="L67" s="64">
        <v>57</v>
      </c>
      <c r="M67" s="446">
        <v>57</v>
      </c>
      <c r="N67" s="303">
        <v>56</v>
      </c>
      <c r="O67" s="64">
        <v>56</v>
      </c>
      <c r="P67" s="64">
        <v>57</v>
      </c>
      <c r="Q67" s="64">
        <v>15</v>
      </c>
      <c r="R67" s="64">
        <v>57</v>
      </c>
      <c r="S67" s="446">
        <v>58</v>
      </c>
      <c r="T67" s="305">
        <f>SUM(B67:S67)</f>
        <v>895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8.0120000000000005</v>
      </c>
      <c r="C68" s="82">
        <f t="shared" si="26"/>
        <v>8.1715</v>
      </c>
      <c r="D68" s="82">
        <f t="shared" si="26"/>
        <v>8.2497999999999987</v>
      </c>
      <c r="E68" s="82">
        <f t="shared" si="26"/>
        <v>2.1525000000000003</v>
      </c>
      <c r="F68" s="82">
        <f t="shared" si="26"/>
        <v>8.3679000000000006</v>
      </c>
      <c r="G68" s="186">
        <f t="shared" si="26"/>
        <v>7.9321000000000002</v>
      </c>
      <c r="H68" s="36">
        <f t="shared" si="26"/>
        <v>7.7769999999999984</v>
      </c>
      <c r="I68" s="82">
        <f t="shared" si="26"/>
        <v>7.8552000000000008</v>
      </c>
      <c r="J68" s="82">
        <f t="shared" si="26"/>
        <v>7.7376000000000005</v>
      </c>
      <c r="K68" s="82">
        <f t="shared" si="26"/>
        <v>1.8552999999999997</v>
      </c>
      <c r="L68" s="82">
        <f t="shared" si="26"/>
        <v>7.9321000000000002</v>
      </c>
      <c r="M68" s="186">
        <f t="shared" si="26"/>
        <v>7.8522999999999996</v>
      </c>
      <c r="N68" s="36">
        <f t="shared" si="26"/>
        <v>8.0511999999999997</v>
      </c>
      <c r="O68" s="82">
        <f t="shared" si="26"/>
        <v>7.9728000000000012</v>
      </c>
      <c r="P68" s="82">
        <f t="shared" si="26"/>
        <v>8.0916999999999994</v>
      </c>
      <c r="Q68" s="82">
        <f t="shared" si="26"/>
        <v>2.1525000000000003</v>
      </c>
      <c r="R68" s="82">
        <f t="shared" si="26"/>
        <v>7.8921999999999999</v>
      </c>
      <c r="S68" s="186">
        <f t="shared" si="26"/>
        <v>8.0467999999999993</v>
      </c>
      <c r="T68" s="306">
        <f>((T65*1000)/T67)/7</f>
        <v>140.78212290502793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55.86</v>
      </c>
      <c r="C69" s="83">
        <f t="shared" ref="C69:R69" si="27">((C67*C66)*7)/1000</f>
        <v>56.857500000000002</v>
      </c>
      <c r="D69" s="83">
        <f t="shared" si="27"/>
        <v>57.448999999999998</v>
      </c>
      <c r="E69" s="83">
        <f t="shared" si="27"/>
        <v>14.9625</v>
      </c>
      <c r="F69" s="83">
        <f t="shared" si="27"/>
        <v>58.439500000000002</v>
      </c>
      <c r="G69" s="307">
        <f t="shared" si="27"/>
        <v>55.660499999999999</v>
      </c>
      <c r="H69" s="40">
        <f t="shared" si="27"/>
        <v>54.284999999999997</v>
      </c>
      <c r="I69" s="83">
        <f t="shared" si="27"/>
        <v>55.076000000000001</v>
      </c>
      <c r="J69" s="83">
        <f t="shared" si="27"/>
        <v>54.488</v>
      </c>
      <c r="K69" s="83">
        <f t="shared" si="27"/>
        <v>12.8765</v>
      </c>
      <c r="L69" s="83">
        <f t="shared" si="27"/>
        <v>55.660499999999999</v>
      </c>
      <c r="M69" s="307">
        <f t="shared" si="27"/>
        <v>55.261499999999998</v>
      </c>
      <c r="N69" s="40">
        <f t="shared" si="27"/>
        <v>56.055999999999997</v>
      </c>
      <c r="O69" s="83">
        <f t="shared" si="27"/>
        <v>55.664000000000001</v>
      </c>
      <c r="P69" s="83">
        <f t="shared" si="27"/>
        <v>56.458500000000001</v>
      </c>
      <c r="Q69" s="83">
        <f t="shared" si="27"/>
        <v>14.9625</v>
      </c>
      <c r="R69" s="83">
        <f t="shared" si="27"/>
        <v>55.460999999999999</v>
      </c>
      <c r="S69" s="85">
        <f>((S67*S66)*7)/1000</f>
        <v>56.433999999999997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142.60204081632651</v>
      </c>
      <c r="C70" s="84">
        <f t="shared" ref="C70:R70" si="28">+(C65/C67)/7*1000</f>
        <v>142.35588972431083</v>
      </c>
      <c r="D70" s="84">
        <f t="shared" si="28"/>
        <v>141.37931034482756</v>
      </c>
      <c r="E70" s="84">
        <f t="shared" si="28"/>
        <v>142.85714285714286</v>
      </c>
      <c r="F70" s="84">
        <f t="shared" si="28"/>
        <v>141.4043583535109</v>
      </c>
      <c r="G70" s="188">
        <f t="shared" si="28"/>
        <v>139.59899749373434</v>
      </c>
      <c r="H70" s="45">
        <f t="shared" si="28"/>
        <v>141.03896103896102</v>
      </c>
      <c r="I70" s="84">
        <f t="shared" si="28"/>
        <v>140.56122448979593</v>
      </c>
      <c r="J70" s="84">
        <f t="shared" si="28"/>
        <v>139.03061224489792</v>
      </c>
      <c r="K70" s="84">
        <f t="shared" si="28"/>
        <v>141.75824175824175</v>
      </c>
      <c r="L70" s="84">
        <f t="shared" si="28"/>
        <v>139.59899749373434</v>
      </c>
      <c r="M70" s="188">
        <f t="shared" si="28"/>
        <v>138.59649122807016</v>
      </c>
      <c r="N70" s="45">
        <f t="shared" si="28"/>
        <v>142.85714285714286</v>
      </c>
      <c r="O70" s="84">
        <f t="shared" si="28"/>
        <v>142.09183673469389</v>
      </c>
      <c r="P70" s="84">
        <f t="shared" si="28"/>
        <v>141.35338345864662</v>
      </c>
      <c r="Q70" s="84">
        <f t="shared" si="28"/>
        <v>142.85714285714286</v>
      </c>
      <c r="R70" s="84">
        <f t="shared" si="28"/>
        <v>139.09774436090225</v>
      </c>
      <c r="S70" s="47">
        <f>+(S65/S67)/7*1000</f>
        <v>138.91625615763547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24B6-C6E7-48D7-BCD5-24D6A954FCD7}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2"/>
      <c r="Z3" s="2"/>
      <c r="AA3" s="2"/>
      <c r="AB3" s="2"/>
      <c r="AC3" s="2"/>
      <c r="AD3" s="4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4" t="s">
        <v>1</v>
      </c>
      <c r="B9" s="484"/>
      <c r="C9" s="484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4"/>
      <c r="B10" s="484"/>
      <c r="C10" s="4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4" t="s">
        <v>4</v>
      </c>
      <c r="B11" s="484"/>
      <c r="C11" s="484"/>
      <c r="D11" s="1"/>
      <c r="E11" s="482">
        <v>3</v>
      </c>
      <c r="F11" s="1"/>
      <c r="G11" s="1"/>
      <c r="H11" s="1"/>
      <c r="I11" s="1"/>
      <c r="J11" s="1"/>
      <c r="K11" s="493" t="s">
        <v>159</v>
      </c>
      <c r="L11" s="493"/>
      <c r="M11" s="483"/>
      <c r="N11" s="4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4"/>
      <c r="B12" s="484"/>
      <c r="C12" s="484"/>
      <c r="D12" s="1"/>
      <c r="E12" s="5"/>
      <c r="F12" s="1"/>
      <c r="G12" s="1"/>
      <c r="H12" s="1"/>
      <c r="I12" s="1"/>
      <c r="J12" s="1"/>
      <c r="K12" s="483"/>
      <c r="L12" s="483"/>
      <c r="M12" s="483"/>
      <c r="N12" s="4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4"/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3"/>
      <c r="M13" s="483"/>
      <c r="N13" s="483"/>
      <c r="O13" s="483"/>
      <c r="P13" s="483"/>
      <c r="Q13" s="483"/>
      <c r="R13" s="483"/>
      <c r="S13" s="483"/>
      <c r="T13" s="483"/>
      <c r="U13" s="483"/>
      <c r="V13" s="483"/>
      <c r="W13" s="1"/>
      <c r="X13" s="1"/>
      <c r="Y13" s="1"/>
    </row>
    <row r="14" spans="1:30" s="3" customFormat="1" ht="27" thickBot="1" x14ac:dyDescent="0.3">
      <c r="A14" s="484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105.2</v>
      </c>
      <c r="C18" s="78">
        <v>106.7</v>
      </c>
      <c r="D18" s="22">
        <v>109.8</v>
      </c>
      <c r="E18" s="22">
        <v>28.7</v>
      </c>
      <c r="F18" s="22">
        <v>112.5</v>
      </c>
      <c r="G18" s="22">
        <v>111.5</v>
      </c>
      <c r="H18" s="21">
        <v>109.3</v>
      </c>
      <c r="I18" s="22">
        <v>111.5</v>
      </c>
      <c r="J18" s="22">
        <v>110.4</v>
      </c>
      <c r="K18" s="119">
        <v>25.9</v>
      </c>
      <c r="L18" s="22">
        <v>113.1</v>
      </c>
      <c r="M18" s="22">
        <v>113</v>
      </c>
      <c r="N18" s="21">
        <v>110</v>
      </c>
      <c r="O18" s="78">
        <v>110.6</v>
      </c>
      <c r="P18" s="22">
        <v>112.8</v>
      </c>
      <c r="Q18" s="22">
        <v>29.4</v>
      </c>
      <c r="R18" s="22">
        <v>113.2</v>
      </c>
      <c r="S18" s="23">
        <v>113.2</v>
      </c>
      <c r="T18" s="24">
        <f t="shared" ref="T18:T25" si="0">SUM(B18:S18)</f>
        <v>1746.8</v>
      </c>
      <c r="V18" s="2"/>
      <c r="W18" s="18"/>
    </row>
    <row r="19" spans="1:30" ht="39.950000000000003" customHeight="1" x14ac:dyDescent="0.25">
      <c r="A19" s="157" t="s">
        <v>13</v>
      </c>
      <c r="B19" s="21">
        <v>105.2</v>
      </c>
      <c r="C19" s="78">
        <v>106.7</v>
      </c>
      <c r="D19" s="22">
        <v>109.8</v>
      </c>
      <c r="E19" s="22">
        <v>28.7</v>
      </c>
      <c r="F19" s="22">
        <v>112.5</v>
      </c>
      <c r="G19" s="22">
        <v>111.5</v>
      </c>
      <c r="H19" s="21">
        <v>109.3</v>
      </c>
      <c r="I19" s="22">
        <v>111.5</v>
      </c>
      <c r="J19" s="22">
        <v>110.4</v>
      </c>
      <c r="K19" s="119">
        <v>25.9</v>
      </c>
      <c r="L19" s="22">
        <v>113.1</v>
      </c>
      <c r="M19" s="22">
        <v>113</v>
      </c>
      <c r="N19" s="21">
        <v>110</v>
      </c>
      <c r="O19" s="78">
        <v>110.6</v>
      </c>
      <c r="P19" s="22">
        <v>112.8</v>
      </c>
      <c r="Q19" s="22">
        <v>29.4</v>
      </c>
      <c r="R19" s="22">
        <v>113.2</v>
      </c>
      <c r="S19" s="23">
        <v>113.2</v>
      </c>
      <c r="T19" s="24">
        <f t="shared" si="0"/>
        <v>1746.8</v>
      </c>
      <c r="V19" s="2"/>
      <c r="W19" s="18"/>
    </row>
    <row r="20" spans="1:30" ht="39.75" customHeight="1" x14ac:dyDescent="0.25">
      <c r="A20" s="156" t="s">
        <v>14</v>
      </c>
      <c r="B20" s="21">
        <v>104.5</v>
      </c>
      <c r="C20" s="78">
        <v>105.8</v>
      </c>
      <c r="D20" s="22">
        <v>108.8</v>
      </c>
      <c r="E20" s="22">
        <v>28.2</v>
      </c>
      <c r="F20" s="22">
        <v>111.7</v>
      </c>
      <c r="G20" s="22">
        <v>110.7</v>
      </c>
      <c r="H20" s="21">
        <v>108.1</v>
      </c>
      <c r="I20" s="22">
        <v>110.4</v>
      </c>
      <c r="J20" s="22">
        <v>109.6</v>
      </c>
      <c r="K20" s="119">
        <v>25.1</v>
      </c>
      <c r="L20" s="22">
        <v>112.4</v>
      </c>
      <c r="M20" s="22">
        <v>112.6</v>
      </c>
      <c r="N20" s="21">
        <v>108.7</v>
      </c>
      <c r="O20" s="78">
        <v>110.2</v>
      </c>
      <c r="P20" s="22">
        <v>112</v>
      </c>
      <c r="Q20" s="22">
        <v>29</v>
      </c>
      <c r="R20" s="22">
        <v>112.5</v>
      </c>
      <c r="S20" s="23">
        <v>112.5</v>
      </c>
      <c r="T20" s="24">
        <f t="shared" si="0"/>
        <v>1732.8000000000002</v>
      </c>
      <c r="V20" s="2"/>
      <c r="W20" s="18"/>
    </row>
    <row r="21" spans="1:30" ht="39.950000000000003" customHeight="1" x14ac:dyDescent="0.25">
      <c r="A21" s="157" t="s">
        <v>15</v>
      </c>
      <c r="B21" s="21">
        <v>104.5</v>
      </c>
      <c r="C21" s="78">
        <v>105.8</v>
      </c>
      <c r="D21" s="22">
        <v>108.8</v>
      </c>
      <c r="E21" s="22">
        <v>28.2</v>
      </c>
      <c r="F21" s="22">
        <v>111.7</v>
      </c>
      <c r="G21" s="22">
        <v>110.7</v>
      </c>
      <c r="H21" s="21">
        <v>108.1</v>
      </c>
      <c r="I21" s="22">
        <v>110.4</v>
      </c>
      <c r="J21" s="22">
        <v>109.6</v>
      </c>
      <c r="K21" s="119">
        <v>25.1</v>
      </c>
      <c r="L21" s="22">
        <v>112.4</v>
      </c>
      <c r="M21" s="22">
        <v>112.6</v>
      </c>
      <c r="N21" s="21">
        <v>108.7</v>
      </c>
      <c r="O21" s="78">
        <v>110.2</v>
      </c>
      <c r="P21" s="22">
        <v>112</v>
      </c>
      <c r="Q21" s="22">
        <v>29</v>
      </c>
      <c r="R21" s="22">
        <v>112.5</v>
      </c>
      <c r="S21" s="23">
        <v>112.5</v>
      </c>
      <c r="T21" s="24">
        <f t="shared" si="0"/>
        <v>1732.8000000000002</v>
      </c>
      <c r="V21" s="2"/>
      <c r="W21" s="18"/>
    </row>
    <row r="22" spans="1:30" ht="39.950000000000003" customHeight="1" x14ac:dyDescent="0.25">
      <c r="A22" s="156" t="s">
        <v>16</v>
      </c>
      <c r="B22" s="21">
        <v>104.5</v>
      </c>
      <c r="C22" s="78">
        <v>105.8</v>
      </c>
      <c r="D22" s="22">
        <v>108.8</v>
      </c>
      <c r="E22" s="22">
        <v>28.2</v>
      </c>
      <c r="F22" s="22">
        <v>111.7</v>
      </c>
      <c r="G22" s="22">
        <v>110.7</v>
      </c>
      <c r="H22" s="21">
        <v>108.1</v>
      </c>
      <c r="I22" s="22">
        <v>110.4</v>
      </c>
      <c r="J22" s="22">
        <v>109.6</v>
      </c>
      <c r="K22" s="119">
        <v>25.1</v>
      </c>
      <c r="L22" s="22">
        <v>112.4</v>
      </c>
      <c r="M22" s="22">
        <v>112.6</v>
      </c>
      <c r="N22" s="21">
        <v>108.7</v>
      </c>
      <c r="O22" s="78">
        <v>110.2</v>
      </c>
      <c r="P22" s="22">
        <v>112</v>
      </c>
      <c r="Q22" s="22">
        <v>29</v>
      </c>
      <c r="R22" s="22">
        <v>112.5</v>
      </c>
      <c r="S22" s="23">
        <v>112.5</v>
      </c>
      <c r="T22" s="24">
        <f t="shared" si="0"/>
        <v>1732.8000000000002</v>
      </c>
      <c r="V22" s="2"/>
      <c r="W22" s="18"/>
    </row>
    <row r="23" spans="1:30" ht="39.950000000000003" customHeight="1" x14ac:dyDescent="0.25">
      <c r="A23" s="157" t="s">
        <v>17</v>
      </c>
      <c r="B23" s="21">
        <v>104.5</v>
      </c>
      <c r="C23" s="78">
        <v>105.8</v>
      </c>
      <c r="D23" s="22">
        <v>108.8</v>
      </c>
      <c r="E23" s="22">
        <v>28.2</v>
      </c>
      <c r="F23" s="22">
        <v>111.7</v>
      </c>
      <c r="G23" s="22">
        <v>110.7</v>
      </c>
      <c r="H23" s="21">
        <v>108.1</v>
      </c>
      <c r="I23" s="22">
        <v>110.4</v>
      </c>
      <c r="J23" s="22">
        <v>109.6</v>
      </c>
      <c r="K23" s="119">
        <v>25.1</v>
      </c>
      <c r="L23" s="22">
        <v>112.4</v>
      </c>
      <c r="M23" s="22">
        <v>112.6</v>
      </c>
      <c r="N23" s="21">
        <v>108.7</v>
      </c>
      <c r="O23" s="78">
        <v>110.2</v>
      </c>
      <c r="P23" s="22">
        <v>112</v>
      </c>
      <c r="Q23" s="22">
        <v>29</v>
      </c>
      <c r="R23" s="22">
        <v>112.5</v>
      </c>
      <c r="S23" s="23">
        <v>112.5</v>
      </c>
      <c r="T23" s="24">
        <f t="shared" si="0"/>
        <v>1732.8000000000002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104.5</v>
      </c>
      <c r="C24" s="78">
        <v>105.8</v>
      </c>
      <c r="D24" s="22">
        <v>108.8</v>
      </c>
      <c r="E24" s="22">
        <v>28.2</v>
      </c>
      <c r="F24" s="22">
        <v>111.7</v>
      </c>
      <c r="G24" s="22">
        <v>110.7</v>
      </c>
      <c r="H24" s="21">
        <v>108.1</v>
      </c>
      <c r="I24" s="22">
        <v>110.4</v>
      </c>
      <c r="J24" s="22">
        <v>109.6</v>
      </c>
      <c r="K24" s="119">
        <v>25.1</v>
      </c>
      <c r="L24" s="22">
        <v>112.4</v>
      </c>
      <c r="M24" s="22">
        <v>112.6</v>
      </c>
      <c r="N24" s="21">
        <v>108.7</v>
      </c>
      <c r="O24" s="78">
        <v>110.2</v>
      </c>
      <c r="P24" s="22">
        <v>112</v>
      </c>
      <c r="Q24" s="22">
        <v>29</v>
      </c>
      <c r="R24" s="22">
        <v>112.5</v>
      </c>
      <c r="S24" s="23">
        <v>112.5</v>
      </c>
      <c r="T24" s="24">
        <f t="shared" si="0"/>
        <v>1732.8000000000002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732.9</v>
      </c>
      <c r="C25" s="26">
        <f t="shared" si="1"/>
        <v>742.39999999999986</v>
      </c>
      <c r="D25" s="26">
        <f t="shared" si="1"/>
        <v>763.59999999999991</v>
      </c>
      <c r="E25" s="26">
        <f>SUM(E18:E24)</f>
        <v>198.39999999999998</v>
      </c>
      <c r="F25" s="26">
        <f t="shared" ref="F25:L25" si="2">SUM(F18:F24)</f>
        <v>783.50000000000011</v>
      </c>
      <c r="G25" s="26">
        <f t="shared" si="2"/>
        <v>776.50000000000011</v>
      </c>
      <c r="H25" s="25">
        <f t="shared" si="2"/>
        <v>759.1</v>
      </c>
      <c r="I25" s="26">
        <f t="shared" si="2"/>
        <v>774.99999999999989</v>
      </c>
      <c r="J25" s="26">
        <f>SUM(J18:J24)</f>
        <v>768.80000000000007</v>
      </c>
      <c r="K25" s="120">
        <f t="shared" ref="K25" si="3">SUM(K18:K24)</f>
        <v>177.29999999999998</v>
      </c>
      <c r="L25" s="26">
        <f t="shared" si="2"/>
        <v>788.19999999999993</v>
      </c>
      <c r="M25" s="26">
        <f>SUM(M18:M24)</f>
        <v>789.00000000000011</v>
      </c>
      <c r="N25" s="25">
        <f t="shared" ref="N25:P25" si="4">SUM(N18:N24)</f>
        <v>763.50000000000011</v>
      </c>
      <c r="O25" s="26">
        <f t="shared" si="4"/>
        <v>772.2</v>
      </c>
      <c r="P25" s="26">
        <f t="shared" si="4"/>
        <v>785.6</v>
      </c>
      <c r="Q25" s="26">
        <f>SUM(Q18:Q24)</f>
        <v>203.8</v>
      </c>
      <c r="R25" s="26">
        <f t="shared" ref="R25:S25" si="5">SUM(R18:R24)</f>
        <v>788.9</v>
      </c>
      <c r="S25" s="27">
        <f t="shared" si="5"/>
        <v>788.9</v>
      </c>
      <c r="T25" s="24">
        <f t="shared" si="0"/>
        <v>12157.6</v>
      </c>
    </row>
    <row r="26" spans="1:30" s="2" customFormat="1" ht="36.75" customHeight="1" x14ac:dyDescent="0.25">
      <c r="A26" s="158" t="s">
        <v>19</v>
      </c>
      <c r="B26" s="402">
        <v>151.5</v>
      </c>
      <c r="C26" s="405">
        <v>151.5</v>
      </c>
      <c r="D26" s="29">
        <v>151.5</v>
      </c>
      <c r="E26" s="29">
        <v>151.5</v>
      </c>
      <c r="F26" s="401">
        <v>151.5</v>
      </c>
      <c r="G26" s="401">
        <v>151.5</v>
      </c>
      <c r="H26" s="402">
        <v>151.5</v>
      </c>
      <c r="I26" s="401">
        <v>151.5</v>
      </c>
      <c r="J26" s="401">
        <v>151.5</v>
      </c>
      <c r="K26" s="401">
        <v>151.5</v>
      </c>
      <c r="L26" s="401">
        <v>151.5</v>
      </c>
      <c r="M26" s="401">
        <v>151.5</v>
      </c>
      <c r="N26" s="402">
        <v>151.5</v>
      </c>
      <c r="O26" s="401">
        <v>151.5</v>
      </c>
      <c r="P26" s="401">
        <v>151.5</v>
      </c>
      <c r="Q26" s="401">
        <v>151.5</v>
      </c>
      <c r="R26" s="401">
        <v>151.5</v>
      </c>
      <c r="S26" s="404">
        <v>151.5</v>
      </c>
      <c r="T26" s="31">
        <f>+((T25/T27)/7)*1000</f>
        <v>151.5003489183531</v>
      </c>
    </row>
    <row r="27" spans="1:30" s="2" customFormat="1" ht="33" customHeight="1" x14ac:dyDescent="0.25">
      <c r="A27" s="159" t="s">
        <v>20</v>
      </c>
      <c r="B27" s="32">
        <v>691</v>
      </c>
      <c r="C27" s="81">
        <v>700</v>
      </c>
      <c r="D27" s="33">
        <v>720</v>
      </c>
      <c r="E27" s="33">
        <v>187</v>
      </c>
      <c r="F27" s="33">
        <v>739</v>
      </c>
      <c r="G27" s="33">
        <v>732</v>
      </c>
      <c r="H27" s="32">
        <v>716</v>
      </c>
      <c r="I27" s="33">
        <v>731</v>
      </c>
      <c r="J27" s="33">
        <v>725</v>
      </c>
      <c r="K27" s="122">
        <v>167</v>
      </c>
      <c r="L27" s="33">
        <v>743</v>
      </c>
      <c r="M27" s="33">
        <v>744</v>
      </c>
      <c r="N27" s="32">
        <v>720</v>
      </c>
      <c r="O27" s="33">
        <v>728</v>
      </c>
      <c r="P27" s="33">
        <v>741</v>
      </c>
      <c r="Q27" s="33">
        <v>192</v>
      </c>
      <c r="R27" s="33">
        <v>744</v>
      </c>
      <c r="S27" s="34">
        <v>744</v>
      </c>
      <c r="T27" s="35">
        <f>SUM(B27:S27)</f>
        <v>11464</v>
      </c>
      <c r="U27" s="2">
        <f>((T25*1000)/T27)/7</f>
        <v>151.50034891835313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104.4811</v>
      </c>
      <c r="C28" s="37">
        <f t="shared" si="6"/>
        <v>105.78999999999999</v>
      </c>
      <c r="D28" s="37">
        <f t="shared" si="6"/>
        <v>108.792</v>
      </c>
      <c r="E28" s="37">
        <f t="shared" si="6"/>
        <v>28.182700000000004</v>
      </c>
      <c r="F28" s="37">
        <f t="shared" si="6"/>
        <v>111.74190000000002</v>
      </c>
      <c r="G28" s="37">
        <f t="shared" si="6"/>
        <v>110.65719999999999</v>
      </c>
      <c r="H28" s="36">
        <f t="shared" si="6"/>
        <v>108.14360000000002</v>
      </c>
      <c r="I28" s="37">
        <f t="shared" si="6"/>
        <v>110.4451</v>
      </c>
      <c r="J28" s="37">
        <f t="shared" si="6"/>
        <v>109.6125</v>
      </c>
      <c r="K28" s="123">
        <f t="shared" si="6"/>
        <v>25.060699999999997</v>
      </c>
      <c r="L28" s="37">
        <f t="shared" si="6"/>
        <v>112.35029999999999</v>
      </c>
      <c r="M28" s="37">
        <f t="shared" si="6"/>
        <v>112.60239999999999</v>
      </c>
      <c r="N28" s="36">
        <f t="shared" si="6"/>
        <v>108.71199999999999</v>
      </c>
      <c r="O28" s="37">
        <f t="shared" si="6"/>
        <v>110.16879999999999</v>
      </c>
      <c r="P28" s="37">
        <f t="shared" si="6"/>
        <v>112.04610000000002</v>
      </c>
      <c r="Q28" s="37">
        <f t="shared" si="6"/>
        <v>28.963200000000001</v>
      </c>
      <c r="R28" s="37">
        <f t="shared" si="6"/>
        <v>112.52239999999998</v>
      </c>
      <c r="S28" s="38">
        <f t="shared" si="6"/>
        <v>112.52239999999998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732.80550000000005</v>
      </c>
      <c r="C29" s="41">
        <f t="shared" si="7"/>
        <v>742.35</v>
      </c>
      <c r="D29" s="41">
        <f t="shared" si="7"/>
        <v>763.56</v>
      </c>
      <c r="E29" s="41">
        <f>((E27*E26)*7)/1000</f>
        <v>198.3135</v>
      </c>
      <c r="F29" s="41">
        <f>((F27*F26)*7)/1000</f>
        <v>783.70950000000005</v>
      </c>
      <c r="G29" s="41">
        <f t="shared" ref="G29:S29" si="8">((G27*G26)*7)/1000</f>
        <v>776.28599999999994</v>
      </c>
      <c r="H29" s="40">
        <f t="shared" si="8"/>
        <v>759.31799999999998</v>
      </c>
      <c r="I29" s="41">
        <f t="shared" si="8"/>
        <v>775.22550000000001</v>
      </c>
      <c r="J29" s="41">
        <f t="shared" si="8"/>
        <v>768.86249999999995</v>
      </c>
      <c r="K29" s="124">
        <f t="shared" si="8"/>
        <v>177.1035</v>
      </c>
      <c r="L29" s="41">
        <f t="shared" si="8"/>
        <v>787.95150000000001</v>
      </c>
      <c r="M29" s="41">
        <f t="shared" si="8"/>
        <v>789.01199999999994</v>
      </c>
      <c r="N29" s="40">
        <f t="shared" si="8"/>
        <v>763.56</v>
      </c>
      <c r="O29" s="41">
        <f t="shared" si="8"/>
        <v>772.04399999999998</v>
      </c>
      <c r="P29" s="41">
        <f t="shared" si="8"/>
        <v>785.83050000000003</v>
      </c>
      <c r="Q29" s="42">
        <f t="shared" si="8"/>
        <v>203.61600000000001</v>
      </c>
      <c r="R29" s="42">
        <f t="shared" si="8"/>
        <v>789.01199999999994</v>
      </c>
      <c r="S29" s="43">
        <f t="shared" si="8"/>
        <v>789.01199999999994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151.51953690303907</v>
      </c>
      <c r="C30" s="46">
        <f t="shared" si="9"/>
        <v>151.51020408163259</v>
      </c>
      <c r="D30" s="46">
        <f t="shared" si="9"/>
        <v>151.50793650793651</v>
      </c>
      <c r="E30" s="46">
        <f>+(E25/E27)/7*1000</f>
        <v>151.56608097784564</v>
      </c>
      <c r="F30" s="46">
        <f t="shared" ref="F30:L30" si="10">+(F25/F27)/7*1000</f>
        <v>151.45950125652431</v>
      </c>
      <c r="G30" s="46">
        <f t="shared" si="10"/>
        <v>151.54176424668231</v>
      </c>
      <c r="H30" s="45">
        <f t="shared" si="10"/>
        <v>151.45650438946529</v>
      </c>
      <c r="I30" s="46">
        <f t="shared" si="10"/>
        <v>151.45593120969318</v>
      </c>
      <c r="J30" s="46">
        <f>+(J25/J27)/7*1000</f>
        <v>151.48768472906403</v>
      </c>
      <c r="K30" s="125">
        <f t="shared" ref="K30" si="11">+(K25/K27)/7*1000</f>
        <v>151.66809238665527</v>
      </c>
      <c r="L30" s="46">
        <f t="shared" si="10"/>
        <v>151.54777927321669</v>
      </c>
      <c r="M30" s="46">
        <f>+(M25/M27)/7*1000</f>
        <v>151.49769585253455</v>
      </c>
      <c r="N30" s="45">
        <f t="shared" ref="N30:S30" si="12">+(N25/N27)/7*1000</f>
        <v>151.48809523809524</v>
      </c>
      <c r="O30" s="46">
        <f t="shared" si="12"/>
        <v>151.53061224489798</v>
      </c>
      <c r="P30" s="46">
        <f t="shared" si="12"/>
        <v>151.45556198187779</v>
      </c>
      <c r="Q30" s="46">
        <f t="shared" si="12"/>
        <v>151.63690476190479</v>
      </c>
      <c r="R30" s="46">
        <f t="shared" si="12"/>
        <v>151.47849462365591</v>
      </c>
      <c r="S30" s="47">
        <f t="shared" si="12"/>
        <v>151.47849462365591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91.2</v>
      </c>
      <c r="C39" s="78">
        <v>83.4</v>
      </c>
      <c r="D39" s="78">
        <v>86.9</v>
      </c>
      <c r="E39" s="78">
        <v>28.5</v>
      </c>
      <c r="F39" s="78">
        <v>94.5</v>
      </c>
      <c r="G39" s="78">
        <v>93.8</v>
      </c>
      <c r="H39" s="78"/>
      <c r="I39" s="78"/>
      <c r="J39" s="99">
        <f t="shared" ref="J39:J46" si="13">SUM(B39:I39)</f>
        <v>478.3</v>
      </c>
      <c r="K39" s="2"/>
      <c r="L39" s="89" t="s">
        <v>12</v>
      </c>
      <c r="M39" s="78">
        <v>6.3</v>
      </c>
      <c r="N39" s="78">
        <v>5.6</v>
      </c>
      <c r="O39" s="78">
        <v>5.9</v>
      </c>
      <c r="P39" s="78">
        <v>1.9</v>
      </c>
      <c r="Q39" s="78">
        <v>6.2</v>
      </c>
      <c r="R39" s="78">
        <v>6.1</v>
      </c>
      <c r="S39" s="99">
        <f t="shared" ref="S39:S46" si="14">SUM(M39:R39)</f>
        <v>31.999999999999993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91.2</v>
      </c>
      <c r="C40" s="78">
        <v>83.4</v>
      </c>
      <c r="D40" s="78">
        <v>86.9</v>
      </c>
      <c r="E40" s="78">
        <v>28.5</v>
      </c>
      <c r="F40" s="78">
        <v>94.5</v>
      </c>
      <c r="G40" s="78">
        <v>93.8</v>
      </c>
      <c r="H40" s="78"/>
      <c r="I40" s="78"/>
      <c r="J40" s="99">
        <f t="shared" si="13"/>
        <v>478.3</v>
      </c>
      <c r="K40" s="2"/>
      <c r="L40" s="90" t="s">
        <v>13</v>
      </c>
      <c r="M40" s="78">
        <v>6.3</v>
      </c>
      <c r="N40" s="78">
        <v>5.6</v>
      </c>
      <c r="O40" s="78">
        <v>5.9</v>
      </c>
      <c r="P40" s="78">
        <v>1.9</v>
      </c>
      <c r="Q40" s="78">
        <v>6.2</v>
      </c>
      <c r="R40" s="78">
        <v>6.1</v>
      </c>
      <c r="S40" s="99">
        <f t="shared" si="14"/>
        <v>31.999999999999993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5.6</v>
      </c>
      <c r="O41" s="78">
        <v>5.8</v>
      </c>
      <c r="P41" s="78">
        <v>1.9</v>
      </c>
      <c r="Q41" s="78">
        <v>6.3</v>
      </c>
      <c r="R41" s="78">
        <v>6.2</v>
      </c>
      <c r="S41" s="99">
        <f t="shared" si="14"/>
        <v>32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6.2</v>
      </c>
      <c r="N42" s="78">
        <v>5.6</v>
      </c>
      <c r="O42" s="78">
        <v>5.9</v>
      </c>
      <c r="P42" s="78">
        <v>1.9</v>
      </c>
      <c r="Q42" s="78">
        <v>6.3</v>
      </c>
      <c r="R42" s="78">
        <v>6.2</v>
      </c>
      <c r="S42" s="99">
        <f t="shared" si="14"/>
        <v>32.1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6.2</v>
      </c>
      <c r="N43" s="78">
        <v>5.6</v>
      </c>
      <c r="O43" s="78">
        <v>5.9</v>
      </c>
      <c r="P43" s="78">
        <v>2</v>
      </c>
      <c r="Q43" s="78">
        <v>6.3</v>
      </c>
      <c r="R43" s="78">
        <v>6.3</v>
      </c>
      <c r="S43" s="99">
        <f t="shared" si="14"/>
        <v>32.300000000000004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6.2</v>
      </c>
      <c r="N44" s="78">
        <v>5.6</v>
      </c>
      <c r="O44" s="78">
        <v>5.9</v>
      </c>
      <c r="P44" s="78">
        <v>2</v>
      </c>
      <c r="Q44" s="78">
        <v>6.3</v>
      </c>
      <c r="R44" s="78">
        <v>6.3</v>
      </c>
      <c r="S44" s="99">
        <f t="shared" si="14"/>
        <v>32.300000000000004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6.2</v>
      </c>
      <c r="N45" s="78">
        <v>5.6</v>
      </c>
      <c r="O45" s="78">
        <v>5.9</v>
      </c>
      <c r="P45" s="78">
        <v>2</v>
      </c>
      <c r="Q45" s="78">
        <v>6.3</v>
      </c>
      <c r="R45" s="78">
        <v>6.3</v>
      </c>
      <c r="S45" s="99">
        <f t="shared" si="14"/>
        <v>32.300000000000004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182.4</v>
      </c>
      <c r="C46" s="26">
        <f t="shared" si="15"/>
        <v>166.8</v>
      </c>
      <c r="D46" s="26">
        <f t="shared" si="15"/>
        <v>173.8</v>
      </c>
      <c r="E46" s="26">
        <f t="shared" si="15"/>
        <v>57</v>
      </c>
      <c r="F46" s="26">
        <f t="shared" si="15"/>
        <v>189</v>
      </c>
      <c r="G46" s="26">
        <f t="shared" si="15"/>
        <v>187.6</v>
      </c>
      <c r="H46" s="26">
        <f t="shared" si="15"/>
        <v>0</v>
      </c>
      <c r="I46" s="26">
        <f t="shared" si="15"/>
        <v>0</v>
      </c>
      <c r="J46" s="99">
        <f t="shared" si="13"/>
        <v>956.6</v>
      </c>
      <c r="L46" s="76" t="s">
        <v>10</v>
      </c>
      <c r="M46" s="79">
        <f t="shared" ref="M46:R46" si="16">SUM(M39:M45)</f>
        <v>43.6</v>
      </c>
      <c r="N46" s="26">
        <f t="shared" si="16"/>
        <v>39.200000000000003</v>
      </c>
      <c r="O46" s="26">
        <f t="shared" si="16"/>
        <v>41.199999999999996</v>
      </c>
      <c r="P46" s="26">
        <f t="shared" si="16"/>
        <v>13.6</v>
      </c>
      <c r="Q46" s="26">
        <f t="shared" si="16"/>
        <v>43.9</v>
      </c>
      <c r="R46" s="26">
        <f t="shared" si="16"/>
        <v>43.499999999999993</v>
      </c>
      <c r="S46" s="99">
        <f t="shared" si="14"/>
        <v>225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155.1</v>
      </c>
      <c r="C47" s="29">
        <v>155.1</v>
      </c>
      <c r="D47" s="29">
        <v>155.1</v>
      </c>
      <c r="E47" s="29">
        <v>155.1</v>
      </c>
      <c r="F47" s="29">
        <v>155.1</v>
      </c>
      <c r="G47" s="29">
        <v>155.1</v>
      </c>
      <c r="H47" s="29"/>
      <c r="I47" s="29"/>
      <c r="J47" s="100">
        <f>+((J46/J48)/7)*1000</f>
        <v>44.311654622938669</v>
      </c>
      <c r="L47" s="108" t="s">
        <v>19</v>
      </c>
      <c r="M47" s="80">
        <v>141.5</v>
      </c>
      <c r="N47" s="29">
        <v>136.5</v>
      </c>
      <c r="O47" s="29">
        <v>137</v>
      </c>
      <c r="P47" s="29">
        <v>138.5</v>
      </c>
      <c r="Q47" s="29">
        <v>136.5</v>
      </c>
      <c r="R47" s="29">
        <v>135</v>
      </c>
      <c r="S47" s="100">
        <f>+((S46/S48)/7)*1000</f>
        <v>137.36263736263737</v>
      </c>
      <c r="T47" s="62"/>
    </row>
    <row r="48" spans="1:30" ht="33.75" customHeight="1" x14ac:dyDescent="0.25">
      <c r="A48" s="92" t="s">
        <v>20</v>
      </c>
      <c r="B48" s="81">
        <v>588</v>
      </c>
      <c r="C48" s="33">
        <v>538</v>
      </c>
      <c r="D48" s="33">
        <v>560</v>
      </c>
      <c r="E48" s="33">
        <v>184</v>
      </c>
      <c r="F48" s="33">
        <v>609</v>
      </c>
      <c r="G48" s="33">
        <v>605</v>
      </c>
      <c r="H48" s="33"/>
      <c r="I48" s="33"/>
      <c r="J48" s="101">
        <f>SUM(B48:I48)</f>
        <v>3084</v>
      </c>
      <c r="K48" s="63"/>
      <c r="L48" s="92" t="s">
        <v>20</v>
      </c>
      <c r="M48" s="104">
        <v>44</v>
      </c>
      <c r="N48" s="64">
        <v>41</v>
      </c>
      <c r="O48" s="64">
        <v>43</v>
      </c>
      <c r="P48" s="64">
        <v>14</v>
      </c>
      <c r="Q48" s="64">
        <v>46</v>
      </c>
      <c r="R48" s="64">
        <v>46</v>
      </c>
      <c r="S48" s="110">
        <f>SUM(M48:R48)</f>
        <v>234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91.198799999999991</v>
      </c>
      <c r="C49" s="37">
        <f t="shared" si="17"/>
        <v>83.443799999999996</v>
      </c>
      <c r="D49" s="37">
        <f t="shared" si="17"/>
        <v>86.855999999999995</v>
      </c>
      <c r="E49" s="37">
        <f t="shared" si="17"/>
        <v>28.538399999999999</v>
      </c>
      <c r="F49" s="37">
        <f t="shared" si="17"/>
        <v>94.4559</v>
      </c>
      <c r="G49" s="37">
        <f t="shared" si="17"/>
        <v>93.835499999999996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44.311654622938669</v>
      </c>
      <c r="L49" s="93" t="s">
        <v>21</v>
      </c>
      <c r="M49" s="82">
        <f>((M48*M47)*7/1000-M39-M40)/5</f>
        <v>6.1964000000000006</v>
      </c>
      <c r="N49" s="37">
        <f t="shared" ref="N49:R49" si="19">((N48*N47)*7/1000-N39-N40)/5</f>
        <v>5.5950999999999995</v>
      </c>
      <c r="O49" s="37">
        <f t="shared" si="19"/>
        <v>5.8874000000000013</v>
      </c>
      <c r="P49" s="37">
        <f t="shared" si="19"/>
        <v>1.9545999999999999</v>
      </c>
      <c r="Q49" s="37">
        <f t="shared" si="19"/>
        <v>6.3106</v>
      </c>
      <c r="R49" s="37">
        <f t="shared" si="19"/>
        <v>6.2539999999999996</v>
      </c>
      <c r="S49" s="111">
        <f>((S46*1000)/S48)/7</f>
        <v>137.36263736263737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638.39159999999993</v>
      </c>
      <c r="C50" s="41">
        <f t="shared" si="20"/>
        <v>584.10659999999996</v>
      </c>
      <c r="D50" s="41">
        <f t="shared" si="20"/>
        <v>607.99199999999996</v>
      </c>
      <c r="E50" s="41">
        <f t="shared" si="20"/>
        <v>199.7688</v>
      </c>
      <c r="F50" s="41">
        <f t="shared" si="20"/>
        <v>661.19129999999996</v>
      </c>
      <c r="G50" s="41">
        <f t="shared" si="20"/>
        <v>656.84849999999994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43.582000000000001</v>
      </c>
      <c r="N50" s="41">
        <f t="shared" si="21"/>
        <v>39.1755</v>
      </c>
      <c r="O50" s="41">
        <f t="shared" si="21"/>
        <v>41.237000000000002</v>
      </c>
      <c r="P50" s="41">
        <f t="shared" si="21"/>
        <v>13.573</v>
      </c>
      <c r="Q50" s="41">
        <f t="shared" si="21"/>
        <v>43.953000000000003</v>
      </c>
      <c r="R50" s="41">
        <f t="shared" si="21"/>
        <v>43.47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44.314868804664727</v>
      </c>
      <c r="C51" s="46">
        <f t="shared" si="22"/>
        <v>44.291024960169949</v>
      </c>
      <c r="D51" s="46">
        <f t="shared" si="22"/>
        <v>44.336734693877553</v>
      </c>
      <c r="E51" s="46">
        <f t="shared" si="22"/>
        <v>44.254658385093165</v>
      </c>
      <c r="F51" s="46">
        <f t="shared" si="22"/>
        <v>44.334975369458128</v>
      </c>
      <c r="G51" s="46">
        <f t="shared" si="22"/>
        <v>44.297520661157016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141.55844155844159</v>
      </c>
      <c r="N51" s="46">
        <f t="shared" si="23"/>
        <v>136.58536585365854</v>
      </c>
      <c r="O51" s="46">
        <f t="shared" si="23"/>
        <v>136.87707641196013</v>
      </c>
      <c r="P51" s="46">
        <f t="shared" si="23"/>
        <v>138.77551020408163</v>
      </c>
      <c r="Q51" s="46">
        <f t="shared" si="23"/>
        <v>136.33540372670808</v>
      </c>
      <c r="R51" s="46">
        <f t="shared" si="23"/>
        <v>135.09316770186334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8.1</v>
      </c>
      <c r="C58" s="78">
        <v>8.1999999999999993</v>
      </c>
      <c r="D58" s="78">
        <v>8.3000000000000007</v>
      </c>
      <c r="E58" s="78">
        <v>2.2000000000000002</v>
      </c>
      <c r="F58" s="78">
        <v>8.4</v>
      </c>
      <c r="G58" s="182">
        <v>8</v>
      </c>
      <c r="H58" s="21">
        <v>7.8</v>
      </c>
      <c r="I58" s="78">
        <v>7.9</v>
      </c>
      <c r="J58" s="78">
        <v>7.8</v>
      </c>
      <c r="K58" s="78">
        <v>1.9</v>
      </c>
      <c r="L58" s="78">
        <v>8</v>
      </c>
      <c r="M58" s="182">
        <v>7.9</v>
      </c>
      <c r="N58" s="21">
        <v>8.1</v>
      </c>
      <c r="O58" s="78">
        <v>8</v>
      </c>
      <c r="P58" s="78">
        <v>8.1</v>
      </c>
      <c r="Q58" s="78">
        <v>2.2000000000000002</v>
      </c>
      <c r="R58" s="78">
        <v>7.9</v>
      </c>
      <c r="S58" s="182">
        <v>8.1</v>
      </c>
      <c r="T58" s="24">
        <f t="shared" ref="T58:T65" si="24">SUM(B58:S58)</f>
        <v>126.89999999999999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8.1</v>
      </c>
      <c r="C59" s="78">
        <v>8.1999999999999993</v>
      </c>
      <c r="D59" s="78">
        <v>8.3000000000000007</v>
      </c>
      <c r="E59" s="78">
        <v>2.2000000000000002</v>
      </c>
      <c r="F59" s="78">
        <v>8.4</v>
      </c>
      <c r="G59" s="182">
        <v>8</v>
      </c>
      <c r="H59" s="21">
        <v>7.8</v>
      </c>
      <c r="I59" s="78">
        <v>7.9</v>
      </c>
      <c r="J59" s="78">
        <v>7.8</v>
      </c>
      <c r="K59" s="78">
        <v>1.9</v>
      </c>
      <c r="L59" s="78">
        <v>8</v>
      </c>
      <c r="M59" s="182">
        <v>7.9</v>
      </c>
      <c r="N59" s="21">
        <v>8.1</v>
      </c>
      <c r="O59" s="78">
        <v>8</v>
      </c>
      <c r="P59" s="78">
        <v>8.1</v>
      </c>
      <c r="Q59" s="78">
        <v>2.2000000000000002</v>
      </c>
      <c r="R59" s="78">
        <v>7.9</v>
      </c>
      <c r="S59" s="182">
        <v>8.1</v>
      </c>
      <c r="T59" s="24">
        <f t="shared" si="24"/>
        <v>126.89999999999999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</v>
      </c>
      <c r="C60" s="78">
        <v>8.1</v>
      </c>
      <c r="D60" s="78">
        <v>8.1999999999999993</v>
      </c>
      <c r="E60" s="78">
        <v>2.1</v>
      </c>
      <c r="F60" s="78">
        <v>8.1999999999999993</v>
      </c>
      <c r="G60" s="182">
        <v>8</v>
      </c>
      <c r="H60" s="21">
        <v>7.8</v>
      </c>
      <c r="I60" s="78">
        <v>7.9</v>
      </c>
      <c r="J60" s="78">
        <v>7.8</v>
      </c>
      <c r="K60" s="78">
        <v>1.8</v>
      </c>
      <c r="L60" s="78">
        <v>8</v>
      </c>
      <c r="M60" s="182">
        <v>7.7</v>
      </c>
      <c r="N60" s="21">
        <v>8</v>
      </c>
      <c r="O60" s="78">
        <v>8</v>
      </c>
      <c r="P60" s="78">
        <v>8.1</v>
      </c>
      <c r="Q60" s="78">
        <v>2.1</v>
      </c>
      <c r="R60" s="78">
        <v>7.8</v>
      </c>
      <c r="S60" s="182">
        <v>8.1</v>
      </c>
      <c r="T60" s="24">
        <f t="shared" si="24"/>
        <v>125.69999999999997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</v>
      </c>
      <c r="C61" s="78">
        <v>8.1</v>
      </c>
      <c r="D61" s="78">
        <v>8.1999999999999993</v>
      </c>
      <c r="E61" s="78">
        <v>2.1</v>
      </c>
      <c r="F61" s="78">
        <v>8.1999999999999993</v>
      </c>
      <c r="G61" s="182">
        <v>8</v>
      </c>
      <c r="H61" s="21">
        <v>7.8</v>
      </c>
      <c r="I61" s="78">
        <v>7.9</v>
      </c>
      <c r="J61" s="78">
        <v>7.8</v>
      </c>
      <c r="K61" s="78">
        <v>1.8</v>
      </c>
      <c r="L61" s="78">
        <v>8</v>
      </c>
      <c r="M61" s="182">
        <v>7.8</v>
      </c>
      <c r="N61" s="21">
        <v>8</v>
      </c>
      <c r="O61" s="78">
        <v>8</v>
      </c>
      <c r="P61" s="78">
        <v>8.1</v>
      </c>
      <c r="Q61" s="78">
        <v>2.1</v>
      </c>
      <c r="R61" s="78">
        <v>7.8</v>
      </c>
      <c r="S61" s="182">
        <v>8.1</v>
      </c>
      <c r="T61" s="24">
        <f t="shared" si="24"/>
        <v>125.79999999999997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</v>
      </c>
      <c r="C62" s="78">
        <v>8.1999999999999993</v>
      </c>
      <c r="D62" s="78">
        <v>8.1999999999999993</v>
      </c>
      <c r="E62" s="78">
        <v>2.1</v>
      </c>
      <c r="F62" s="78">
        <v>8.1999999999999993</v>
      </c>
      <c r="G62" s="182">
        <v>8</v>
      </c>
      <c r="H62" s="21">
        <v>7.8</v>
      </c>
      <c r="I62" s="78">
        <v>7.9</v>
      </c>
      <c r="J62" s="78">
        <v>7.9</v>
      </c>
      <c r="K62" s="78">
        <v>1.8</v>
      </c>
      <c r="L62" s="78">
        <v>8</v>
      </c>
      <c r="M62" s="182">
        <v>7.8</v>
      </c>
      <c r="N62" s="21">
        <v>8</v>
      </c>
      <c r="O62" s="78">
        <v>8</v>
      </c>
      <c r="P62" s="78">
        <v>8.1</v>
      </c>
      <c r="Q62" s="78">
        <v>2.1</v>
      </c>
      <c r="R62" s="78">
        <v>7.8</v>
      </c>
      <c r="S62" s="182">
        <v>8.1</v>
      </c>
      <c r="T62" s="24">
        <f t="shared" si="24"/>
        <v>125.99999999999997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8.1</v>
      </c>
      <c r="C63" s="78">
        <v>8.1999999999999993</v>
      </c>
      <c r="D63" s="78">
        <v>8.3000000000000007</v>
      </c>
      <c r="E63" s="78">
        <v>2.2000000000000002</v>
      </c>
      <c r="F63" s="78">
        <v>8.1999999999999993</v>
      </c>
      <c r="G63" s="182">
        <v>8</v>
      </c>
      <c r="H63" s="21">
        <v>7.8</v>
      </c>
      <c r="I63" s="78">
        <v>8</v>
      </c>
      <c r="J63" s="78">
        <v>7.9</v>
      </c>
      <c r="K63" s="78">
        <v>1.9</v>
      </c>
      <c r="L63" s="78">
        <v>8</v>
      </c>
      <c r="M63" s="182">
        <v>7.8</v>
      </c>
      <c r="N63" s="21">
        <v>8.1</v>
      </c>
      <c r="O63" s="78">
        <v>8</v>
      </c>
      <c r="P63" s="78">
        <v>8.1</v>
      </c>
      <c r="Q63" s="78">
        <v>2.2000000000000002</v>
      </c>
      <c r="R63" s="78">
        <v>7.8</v>
      </c>
      <c r="S63" s="182">
        <v>8.1</v>
      </c>
      <c r="T63" s="24">
        <f t="shared" si="24"/>
        <v>126.69999999999999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8.1</v>
      </c>
      <c r="C64" s="78">
        <v>8.1999999999999993</v>
      </c>
      <c r="D64" s="78">
        <v>8.3000000000000007</v>
      </c>
      <c r="E64" s="78">
        <v>2.2000000000000002</v>
      </c>
      <c r="F64" s="78">
        <v>8.1999999999999993</v>
      </c>
      <c r="G64" s="182">
        <v>8</v>
      </c>
      <c r="H64" s="21">
        <v>7.9</v>
      </c>
      <c r="I64" s="78">
        <v>8</v>
      </c>
      <c r="J64" s="78">
        <v>7.9</v>
      </c>
      <c r="K64" s="78">
        <v>1.9</v>
      </c>
      <c r="L64" s="78">
        <v>8</v>
      </c>
      <c r="M64" s="182">
        <v>7.8</v>
      </c>
      <c r="N64" s="21">
        <v>8.1</v>
      </c>
      <c r="O64" s="78">
        <v>8</v>
      </c>
      <c r="P64" s="78">
        <v>8.1999999999999993</v>
      </c>
      <c r="Q64" s="78">
        <v>2.2000000000000002</v>
      </c>
      <c r="R64" s="78">
        <v>7.9</v>
      </c>
      <c r="S64" s="182">
        <v>8.1999999999999993</v>
      </c>
      <c r="T64" s="24">
        <f t="shared" si="24"/>
        <v>127.10000000000001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56.400000000000006</v>
      </c>
      <c r="C65" s="26">
        <f t="shared" ref="C65:R65" si="25">SUM(C58:C64)</f>
        <v>57.2</v>
      </c>
      <c r="D65" s="26">
        <f t="shared" si="25"/>
        <v>57.8</v>
      </c>
      <c r="E65" s="26">
        <f t="shared" si="25"/>
        <v>15.099999999999998</v>
      </c>
      <c r="F65" s="26">
        <f t="shared" si="25"/>
        <v>57.800000000000011</v>
      </c>
      <c r="G65" s="27">
        <f t="shared" si="25"/>
        <v>56</v>
      </c>
      <c r="H65" s="25">
        <f t="shared" si="25"/>
        <v>54.699999999999996</v>
      </c>
      <c r="I65" s="26">
        <f t="shared" si="25"/>
        <v>55.5</v>
      </c>
      <c r="J65" s="26">
        <f t="shared" si="25"/>
        <v>54.9</v>
      </c>
      <c r="K65" s="26">
        <f t="shared" si="25"/>
        <v>13</v>
      </c>
      <c r="L65" s="26">
        <f t="shared" si="25"/>
        <v>56</v>
      </c>
      <c r="M65" s="27">
        <f t="shared" si="25"/>
        <v>54.699999999999996</v>
      </c>
      <c r="N65" s="25">
        <f t="shared" si="25"/>
        <v>56.400000000000006</v>
      </c>
      <c r="O65" s="26">
        <f t="shared" si="25"/>
        <v>56</v>
      </c>
      <c r="P65" s="26">
        <f t="shared" si="25"/>
        <v>56.8</v>
      </c>
      <c r="Q65" s="26">
        <f t="shared" si="25"/>
        <v>15.099999999999998</v>
      </c>
      <c r="R65" s="26">
        <f t="shared" si="25"/>
        <v>54.9</v>
      </c>
      <c r="S65" s="27">
        <f>SUM(S58:S64)</f>
        <v>56.8</v>
      </c>
      <c r="T65" s="24">
        <f t="shared" si="24"/>
        <v>885.09999999999991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144</v>
      </c>
      <c r="C66" s="29">
        <v>143.5</v>
      </c>
      <c r="D66" s="29">
        <v>142.5</v>
      </c>
      <c r="E66" s="29">
        <v>143.5</v>
      </c>
      <c r="F66" s="29">
        <v>142.5</v>
      </c>
      <c r="G66" s="30">
        <v>140.5</v>
      </c>
      <c r="H66" s="28">
        <v>142</v>
      </c>
      <c r="I66" s="29">
        <v>141.5</v>
      </c>
      <c r="J66" s="29">
        <v>140</v>
      </c>
      <c r="K66" s="29">
        <v>142.5</v>
      </c>
      <c r="L66" s="29">
        <v>140.5</v>
      </c>
      <c r="M66" s="30">
        <v>139.5</v>
      </c>
      <c r="N66" s="28">
        <v>144</v>
      </c>
      <c r="O66" s="29">
        <v>143</v>
      </c>
      <c r="P66" s="29">
        <v>142.5</v>
      </c>
      <c r="Q66" s="29">
        <v>143.5</v>
      </c>
      <c r="R66" s="29">
        <v>140</v>
      </c>
      <c r="S66" s="30">
        <v>140</v>
      </c>
      <c r="T66" s="304">
        <f>+((T65/T67)/7)*1000</f>
        <v>141.75208199871875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56</v>
      </c>
      <c r="C67" s="64">
        <v>57</v>
      </c>
      <c r="D67" s="64">
        <v>58</v>
      </c>
      <c r="E67" s="64">
        <v>15</v>
      </c>
      <c r="F67" s="64">
        <v>58</v>
      </c>
      <c r="G67" s="446">
        <v>57</v>
      </c>
      <c r="H67" s="303">
        <v>55</v>
      </c>
      <c r="I67" s="64">
        <v>56</v>
      </c>
      <c r="J67" s="64">
        <v>56</v>
      </c>
      <c r="K67" s="64">
        <v>13</v>
      </c>
      <c r="L67" s="64">
        <v>57</v>
      </c>
      <c r="M67" s="446">
        <v>56</v>
      </c>
      <c r="N67" s="303">
        <v>56</v>
      </c>
      <c r="O67" s="64">
        <v>56</v>
      </c>
      <c r="P67" s="64">
        <v>57</v>
      </c>
      <c r="Q67" s="64">
        <v>15</v>
      </c>
      <c r="R67" s="64">
        <v>56</v>
      </c>
      <c r="S67" s="446">
        <v>58</v>
      </c>
      <c r="T67" s="305">
        <f>SUM(B67:S67)</f>
        <v>892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8.0495999999999999</v>
      </c>
      <c r="C68" s="82">
        <f t="shared" si="26"/>
        <v>8.1712999999999987</v>
      </c>
      <c r="D68" s="82">
        <f t="shared" si="26"/>
        <v>8.2509999999999994</v>
      </c>
      <c r="E68" s="82">
        <f t="shared" si="26"/>
        <v>2.1335000000000002</v>
      </c>
      <c r="F68" s="82">
        <f t="shared" si="26"/>
        <v>8.2110000000000003</v>
      </c>
      <c r="G68" s="186">
        <f t="shared" si="26"/>
        <v>8.0119000000000007</v>
      </c>
      <c r="H68" s="36">
        <f t="shared" si="26"/>
        <v>7.8140000000000018</v>
      </c>
      <c r="I68" s="82">
        <f t="shared" si="26"/>
        <v>7.9336000000000011</v>
      </c>
      <c r="J68" s="82">
        <f t="shared" si="26"/>
        <v>7.8560000000000016</v>
      </c>
      <c r="K68" s="82">
        <f t="shared" si="26"/>
        <v>1.8334999999999997</v>
      </c>
      <c r="L68" s="82">
        <f t="shared" si="26"/>
        <v>8.0119000000000007</v>
      </c>
      <c r="M68" s="186">
        <f t="shared" si="26"/>
        <v>7.7767999999999997</v>
      </c>
      <c r="N68" s="36">
        <f t="shared" si="26"/>
        <v>8.0495999999999999</v>
      </c>
      <c r="O68" s="82">
        <f t="shared" si="26"/>
        <v>8.0111999999999988</v>
      </c>
      <c r="P68" s="82">
        <f t="shared" si="26"/>
        <v>8.1314999999999991</v>
      </c>
      <c r="Q68" s="82">
        <f t="shared" si="26"/>
        <v>2.1335000000000002</v>
      </c>
      <c r="R68" s="82">
        <f t="shared" si="26"/>
        <v>7.8160000000000007</v>
      </c>
      <c r="S68" s="186">
        <f t="shared" si="26"/>
        <v>8.1280000000000001</v>
      </c>
      <c r="T68" s="306">
        <f>((T65*1000)/T67)/7</f>
        <v>141.75208199871875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56.448</v>
      </c>
      <c r="C69" s="83">
        <f t="shared" ref="C69:R69" si="27">((C67*C66)*7)/1000</f>
        <v>57.256500000000003</v>
      </c>
      <c r="D69" s="83">
        <f t="shared" si="27"/>
        <v>57.854999999999997</v>
      </c>
      <c r="E69" s="83">
        <f t="shared" si="27"/>
        <v>15.067500000000001</v>
      </c>
      <c r="F69" s="83">
        <f t="shared" si="27"/>
        <v>57.854999999999997</v>
      </c>
      <c r="G69" s="307">
        <f t="shared" si="27"/>
        <v>56.0595</v>
      </c>
      <c r="H69" s="40">
        <f t="shared" si="27"/>
        <v>54.67</v>
      </c>
      <c r="I69" s="83">
        <f t="shared" si="27"/>
        <v>55.468000000000004</v>
      </c>
      <c r="J69" s="83">
        <f t="shared" si="27"/>
        <v>54.88</v>
      </c>
      <c r="K69" s="83">
        <f t="shared" si="27"/>
        <v>12.967499999999999</v>
      </c>
      <c r="L69" s="83">
        <f t="shared" si="27"/>
        <v>56.0595</v>
      </c>
      <c r="M69" s="307">
        <f t="shared" si="27"/>
        <v>54.683999999999997</v>
      </c>
      <c r="N69" s="40">
        <f t="shared" si="27"/>
        <v>56.448</v>
      </c>
      <c r="O69" s="83">
        <f t="shared" si="27"/>
        <v>56.055999999999997</v>
      </c>
      <c r="P69" s="83">
        <f t="shared" si="27"/>
        <v>56.857500000000002</v>
      </c>
      <c r="Q69" s="83">
        <f t="shared" si="27"/>
        <v>15.067500000000001</v>
      </c>
      <c r="R69" s="83">
        <f t="shared" si="27"/>
        <v>54.88</v>
      </c>
      <c r="S69" s="85">
        <f>((S67*S66)*7)/1000</f>
        <v>56.84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143.87755102040819</v>
      </c>
      <c r="C70" s="84">
        <f t="shared" ref="C70:R70" si="28">+(C65/C67)/7*1000</f>
        <v>143.35839598997492</v>
      </c>
      <c r="D70" s="84">
        <f t="shared" si="28"/>
        <v>142.36453201970443</v>
      </c>
      <c r="E70" s="84">
        <f t="shared" si="28"/>
        <v>143.8095238095238</v>
      </c>
      <c r="F70" s="84">
        <f t="shared" si="28"/>
        <v>142.36453201970448</v>
      </c>
      <c r="G70" s="188">
        <f t="shared" si="28"/>
        <v>140.35087719298244</v>
      </c>
      <c r="H70" s="45">
        <f t="shared" si="28"/>
        <v>142.07792207792207</v>
      </c>
      <c r="I70" s="84">
        <f t="shared" si="28"/>
        <v>141.58163265306123</v>
      </c>
      <c r="J70" s="84">
        <f t="shared" si="28"/>
        <v>140.05102040816325</v>
      </c>
      <c r="K70" s="84">
        <f t="shared" si="28"/>
        <v>142.85714285714286</v>
      </c>
      <c r="L70" s="84">
        <f t="shared" si="28"/>
        <v>140.35087719298244</v>
      </c>
      <c r="M70" s="188">
        <f t="shared" si="28"/>
        <v>139.54081632653063</v>
      </c>
      <c r="N70" s="45">
        <f t="shared" si="28"/>
        <v>143.87755102040819</v>
      </c>
      <c r="O70" s="84">
        <f t="shared" si="28"/>
        <v>142.85714285714286</v>
      </c>
      <c r="P70" s="84">
        <f t="shared" si="28"/>
        <v>142.35588972431077</v>
      </c>
      <c r="Q70" s="84">
        <f t="shared" si="28"/>
        <v>143.8095238095238</v>
      </c>
      <c r="R70" s="84">
        <f t="shared" si="28"/>
        <v>140.05102040816325</v>
      </c>
      <c r="S70" s="47">
        <f>+(S65/S67)/7*1000</f>
        <v>139.90147783251231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93" t="s">
        <v>55</v>
      </c>
      <c r="L11" s="493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3"/>
      <c r="J15" s="503"/>
      <c r="K15" s="504"/>
      <c r="L15" s="496" t="s">
        <v>50</v>
      </c>
      <c r="M15" s="497"/>
      <c r="N15" s="497"/>
      <c r="O15" s="497"/>
      <c r="P15" s="497"/>
      <c r="Q15" s="497"/>
      <c r="R15" s="497"/>
      <c r="S15" s="497"/>
      <c r="T15" s="497"/>
      <c r="U15" s="498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494"/>
      <c r="I36" s="97"/>
      <c r="J36" s="52" t="s">
        <v>26</v>
      </c>
      <c r="K36" s="105"/>
      <c r="L36" s="500" t="s">
        <v>25</v>
      </c>
      <c r="M36" s="500"/>
      <c r="N36" s="500"/>
      <c r="O36" s="500"/>
      <c r="P36" s="49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516C-F20A-445B-A5B1-F539EAD4CE77}">
  <dimension ref="A1:AQ239"/>
  <sheetViews>
    <sheetView view="pageBreakPreview" topLeftCell="A45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  <c r="Y3" s="2"/>
      <c r="Z3" s="2"/>
      <c r="AA3" s="2"/>
      <c r="AB3" s="2"/>
      <c r="AC3" s="2"/>
      <c r="AD3" s="4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5" t="s">
        <v>1</v>
      </c>
      <c r="B9" s="485"/>
      <c r="C9" s="485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5"/>
      <c r="B10" s="485"/>
      <c r="C10" s="4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5" t="s">
        <v>4</v>
      </c>
      <c r="B11" s="485"/>
      <c r="C11" s="485"/>
      <c r="D11" s="1"/>
      <c r="E11" s="486">
        <v>3</v>
      </c>
      <c r="F11" s="1"/>
      <c r="G11" s="1"/>
      <c r="H11" s="1"/>
      <c r="I11" s="1"/>
      <c r="J11" s="1"/>
      <c r="K11" s="493" t="s">
        <v>160</v>
      </c>
      <c r="L11" s="493"/>
      <c r="M11" s="487"/>
      <c r="N11" s="4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5"/>
      <c r="B12" s="485"/>
      <c r="C12" s="485"/>
      <c r="D12" s="1"/>
      <c r="E12" s="5"/>
      <c r="F12" s="1"/>
      <c r="G12" s="1"/>
      <c r="H12" s="1"/>
      <c r="I12" s="1"/>
      <c r="J12" s="1"/>
      <c r="K12" s="487"/>
      <c r="L12" s="487"/>
      <c r="M12" s="487"/>
      <c r="N12" s="4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5"/>
      <c r="B13" s="485"/>
      <c r="C13" s="485"/>
      <c r="D13" s="485"/>
      <c r="E13" s="485"/>
      <c r="F13" s="485"/>
      <c r="G13" s="485"/>
      <c r="H13" s="485"/>
      <c r="I13" s="485"/>
      <c r="J13" s="485"/>
      <c r="K13" s="485"/>
      <c r="L13" s="487"/>
      <c r="M13" s="487"/>
      <c r="N13" s="487"/>
      <c r="O13" s="487"/>
      <c r="P13" s="487"/>
      <c r="Q13" s="487"/>
      <c r="R13" s="487"/>
      <c r="S13" s="487"/>
      <c r="T13" s="487"/>
      <c r="U13" s="487"/>
      <c r="V13" s="487"/>
      <c r="W13" s="1"/>
      <c r="X13" s="1"/>
      <c r="Y13" s="1"/>
    </row>
    <row r="14" spans="1:30" s="3" customFormat="1" ht="27" thickBot="1" x14ac:dyDescent="0.3">
      <c r="A14" s="485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104.5</v>
      </c>
      <c r="C18" s="78">
        <v>105.8</v>
      </c>
      <c r="D18" s="22">
        <v>108.8</v>
      </c>
      <c r="E18" s="22">
        <v>28.2</v>
      </c>
      <c r="F18" s="22">
        <v>111.7</v>
      </c>
      <c r="G18" s="22">
        <v>110.7</v>
      </c>
      <c r="H18" s="21">
        <v>108.1</v>
      </c>
      <c r="I18" s="22">
        <v>110.4</v>
      </c>
      <c r="J18" s="22">
        <v>109.6</v>
      </c>
      <c r="K18" s="119">
        <v>25.1</v>
      </c>
      <c r="L18" s="22">
        <v>112.4</v>
      </c>
      <c r="M18" s="22">
        <v>112.6</v>
      </c>
      <c r="N18" s="21">
        <v>108.7</v>
      </c>
      <c r="O18" s="78">
        <v>110.2</v>
      </c>
      <c r="P18" s="22">
        <v>112</v>
      </c>
      <c r="Q18" s="22">
        <v>29</v>
      </c>
      <c r="R18" s="22">
        <v>112.5</v>
      </c>
      <c r="S18" s="23">
        <v>112.5</v>
      </c>
      <c r="T18" s="24">
        <f t="shared" ref="T18:T25" si="0">SUM(B18:S18)</f>
        <v>1732.8000000000002</v>
      </c>
      <c r="V18" s="2"/>
      <c r="W18" s="18"/>
    </row>
    <row r="19" spans="1:30" ht="39.950000000000003" customHeight="1" x14ac:dyDescent="0.25">
      <c r="A19" s="157" t="s">
        <v>13</v>
      </c>
      <c r="B19" s="21">
        <v>104.5</v>
      </c>
      <c r="C19" s="78">
        <v>105.8</v>
      </c>
      <c r="D19" s="22">
        <v>108.8</v>
      </c>
      <c r="E19" s="22">
        <v>28.2</v>
      </c>
      <c r="F19" s="22">
        <v>111.7</v>
      </c>
      <c r="G19" s="22">
        <v>110.7</v>
      </c>
      <c r="H19" s="21">
        <v>108.1</v>
      </c>
      <c r="I19" s="22">
        <v>110.4</v>
      </c>
      <c r="J19" s="22">
        <v>109.6</v>
      </c>
      <c r="K19" s="119">
        <v>25.1</v>
      </c>
      <c r="L19" s="22">
        <v>112.4</v>
      </c>
      <c r="M19" s="22">
        <v>112.6</v>
      </c>
      <c r="N19" s="21">
        <v>108.7</v>
      </c>
      <c r="O19" s="78">
        <v>110.2</v>
      </c>
      <c r="P19" s="22">
        <v>112</v>
      </c>
      <c r="Q19" s="22">
        <v>29</v>
      </c>
      <c r="R19" s="22">
        <v>112.5</v>
      </c>
      <c r="S19" s="23">
        <v>112.5</v>
      </c>
      <c r="T19" s="24">
        <f t="shared" si="0"/>
        <v>1732.8000000000002</v>
      </c>
      <c r="V19" s="2"/>
      <c r="W19" s="18"/>
    </row>
    <row r="20" spans="1:30" ht="39.75" customHeight="1" x14ac:dyDescent="0.25">
      <c r="A20" s="156" t="s">
        <v>14</v>
      </c>
      <c r="B20" s="21">
        <v>103.6</v>
      </c>
      <c r="C20" s="78">
        <v>105.4</v>
      </c>
      <c r="D20" s="22">
        <v>108</v>
      </c>
      <c r="E20" s="22">
        <v>27.3</v>
      </c>
      <c r="F20" s="22">
        <v>110.4</v>
      </c>
      <c r="G20" s="22">
        <v>109.9</v>
      </c>
      <c r="H20" s="21">
        <v>107.8</v>
      </c>
      <c r="I20" s="22">
        <v>109.4</v>
      </c>
      <c r="J20" s="22">
        <v>109.1</v>
      </c>
      <c r="K20" s="119">
        <v>24.6</v>
      </c>
      <c r="L20" s="22">
        <v>111.8</v>
      </c>
      <c r="M20" s="22">
        <v>111.7</v>
      </c>
      <c r="N20" s="21">
        <v>108.4</v>
      </c>
      <c r="O20" s="78">
        <v>109.5</v>
      </c>
      <c r="P20" s="22">
        <v>111.5</v>
      </c>
      <c r="Q20" s="22">
        <v>28.1</v>
      </c>
      <c r="R20" s="22">
        <v>112</v>
      </c>
      <c r="S20" s="23">
        <v>112</v>
      </c>
      <c r="T20" s="24">
        <f t="shared" si="0"/>
        <v>1720.5</v>
      </c>
      <c r="V20" s="2"/>
      <c r="W20" s="18"/>
    </row>
    <row r="21" spans="1:30" ht="39.950000000000003" customHeight="1" x14ac:dyDescent="0.25">
      <c r="A21" s="157" t="s">
        <v>15</v>
      </c>
      <c r="B21" s="21">
        <v>103.6</v>
      </c>
      <c r="C21" s="78">
        <v>105.4</v>
      </c>
      <c r="D21" s="22">
        <v>108</v>
      </c>
      <c r="E21" s="22">
        <v>27.3</v>
      </c>
      <c r="F21" s="22">
        <v>110.4</v>
      </c>
      <c r="G21" s="22">
        <v>109.9</v>
      </c>
      <c r="H21" s="21">
        <v>107.8</v>
      </c>
      <c r="I21" s="22">
        <v>109.4</v>
      </c>
      <c r="J21" s="22">
        <v>109.1</v>
      </c>
      <c r="K21" s="119">
        <v>24.6</v>
      </c>
      <c r="L21" s="22">
        <v>111.8</v>
      </c>
      <c r="M21" s="22">
        <v>111.7</v>
      </c>
      <c r="N21" s="21">
        <v>108.4</v>
      </c>
      <c r="O21" s="78">
        <v>109.5</v>
      </c>
      <c r="P21" s="22">
        <v>111.5</v>
      </c>
      <c r="Q21" s="22">
        <v>28.1</v>
      </c>
      <c r="R21" s="22">
        <v>112</v>
      </c>
      <c r="S21" s="23">
        <v>112</v>
      </c>
      <c r="T21" s="24">
        <f t="shared" si="0"/>
        <v>1720.5</v>
      </c>
      <c r="V21" s="2"/>
      <c r="W21" s="18"/>
    </row>
    <row r="22" spans="1:30" ht="39.950000000000003" customHeight="1" x14ac:dyDescent="0.25">
      <c r="A22" s="156" t="s">
        <v>16</v>
      </c>
      <c r="B22" s="21">
        <v>103.6</v>
      </c>
      <c r="C22" s="78">
        <v>105.4</v>
      </c>
      <c r="D22" s="22">
        <v>108</v>
      </c>
      <c r="E22" s="22">
        <v>27.3</v>
      </c>
      <c r="F22" s="22">
        <v>110.4</v>
      </c>
      <c r="G22" s="22">
        <v>109.9</v>
      </c>
      <c r="H22" s="21">
        <v>107.8</v>
      </c>
      <c r="I22" s="22">
        <v>109.4</v>
      </c>
      <c r="J22" s="22">
        <v>109.1</v>
      </c>
      <c r="K22" s="119">
        <v>24.6</v>
      </c>
      <c r="L22" s="22">
        <v>111.8</v>
      </c>
      <c r="M22" s="22">
        <v>111.7</v>
      </c>
      <c r="N22" s="21">
        <v>108.4</v>
      </c>
      <c r="O22" s="78">
        <v>109.5</v>
      </c>
      <c r="P22" s="22">
        <v>111.5</v>
      </c>
      <c r="Q22" s="22">
        <v>28.1</v>
      </c>
      <c r="R22" s="22">
        <v>112</v>
      </c>
      <c r="S22" s="23">
        <v>112</v>
      </c>
      <c r="T22" s="24">
        <f t="shared" si="0"/>
        <v>1720.5</v>
      </c>
      <c r="V22" s="2"/>
      <c r="W22" s="18"/>
    </row>
    <row r="23" spans="1:30" ht="39.950000000000003" customHeight="1" x14ac:dyDescent="0.25">
      <c r="A23" s="157" t="s">
        <v>17</v>
      </c>
      <c r="B23" s="21">
        <v>103.6</v>
      </c>
      <c r="C23" s="78">
        <v>105.4</v>
      </c>
      <c r="D23" s="22">
        <v>108</v>
      </c>
      <c r="E23" s="22">
        <v>27.3</v>
      </c>
      <c r="F23" s="22">
        <v>110.4</v>
      </c>
      <c r="G23" s="22">
        <v>109.9</v>
      </c>
      <c r="H23" s="21">
        <v>107.8</v>
      </c>
      <c r="I23" s="22">
        <v>109.4</v>
      </c>
      <c r="J23" s="22">
        <v>109.1</v>
      </c>
      <c r="K23" s="119">
        <v>24.6</v>
      </c>
      <c r="L23" s="22">
        <v>111.8</v>
      </c>
      <c r="M23" s="22">
        <v>111.7</v>
      </c>
      <c r="N23" s="21">
        <v>108.4</v>
      </c>
      <c r="O23" s="78">
        <v>109.5</v>
      </c>
      <c r="P23" s="22">
        <v>111.5</v>
      </c>
      <c r="Q23" s="22">
        <v>28.1</v>
      </c>
      <c r="R23" s="22">
        <v>112</v>
      </c>
      <c r="S23" s="23">
        <v>112</v>
      </c>
      <c r="T23" s="24">
        <f t="shared" si="0"/>
        <v>1720.5</v>
      </c>
      <c r="V23" s="2"/>
      <c r="W23" s="18"/>
    </row>
    <row r="24" spans="1:30" ht="39.950000000000003" customHeight="1" x14ac:dyDescent="0.25">
      <c r="A24" s="156" t="s">
        <v>18</v>
      </c>
      <c r="B24" s="21">
        <v>103.6</v>
      </c>
      <c r="C24" s="78">
        <v>105.4</v>
      </c>
      <c r="D24" s="22">
        <v>108</v>
      </c>
      <c r="E24" s="22">
        <v>27.3</v>
      </c>
      <c r="F24" s="22">
        <v>110.4</v>
      </c>
      <c r="G24" s="22">
        <v>109.9</v>
      </c>
      <c r="H24" s="21">
        <v>107.8</v>
      </c>
      <c r="I24" s="22">
        <v>109.4</v>
      </c>
      <c r="J24" s="22">
        <v>109.1</v>
      </c>
      <c r="K24" s="119">
        <v>24.6</v>
      </c>
      <c r="L24" s="22">
        <v>111.8</v>
      </c>
      <c r="M24" s="22">
        <v>111.7</v>
      </c>
      <c r="N24" s="21">
        <v>108.4</v>
      </c>
      <c r="O24" s="78">
        <v>109.5</v>
      </c>
      <c r="P24" s="22">
        <v>111.5</v>
      </c>
      <c r="Q24" s="22">
        <v>28.1</v>
      </c>
      <c r="R24" s="22">
        <v>112</v>
      </c>
      <c r="S24" s="23">
        <v>112</v>
      </c>
      <c r="T24" s="24">
        <f t="shared" si="0"/>
        <v>1720.5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727.00000000000011</v>
      </c>
      <c r="C25" s="26">
        <f t="shared" si="1"/>
        <v>738.59999999999991</v>
      </c>
      <c r="D25" s="26">
        <f t="shared" si="1"/>
        <v>757.6</v>
      </c>
      <c r="E25" s="26">
        <f>SUM(E18:E24)</f>
        <v>192.90000000000003</v>
      </c>
      <c r="F25" s="26">
        <f t="shared" ref="F25:L25" si="2">SUM(F18:F24)</f>
        <v>775.4</v>
      </c>
      <c r="G25" s="26">
        <f t="shared" si="2"/>
        <v>770.9</v>
      </c>
      <c r="H25" s="25">
        <f t="shared" si="2"/>
        <v>755.19999999999993</v>
      </c>
      <c r="I25" s="26">
        <f t="shared" si="2"/>
        <v>767.8</v>
      </c>
      <c r="J25" s="26">
        <f>SUM(J18:J24)</f>
        <v>764.7</v>
      </c>
      <c r="K25" s="120">
        <f t="shared" ref="K25" si="3">SUM(K18:K24)</f>
        <v>173.2</v>
      </c>
      <c r="L25" s="26">
        <f t="shared" si="2"/>
        <v>783.8</v>
      </c>
      <c r="M25" s="26">
        <f>SUM(M18:M24)</f>
        <v>783.7</v>
      </c>
      <c r="N25" s="25">
        <f t="shared" ref="N25:P25" si="4">SUM(N18:N24)</f>
        <v>759.4</v>
      </c>
      <c r="O25" s="26">
        <f t="shared" si="4"/>
        <v>767.9</v>
      </c>
      <c r="P25" s="26">
        <f t="shared" si="4"/>
        <v>781.5</v>
      </c>
      <c r="Q25" s="26">
        <f>SUM(Q18:Q24)</f>
        <v>198.49999999999997</v>
      </c>
      <c r="R25" s="26">
        <f t="shared" ref="R25:S25" si="5">SUM(R18:R24)</f>
        <v>785</v>
      </c>
      <c r="S25" s="27">
        <f t="shared" si="5"/>
        <v>785</v>
      </c>
      <c r="T25" s="24">
        <f t="shared" si="0"/>
        <v>12068.1</v>
      </c>
    </row>
    <row r="26" spans="1:30" s="2" customFormat="1" ht="36.75" customHeight="1" x14ac:dyDescent="0.25">
      <c r="A26" s="158" t="s">
        <v>19</v>
      </c>
      <c r="B26" s="402">
        <v>150.69999999999999</v>
      </c>
      <c r="C26" s="405">
        <v>150.69999999999999</v>
      </c>
      <c r="D26" s="29">
        <v>150.69999999999999</v>
      </c>
      <c r="E26" s="29">
        <v>150.69999999999999</v>
      </c>
      <c r="F26" s="401">
        <v>150.69999999999999</v>
      </c>
      <c r="G26" s="401">
        <v>150.69999999999999</v>
      </c>
      <c r="H26" s="402">
        <v>150.69999999999999</v>
      </c>
      <c r="I26" s="401">
        <v>150.69999999999999</v>
      </c>
      <c r="J26" s="401">
        <v>150.69999999999999</v>
      </c>
      <c r="K26" s="401">
        <v>150.69999999999999</v>
      </c>
      <c r="L26" s="401">
        <v>150.69999999999999</v>
      </c>
      <c r="M26" s="401">
        <v>150.69999999999999</v>
      </c>
      <c r="N26" s="402">
        <v>150.69999999999999</v>
      </c>
      <c r="O26" s="401">
        <v>150.69999999999999</v>
      </c>
      <c r="P26" s="401">
        <v>150.69999999999999</v>
      </c>
      <c r="Q26" s="401">
        <v>150.69999999999999</v>
      </c>
      <c r="R26" s="401">
        <v>150.69999999999999</v>
      </c>
      <c r="S26" s="404">
        <v>150.69999999999999</v>
      </c>
      <c r="T26" s="31">
        <f>+((T25/T27)/7)*1000</f>
        <v>150.70054945054949</v>
      </c>
    </row>
    <row r="27" spans="1:30" s="2" customFormat="1" ht="33" customHeight="1" x14ac:dyDescent="0.25">
      <c r="A27" s="159" t="s">
        <v>20</v>
      </c>
      <c r="B27" s="32">
        <v>689</v>
      </c>
      <c r="C27" s="81">
        <v>700</v>
      </c>
      <c r="D27" s="33">
        <v>718</v>
      </c>
      <c r="E27" s="33">
        <v>183</v>
      </c>
      <c r="F27" s="33">
        <v>735</v>
      </c>
      <c r="G27" s="33">
        <v>731</v>
      </c>
      <c r="H27" s="32">
        <v>716</v>
      </c>
      <c r="I27" s="33">
        <v>728</v>
      </c>
      <c r="J27" s="33">
        <v>725</v>
      </c>
      <c r="K27" s="122">
        <v>164</v>
      </c>
      <c r="L27" s="33">
        <v>743</v>
      </c>
      <c r="M27" s="33">
        <v>743</v>
      </c>
      <c r="N27" s="32">
        <v>720</v>
      </c>
      <c r="O27" s="33">
        <v>728</v>
      </c>
      <c r="P27" s="33">
        <v>741</v>
      </c>
      <c r="Q27" s="33">
        <v>188</v>
      </c>
      <c r="R27" s="33">
        <v>744</v>
      </c>
      <c r="S27" s="34">
        <v>744</v>
      </c>
      <c r="T27" s="35">
        <f>SUM(B27:S27)</f>
        <v>11440</v>
      </c>
      <c r="U27" s="2">
        <f>((T25*1000)/T27)/7</f>
        <v>150.70054945054946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103.56521999999998</v>
      </c>
      <c r="C28" s="37">
        <f t="shared" si="6"/>
        <v>105.36599999999999</v>
      </c>
      <c r="D28" s="37">
        <f t="shared" si="6"/>
        <v>107.96364000000001</v>
      </c>
      <c r="E28" s="37">
        <f t="shared" si="6"/>
        <v>27.329340000000002</v>
      </c>
      <c r="F28" s="37">
        <f t="shared" si="6"/>
        <v>110.39029999999995</v>
      </c>
      <c r="G28" s="37">
        <f t="shared" si="6"/>
        <v>109.94637999999998</v>
      </c>
      <c r="H28" s="36">
        <f t="shared" si="6"/>
        <v>107.82167999999999</v>
      </c>
      <c r="I28" s="37">
        <f t="shared" si="6"/>
        <v>109.43343999999999</v>
      </c>
      <c r="J28" s="37">
        <f t="shared" si="6"/>
        <v>109.12049999999996</v>
      </c>
      <c r="K28" s="123">
        <f t="shared" si="6"/>
        <v>24.560720000000003</v>
      </c>
      <c r="L28" s="37">
        <f t="shared" si="6"/>
        <v>111.79813999999999</v>
      </c>
      <c r="M28" s="37">
        <f t="shared" si="6"/>
        <v>111.71813999999998</v>
      </c>
      <c r="N28" s="36">
        <f t="shared" si="6"/>
        <v>108.42559999999996</v>
      </c>
      <c r="O28" s="37">
        <f t="shared" si="6"/>
        <v>109.51343999999997</v>
      </c>
      <c r="P28" s="37">
        <f t="shared" si="6"/>
        <v>111.53618000000002</v>
      </c>
      <c r="Q28" s="37">
        <f t="shared" si="6"/>
        <v>28.064239999999995</v>
      </c>
      <c r="R28" s="37">
        <f t="shared" si="6"/>
        <v>111.96911999999998</v>
      </c>
      <c r="S28" s="38">
        <f t="shared" si="6"/>
        <v>111.96911999999998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726.82609999999988</v>
      </c>
      <c r="C29" s="41">
        <f t="shared" si="7"/>
        <v>738.42999999999984</v>
      </c>
      <c r="D29" s="41">
        <f t="shared" si="7"/>
        <v>757.41819999999996</v>
      </c>
      <c r="E29" s="41">
        <f>((E27*E26)*7)/1000</f>
        <v>193.04669999999999</v>
      </c>
      <c r="F29" s="41">
        <f>((F27*F26)*7)/1000</f>
        <v>775.35149999999987</v>
      </c>
      <c r="G29" s="41">
        <f t="shared" ref="G29:S29" si="8">((G27*G26)*7)/1000</f>
        <v>771.13189999999997</v>
      </c>
      <c r="H29" s="40">
        <f t="shared" si="8"/>
        <v>755.30840000000001</v>
      </c>
      <c r="I29" s="41">
        <f t="shared" si="8"/>
        <v>767.96719999999993</v>
      </c>
      <c r="J29" s="41">
        <f t="shared" si="8"/>
        <v>764.8024999999999</v>
      </c>
      <c r="K29" s="124">
        <f t="shared" si="8"/>
        <v>173.00360000000001</v>
      </c>
      <c r="L29" s="41">
        <f t="shared" si="8"/>
        <v>783.7906999999999</v>
      </c>
      <c r="M29" s="41">
        <f t="shared" si="8"/>
        <v>783.7906999999999</v>
      </c>
      <c r="N29" s="40">
        <f t="shared" si="8"/>
        <v>759.52799999999991</v>
      </c>
      <c r="O29" s="41">
        <f t="shared" si="8"/>
        <v>767.96719999999993</v>
      </c>
      <c r="P29" s="41">
        <f t="shared" si="8"/>
        <v>781.68090000000007</v>
      </c>
      <c r="Q29" s="42">
        <f t="shared" si="8"/>
        <v>198.32119999999998</v>
      </c>
      <c r="R29" s="42">
        <f t="shared" si="8"/>
        <v>784.84559999999988</v>
      </c>
      <c r="S29" s="43">
        <f t="shared" si="8"/>
        <v>784.84559999999988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150.73605639643378</v>
      </c>
      <c r="C30" s="46">
        <f t="shared" si="9"/>
        <v>150.73469387755097</v>
      </c>
      <c r="D30" s="46">
        <f t="shared" si="9"/>
        <v>150.73617190608832</v>
      </c>
      <c r="E30" s="46">
        <f>+(E25/E27)/7*1000</f>
        <v>150.58548009367684</v>
      </c>
      <c r="F30" s="46">
        <f t="shared" ref="F30:L30" si="10">+(F25/F27)/7*1000</f>
        <v>150.70942662779396</v>
      </c>
      <c r="G30" s="46">
        <f t="shared" si="10"/>
        <v>150.65468047684189</v>
      </c>
      <c r="H30" s="45">
        <f t="shared" si="10"/>
        <v>150.67837190742219</v>
      </c>
      <c r="I30" s="46">
        <f t="shared" si="10"/>
        <v>150.66718995290424</v>
      </c>
      <c r="J30" s="46">
        <f>+(J25/J27)/7*1000</f>
        <v>150.67980295566505</v>
      </c>
      <c r="K30" s="125">
        <f t="shared" ref="K30" si="11">+(K25/K27)/7*1000</f>
        <v>150.87108013937282</v>
      </c>
      <c r="L30" s="46">
        <f t="shared" si="10"/>
        <v>150.70178811766968</v>
      </c>
      <c r="M30" s="46">
        <f>+(M25/M27)/7*1000</f>
        <v>150.6825610459527</v>
      </c>
      <c r="N30" s="45">
        <f t="shared" ref="N30:S30" si="12">+(N25/N27)/7*1000</f>
        <v>150.67460317460316</v>
      </c>
      <c r="O30" s="46">
        <f t="shared" si="12"/>
        <v>150.68681318681317</v>
      </c>
      <c r="P30" s="46">
        <f t="shared" si="12"/>
        <v>150.66512434933489</v>
      </c>
      <c r="Q30" s="46">
        <f t="shared" si="12"/>
        <v>150.83586626139817</v>
      </c>
      <c r="R30" s="46">
        <f t="shared" si="12"/>
        <v>150.72964669738863</v>
      </c>
      <c r="S30" s="47">
        <f t="shared" si="12"/>
        <v>150.72964669738863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90.6</v>
      </c>
      <c r="C39" s="78">
        <v>82.9</v>
      </c>
      <c r="D39" s="78">
        <v>86.1</v>
      </c>
      <c r="E39" s="78">
        <v>27.7</v>
      </c>
      <c r="F39" s="78">
        <v>94</v>
      </c>
      <c r="G39" s="78">
        <v>92.9</v>
      </c>
      <c r="H39" s="78"/>
      <c r="I39" s="78"/>
      <c r="J39" s="99">
        <f t="shared" ref="J39:J46" si="13">SUM(B39:I39)</f>
        <v>474.20000000000005</v>
      </c>
      <c r="K39" s="2"/>
      <c r="L39" s="89" t="s">
        <v>12</v>
      </c>
      <c r="M39" s="78">
        <v>6.2</v>
      </c>
      <c r="N39" s="78">
        <v>5.6</v>
      </c>
      <c r="O39" s="78">
        <v>5.9</v>
      </c>
      <c r="P39" s="78">
        <v>2</v>
      </c>
      <c r="Q39" s="78">
        <v>6.3</v>
      </c>
      <c r="R39" s="78">
        <v>6.3</v>
      </c>
      <c r="S39" s="99">
        <f t="shared" ref="S39:S46" si="14">SUM(M39:R39)</f>
        <v>32.300000000000004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90.6</v>
      </c>
      <c r="C40" s="78">
        <v>82.9</v>
      </c>
      <c r="D40" s="78">
        <v>86.1</v>
      </c>
      <c r="E40" s="78">
        <v>27.7</v>
      </c>
      <c r="F40" s="78">
        <v>94</v>
      </c>
      <c r="G40" s="78">
        <v>92.9</v>
      </c>
      <c r="H40" s="78"/>
      <c r="I40" s="78"/>
      <c r="J40" s="99">
        <f t="shared" si="13"/>
        <v>474.20000000000005</v>
      </c>
      <c r="K40" s="2"/>
      <c r="L40" s="90" t="s">
        <v>13</v>
      </c>
      <c r="M40" s="78">
        <v>6.2</v>
      </c>
      <c r="N40" s="78">
        <v>5.6</v>
      </c>
      <c r="O40" s="78">
        <v>5.9</v>
      </c>
      <c r="P40" s="78">
        <v>2</v>
      </c>
      <c r="Q40" s="78">
        <v>6.3</v>
      </c>
      <c r="R40" s="78">
        <v>6.3</v>
      </c>
      <c r="S40" s="99">
        <f t="shared" si="14"/>
        <v>32.300000000000004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5.6</v>
      </c>
      <c r="O41" s="78">
        <v>5.8</v>
      </c>
      <c r="P41" s="78">
        <v>1.9</v>
      </c>
      <c r="Q41" s="78">
        <v>6.2</v>
      </c>
      <c r="R41" s="78">
        <v>6.1</v>
      </c>
      <c r="S41" s="99">
        <f t="shared" si="14"/>
        <v>31.799999999999997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6.2</v>
      </c>
      <c r="N42" s="78">
        <v>5.6</v>
      </c>
      <c r="O42" s="78">
        <v>5.9</v>
      </c>
      <c r="P42" s="78">
        <v>1.9</v>
      </c>
      <c r="Q42" s="78">
        <v>6.3</v>
      </c>
      <c r="R42" s="78">
        <v>6.1</v>
      </c>
      <c r="S42" s="99">
        <f t="shared" si="14"/>
        <v>32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6.2</v>
      </c>
      <c r="N43" s="78">
        <v>5.6</v>
      </c>
      <c r="O43" s="78">
        <v>5.9</v>
      </c>
      <c r="P43" s="78">
        <v>1.9</v>
      </c>
      <c r="Q43" s="78">
        <v>6.3</v>
      </c>
      <c r="R43" s="78">
        <v>6.2</v>
      </c>
      <c r="S43" s="99">
        <f t="shared" si="14"/>
        <v>32.1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5.6</v>
      </c>
      <c r="O44" s="78">
        <v>5.9</v>
      </c>
      <c r="P44" s="78">
        <v>1.9</v>
      </c>
      <c r="Q44" s="78">
        <v>6.3</v>
      </c>
      <c r="R44" s="78">
        <v>6.2</v>
      </c>
      <c r="S44" s="99">
        <f t="shared" si="14"/>
        <v>32.199999999999996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5.6</v>
      </c>
      <c r="O45" s="78">
        <v>5.9</v>
      </c>
      <c r="P45" s="78">
        <v>2</v>
      </c>
      <c r="Q45" s="78">
        <v>6.3</v>
      </c>
      <c r="R45" s="78">
        <v>6.2</v>
      </c>
      <c r="S45" s="99">
        <f t="shared" si="14"/>
        <v>32.299999999999997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181.2</v>
      </c>
      <c r="C46" s="26">
        <f t="shared" si="15"/>
        <v>165.8</v>
      </c>
      <c r="D46" s="26">
        <f t="shared" si="15"/>
        <v>172.2</v>
      </c>
      <c r="E46" s="26">
        <f t="shared" si="15"/>
        <v>55.4</v>
      </c>
      <c r="F46" s="26">
        <f t="shared" si="15"/>
        <v>188</v>
      </c>
      <c r="G46" s="26">
        <f t="shared" si="15"/>
        <v>185.8</v>
      </c>
      <c r="H46" s="26">
        <f t="shared" si="15"/>
        <v>0</v>
      </c>
      <c r="I46" s="26">
        <f t="shared" si="15"/>
        <v>0</v>
      </c>
      <c r="J46" s="99">
        <f t="shared" si="13"/>
        <v>948.40000000000009</v>
      </c>
      <c r="L46" s="76" t="s">
        <v>10</v>
      </c>
      <c r="M46" s="79">
        <f t="shared" ref="M46:R46" si="16">SUM(M39:M45)</f>
        <v>43.599999999999994</v>
      </c>
      <c r="N46" s="26">
        <f t="shared" si="16"/>
        <v>39.200000000000003</v>
      </c>
      <c r="O46" s="26">
        <f t="shared" si="16"/>
        <v>41.199999999999996</v>
      </c>
      <c r="P46" s="26">
        <f t="shared" si="16"/>
        <v>13.600000000000001</v>
      </c>
      <c r="Q46" s="26">
        <f t="shared" si="16"/>
        <v>44</v>
      </c>
      <c r="R46" s="26">
        <f t="shared" si="16"/>
        <v>43.4</v>
      </c>
      <c r="S46" s="99">
        <f t="shared" si="14"/>
        <v>225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154.9</v>
      </c>
      <c r="C47" s="29">
        <v>154.9</v>
      </c>
      <c r="D47" s="29">
        <v>154.9</v>
      </c>
      <c r="E47" s="29">
        <v>154.9</v>
      </c>
      <c r="F47" s="29">
        <v>154.9</v>
      </c>
      <c r="G47" s="29">
        <v>154.9</v>
      </c>
      <c r="H47" s="29"/>
      <c r="I47" s="29"/>
      <c r="J47" s="100">
        <f>+((J46/J48)/7)*1000</f>
        <v>44.247457310814596</v>
      </c>
      <c r="L47" s="108" t="s">
        <v>19</v>
      </c>
      <c r="M47" s="80">
        <v>141.5</v>
      </c>
      <c r="N47" s="29">
        <v>136.5</v>
      </c>
      <c r="O47" s="29">
        <v>137</v>
      </c>
      <c r="P47" s="29">
        <v>138.5</v>
      </c>
      <c r="Q47" s="29">
        <v>136.5</v>
      </c>
      <c r="R47" s="29">
        <v>135</v>
      </c>
      <c r="S47" s="100">
        <f>+((S46/S48)/7)*1000</f>
        <v>137.36263736263737</v>
      </c>
      <c r="T47" s="62"/>
    </row>
    <row r="48" spans="1:30" ht="33.75" customHeight="1" x14ac:dyDescent="0.25">
      <c r="A48" s="92" t="s">
        <v>20</v>
      </c>
      <c r="B48" s="81">
        <v>585</v>
      </c>
      <c r="C48" s="33">
        <v>535</v>
      </c>
      <c r="D48" s="33">
        <v>556</v>
      </c>
      <c r="E48" s="33">
        <v>179</v>
      </c>
      <c r="F48" s="33">
        <v>607</v>
      </c>
      <c r="G48" s="33">
        <v>600</v>
      </c>
      <c r="H48" s="33"/>
      <c r="I48" s="33"/>
      <c r="J48" s="101">
        <f>SUM(B48:I48)</f>
        <v>3062</v>
      </c>
      <c r="K48" s="63"/>
      <c r="L48" s="92" t="s">
        <v>20</v>
      </c>
      <c r="M48" s="104">
        <v>44</v>
      </c>
      <c r="N48" s="64">
        <v>41</v>
      </c>
      <c r="O48" s="64">
        <v>43</v>
      </c>
      <c r="P48" s="64">
        <v>14</v>
      </c>
      <c r="Q48" s="64">
        <v>46</v>
      </c>
      <c r="R48" s="64">
        <v>46</v>
      </c>
      <c r="S48" s="110">
        <f>SUM(M48:R48)</f>
        <v>234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90.616500000000002</v>
      </c>
      <c r="C49" s="37">
        <f t="shared" si="17"/>
        <v>82.871499999999997</v>
      </c>
      <c r="D49" s="37">
        <f t="shared" si="17"/>
        <v>86.124400000000009</v>
      </c>
      <c r="E49" s="37">
        <f t="shared" si="17"/>
        <v>27.727100000000004</v>
      </c>
      <c r="F49" s="37">
        <f t="shared" si="17"/>
        <v>94.024299999999997</v>
      </c>
      <c r="G49" s="37">
        <f t="shared" si="17"/>
        <v>92.940000000000012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44.247457310814596</v>
      </c>
      <c r="L49" s="93" t="s">
        <v>21</v>
      </c>
      <c r="M49" s="82">
        <f>((M48*M47)*7/1000-M39-M40)/5</f>
        <v>6.2363999999999997</v>
      </c>
      <c r="N49" s="37">
        <f t="shared" ref="N49:R49" si="19">((N48*N47)*7/1000-N39-N40)/5</f>
        <v>5.5950999999999995</v>
      </c>
      <c r="O49" s="37">
        <f t="shared" si="19"/>
        <v>5.8874000000000013</v>
      </c>
      <c r="P49" s="37">
        <f t="shared" si="19"/>
        <v>1.9146000000000001</v>
      </c>
      <c r="Q49" s="37">
        <f t="shared" si="19"/>
        <v>6.2706000000000008</v>
      </c>
      <c r="R49" s="37">
        <f t="shared" si="19"/>
        <v>6.1740000000000004</v>
      </c>
      <c r="S49" s="111">
        <f>((S46*1000)/S48)/7</f>
        <v>137.36263736263737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634.31550000000004</v>
      </c>
      <c r="C50" s="41">
        <f t="shared" si="20"/>
        <v>580.10050000000001</v>
      </c>
      <c r="D50" s="41">
        <f t="shared" si="20"/>
        <v>602.87080000000003</v>
      </c>
      <c r="E50" s="41">
        <f t="shared" si="20"/>
        <v>194.08970000000002</v>
      </c>
      <c r="F50" s="41">
        <f t="shared" si="20"/>
        <v>658.17009999999993</v>
      </c>
      <c r="G50" s="41">
        <f t="shared" si="20"/>
        <v>650.58000000000004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43.582000000000001</v>
      </c>
      <c r="N50" s="41">
        <f t="shared" si="21"/>
        <v>39.1755</v>
      </c>
      <c r="O50" s="41">
        <f t="shared" si="21"/>
        <v>41.237000000000002</v>
      </c>
      <c r="P50" s="41">
        <f t="shared" si="21"/>
        <v>13.573</v>
      </c>
      <c r="Q50" s="41">
        <f t="shared" si="21"/>
        <v>43.953000000000003</v>
      </c>
      <c r="R50" s="41">
        <f t="shared" si="21"/>
        <v>43.47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44.249084249084248</v>
      </c>
      <c r="C51" s="46">
        <f t="shared" si="22"/>
        <v>44.272363150867818</v>
      </c>
      <c r="D51" s="46">
        <f t="shared" si="22"/>
        <v>44.244604316546763</v>
      </c>
      <c r="E51" s="46">
        <f t="shared" si="22"/>
        <v>44.213886671987233</v>
      </c>
      <c r="F51" s="46">
        <f t="shared" si="22"/>
        <v>44.245704871734524</v>
      </c>
      <c r="G51" s="46">
        <f t="shared" si="22"/>
        <v>44.238095238095241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141.55844155844153</v>
      </c>
      <c r="N51" s="46">
        <f t="shared" si="23"/>
        <v>136.58536585365854</v>
      </c>
      <c r="O51" s="46">
        <f t="shared" si="23"/>
        <v>136.87707641196013</v>
      </c>
      <c r="P51" s="46">
        <f t="shared" si="23"/>
        <v>138.77551020408166</v>
      </c>
      <c r="Q51" s="46">
        <f t="shared" si="23"/>
        <v>136.64596273291926</v>
      </c>
      <c r="R51" s="46">
        <f t="shared" si="23"/>
        <v>134.78260869565219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8.1</v>
      </c>
      <c r="C58" s="78">
        <v>8.1999999999999993</v>
      </c>
      <c r="D58" s="78">
        <v>8.3000000000000007</v>
      </c>
      <c r="E58" s="78">
        <v>2.2000000000000002</v>
      </c>
      <c r="F58" s="78">
        <v>8.1999999999999993</v>
      </c>
      <c r="G58" s="182">
        <v>8</v>
      </c>
      <c r="H58" s="21">
        <v>7.9</v>
      </c>
      <c r="I58" s="78">
        <v>8</v>
      </c>
      <c r="J58" s="78">
        <v>7.9</v>
      </c>
      <c r="K58" s="78">
        <v>1.9</v>
      </c>
      <c r="L58" s="78">
        <v>8</v>
      </c>
      <c r="M58" s="182">
        <v>7.8</v>
      </c>
      <c r="N58" s="21">
        <v>8.1</v>
      </c>
      <c r="O58" s="78">
        <v>8</v>
      </c>
      <c r="P58" s="78">
        <v>8.1999999999999993</v>
      </c>
      <c r="Q58" s="78">
        <v>2.2000000000000002</v>
      </c>
      <c r="R58" s="78">
        <v>7.9</v>
      </c>
      <c r="S58" s="182">
        <v>8.1999999999999993</v>
      </c>
      <c r="T58" s="24">
        <f t="shared" ref="T58:T65" si="24">SUM(B58:S58)</f>
        <v>127.10000000000001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8.1</v>
      </c>
      <c r="C59" s="78">
        <v>8.1999999999999993</v>
      </c>
      <c r="D59" s="78">
        <v>8.3000000000000007</v>
      </c>
      <c r="E59" s="78">
        <v>2.2000000000000002</v>
      </c>
      <c r="F59" s="78">
        <v>8.1999999999999993</v>
      </c>
      <c r="G59" s="182">
        <v>8</v>
      </c>
      <c r="H59" s="21">
        <v>7.9</v>
      </c>
      <c r="I59" s="78">
        <v>8</v>
      </c>
      <c r="J59" s="78">
        <v>7.9</v>
      </c>
      <c r="K59" s="78">
        <v>1.9</v>
      </c>
      <c r="L59" s="78">
        <v>8</v>
      </c>
      <c r="M59" s="182">
        <v>7.8</v>
      </c>
      <c r="N59" s="21">
        <v>8.1</v>
      </c>
      <c r="O59" s="78">
        <v>8</v>
      </c>
      <c r="P59" s="78">
        <v>8.1999999999999993</v>
      </c>
      <c r="Q59" s="78">
        <v>2.2000000000000002</v>
      </c>
      <c r="R59" s="78">
        <v>7.9</v>
      </c>
      <c r="S59" s="182">
        <v>8.1999999999999993</v>
      </c>
      <c r="T59" s="24">
        <f t="shared" si="24"/>
        <v>127.10000000000001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7.8</v>
      </c>
      <c r="C60" s="78">
        <v>8.1</v>
      </c>
      <c r="D60" s="78">
        <v>8</v>
      </c>
      <c r="E60" s="78">
        <v>2.1</v>
      </c>
      <c r="F60" s="78">
        <v>8</v>
      </c>
      <c r="G60" s="182">
        <v>8</v>
      </c>
      <c r="H60" s="21">
        <v>7.7</v>
      </c>
      <c r="I60" s="78">
        <v>7.9</v>
      </c>
      <c r="J60" s="78">
        <v>7.8</v>
      </c>
      <c r="K60" s="78">
        <v>1.8</v>
      </c>
      <c r="L60" s="78">
        <v>7.8</v>
      </c>
      <c r="M60" s="182">
        <v>7.8</v>
      </c>
      <c r="N60" s="21">
        <v>8</v>
      </c>
      <c r="O60" s="78">
        <v>8</v>
      </c>
      <c r="P60" s="78">
        <v>8</v>
      </c>
      <c r="Q60" s="78">
        <v>2.1</v>
      </c>
      <c r="R60" s="78">
        <v>7.8</v>
      </c>
      <c r="S60" s="182">
        <v>8</v>
      </c>
      <c r="T60" s="24">
        <f t="shared" si="24"/>
        <v>124.69999999999999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7.8</v>
      </c>
      <c r="C61" s="78">
        <v>8.1</v>
      </c>
      <c r="D61" s="78">
        <v>8</v>
      </c>
      <c r="E61" s="78">
        <v>2.1</v>
      </c>
      <c r="F61" s="78">
        <v>8.1</v>
      </c>
      <c r="G61" s="182">
        <v>8</v>
      </c>
      <c r="H61" s="21">
        <v>7.8</v>
      </c>
      <c r="I61" s="78">
        <v>7.9</v>
      </c>
      <c r="J61" s="78">
        <v>7.8</v>
      </c>
      <c r="K61" s="78">
        <v>1.8</v>
      </c>
      <c r="L61" s="78">
        <v>7.8</v>
      </c>
      <c r="M61" s="182">
        <v>7.8</v>
      </c>
      <c r="N61" s="21">
        <v>8</v>
      </c>
      <c r="O61" s="78">
        <v>8</v>
      </c>
      <c r="P61" s="78">
        <v>8.1</v>
      </c>
      <c r="Q61" s="78">
        <v>2.1</v>
      </c>
      <c r="R61" s="78">
        <v>7.8</v>
      </c>
      <c r="S61" s="182">
        <v>8.1</v>
      </c>
      <c r="T61" s="24">
        <f t="shared" si="24"/>
        <v>125.09999999999997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7.8</v>
      </c>
      <c r="C62" s="78">
        <v>8.1999999999999993</v>
      </c>
      <c r="D62" s="78">
        <v>8</v>
      </c>
      <c r="E62" s="78">
        <v>2.1</v>
      </c>
      <c r="F62" s="78">
        <v>8.1</v>
      </c>
      <c r="G62" s="182">
        <v>8</v>
      </c>
      <c r="H62" s="21">
        <v>7.8</v>
      </c>
      <c r="I62" s="78">
        <v>7.9</v>
      </c>
      <c r="J62" s="78">
        <v>7.8</v>
      </c>
      <c r="K62" s="78">
        <v>1.8</v>
      </c>
      <c r="L62" s="78">
        <v>7.8</v>
      </c>
      <c r="M62" s="182">
        <v>7.8</v>
      </c>
      <c r="N62" s="21">
        <v>8</v>
      </c>
      <c r="O62" s="78">
        <v>8</v>
      </c>
      <c r="P62" s="78">
        <v>8.1</v>
      </c>
      <c r="Q62" s="78">
        <v>2.1</v>
      </c>
      <c r="R62" s="78">
        <v>7.8</v>
      </c>
      <c r="S62" s="182">
        <v>8.1</v>
      </c>
      <c r="T62" s="24">
        <f t="shared" si="24"/>
        <v>125.19999999999997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7.9</v>
      </c>
      <c r="C63" s="78">
        <v>8.1999999999999993</v>
      </c>
      <c r="D63" s="78">
        <v>8.1</v>
      </c>
      <c r="E63" s="78">
        <v>2.2000000000000002</v>
      </c>
      <c r="F63" s="78">
        <v>8.1</v>
      </c>
      <c r="G63" s="182">
        <v>8</v>
      </c>
      <c r="H63" s="21">
        <v>7.8</v>
      </c>
      <c r="I63" s="78">
        <v>7.9</v>
      </c>
      <c r="J63" s="78">
        <v>7.8</v>
      </c>
      <c r="K63" s="78">
        <v>1.9</v>
      </c>
      <c r="L63" s="78">
        <v>7.8</v>
      </c>
      <c r="M63" s="182">
        <v>7.8</v>
      </c>
      <c r="N63" s="21">
        <v>8.1</v>
      </c>
      <c r="O63" s="78">
        <v>8</v>
      </c>
      <c r="P63" s="78">
        <v>8.1</v>
      </c>
      <c r="Q63" s="78">
        <v>2.2000000000000002</v>
      </c>
      <c r="R63" s="78">
        <v>7.8</v>
      </c>
      <c r="S63" s="182">
        <v>8.1</v>
      </c>
      <c r="T63" s="24">
        <f t="shared" si="24"/>
        <v>125.79999999999998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7.9</v>
      </c>
      <c r="C64" s="78">
        <v>8.1999999999999993</v>
      </c>
      <c r="D64" s="78">
        <v>8.1</v>
      </c>
      <c r="E64" s="78">
        <v>2.2000000000000002</v>
      </c>
      <c r="F64" s="78">
        <v>8.1</v>
      </c>
      <c r="G64" s="182">
        <v>8</v>
      </c>
      <c r="H64" s="21">
        <v>7.8</v>
      </c>
      <c r="I64" s="78">
        <v>7.9</v>
      </c>
      <c r="J64" s="78">
        <v>7.9</v>
      </c>
      <c r="K64" s="78">
        <v>1.9</v>
      </c>
      <c r="L64" s="78">
        <v>7.9</v>
      </c>
      <c r="M64" s="182">
        <v>7.9</v>
      </c>
      <c r="N64" s="21">
        <v>8.1</v>
      </c>
      <c r="O64" s="78">
        <v>8</v>
      </c>
      <c r="P64" s="78">
        <v>8.1</v>
      </c>
      <c r="Q64" s="78">
        <v>2.2000000000000002</v>
      </c>
      <c r="R64" s="78">
        <v>7.9</v>
      </c>
      <c r="S64" s="182">
        <v>8.1</v>
      </c>
      <c r="T64" s="24">
        <f t="shared" si="24"/>
        <v>126.2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55.4</v>
      </c>
      <c r="C65" s="26">
        <f t="shared" ref="C65:R65" si="25">SUM(C58:C64)</f>
        <v>57.2</v>
      </c>
      <c r="D65" s="26">
        <f t="shared" si="25"/>
        <v>56.800000000000004</v>
      </c>
      <c r="E65" s="26">
        <f t="shared" si="25"/>
        <v>15.099999999999998</v>
      </c>
      <c r="F65" s="26">
        <f t="shared" si="25"/>
        <v>56.800000000000004</v>
      </c>
      <c r="G65" s="27">
        <f t="shared" si="25"/>
        <v>56</v>
      </c>
      <c r="H65" s="25">
        <f t="shared" si="25"/>
        <v>54.699999999999996</v>
      </c>
      <c r="I65" s="26">
        <f t="shared" si="25"/>
        <v>55.499999999999993</v>
      </c>
      <c r="J65" s="26">
        <f t="shared" si="25"/>
        <v>54.9</v>
      </c>
      <c r="K65" s="26">
        <f t="shared" si="25"/>
        <v>13</v>
      </c>
      <c r="L65" s="26">
        <f t="shared" si="25"/>
        <v>55.099999999999994</v>
      </c>
      <c r="M65" s="27">
        <f t="shared" si="25"/>
        <v>54.699999999999996</v>
      </c>
      <c r="N65" s="25">
        <f t="shared" si="25"/>
        <v>56.400000000000006</v>
      </c>
      <c r="O65" s="26">
        <f t="shared" si="25"/>
        <v>56</v>
      </c>
      <c r="P65" s="26">
        <f t="shared" si="25"/>
        <v>56.800000000000004</v>
      </c>
      <c r="Q65" s="26">
        <f t="shared" si="25"/>
        <v>15.099999999999998</v>
      </c>
      <c r="R65" s="26">
        <f t="shared" si="25"/>
        <v>54.9</v>
      </c>
      <c r="S65" s="27">
        <f>SUM(S58:S64)</f>
        <v>56.800000000000004</v>
      </c>
      <c r="T65" s="24">
        <f t="shared" si="24"/>
        <v>881.19999999999993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144</v>
      </c>
      <c r="C66" s="29">
        <v>143.5</v>
      </c>
      <c r="D66" s="29">
        <v>142.5</v>
      </c>
      <c r="E66" s="29">
        <v>143.5</v>
      </c>
      <c r="F66" s="29">
        <v>142.5</v>
      </c>
      <c r="G66" s="30">
        <v>140.5</v>
      </c>
      <c r="H66" s="28">
        <v>142</v>
      </c>
      <c r="I66" s="29">
        <v>141.5</v>
      </c>
      <c r="J66" s="29">
        <v>140</v>
      </c>
      <c r="K66" s="29">
        <v>142.5</v>
      </c>
      <c r="L66" s="29">
        <v>140.5</v>
      </c>
      <c r="M66" s="30">
        <v>139.5</v>
      </c>
      <c r="N66" s="28">
        <v>144</v>
      </c>
      <c r="O66" s="29">
        <v>143</v>
      </c>
      <c r="P66" s="29">
        <v>142.5</v>
      </c>
      <c r="Q66" s="29">
        <v>143.5</v>
      </c>
      <c r="R66" s="29">
        <v>140</v>
      </c>
      <c r="S66" s="30">
        <v>140</v>
      </c>
      <c r="T66" s="304">
        <f>+((T65/T67)/7)*1000</f>
        <v>141.76319176319177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55</v>
      </c>
      <c r="C67" s="64">
        <v>57</v>
      </c>
      <c r="D67" s="64">
        <v>57</v>
      </c>
      <c r="E67" s="64">
        <v>15</v>
      </c>
      <c r="F67" s="64">
        <v>57</v>
      </c>
      <c r="G67" s="446">
        <v>57</v>
      </c>
      <c r="H67" s="303">
        <v>55</v>
      </c>
      <c r="I67" s="64">
        <v>56</v>
      </c>
      <c r="J67" s="64">
        <v>56</v>
      </c>
      <c r="K67" s="64">
        <v>13</v>
      </c>
      <c r="L67" s="64">
        <v>56</v>
      </c>
      <c r="M67" s="446">
        <v>56</v>
      </c>
      <c r="N67" s="303">
        <v>56</v>
      </c>
      <c r="O67" s="64">
        <v>56</v>
      </c>
      <c r="P67" s="64">
        <v>57</v>
      </c>
      <c r="Q67" s="64">
        <v>15</v>
      </c>
      <c r="R67" s="64">
        <v>56</v>
      </c>
      <c r="S67" s="446">
        <v>58</v>
      </c>
      <c r="T67" s="305">
        <f>SUM(B67:S67)</f>
        <v>888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7.847999999999999</v>
      </c>
      <c r="C68" s="82">
        <f t="shared" si="26"/>
        <v>8.1712999999999987</v>
      </c>
      <c r="D68" s="82">
        <f t="shared" si="26"/>
        <v>8.0515000000000008</v>
      </c>
      <c r="E68" s="82">
        <f t="shared" si="26"/>
        <v>2.1335000000000002</v>
      </c>
      <c r="F68" s="82">
        <f t="shared" si="26"/>
        <v>8.0914999999999999</v>
      </c>
      <c r="G68" s="186">
        <f t="shared" si="26"/>
        <v>8.0119000000000007</v>
      </c>
      <c r="H68" s="36">
        <f t="shared" si="26"/>
        <v>7.7740000000000009</v>
      </c>
      <c r="I68" s="82">
        <f t="shared" si="26"/>
        <v>7.8936000000000011</v>
      </c>
      <c r="J68" s="82">
        <f t="shared" si="26"/>
        <v>7.8160000000000007</v>
      </c>
      <c r="K68" s="82">
        <f t="shared" si="26"/>
        <v>1.8334999999999997</v>
      </c>
      <c r="L68" s="82">
        <f t="shared" si="26"/>
        <v>7.8151999999999999</v>
      </c>
      <c r="M68" s="186">
        <f t="shared" si="26"/>
        <v>7.8168000000000006</v>
      </c>
      <c r="N68" s="36">
        <f t="shared" si="26"/>
        <v>8.0495999999999999</v>
      </c>
      <c r="O68" s="82">
        <f t="shared" si="26"/>
        <v>8.0111999999999988</v>
      </c>
      <c r="P68" s="82">
        <f t="shared" si="26"/>
        <v>8.0914999999999999</v>
      </c>
      <c r="Q68" s="82">
        <f t="shared" si="26"/>
        <v>2.1335000000000002</v>
      </c>
      <c r="R68" s="82">
        <f t="shared" si="26"/>
        <v>7.8160000000000007</v>
      </c>
      <c r="S68" s="186">
        <f t="shared" si="26"/>
        <v>8.0879999999999992</v>
      </c>
      <c r="T68" s="306">
        <f>((T65*1000)/T67)/7</f>
        <v>141.76319176319174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55.44</v>
      </c>
      <c r="C69" s="83">
        <f t="shared" ref="C69:R69" si="27">((C67*C66)*7)/1000</f>
        <v>57.256500000000003</v>
      </c>
      <c r="D69" s="83">
        <f t="shared" si="27"/>
        <v>56.857500000000002</v>
      </c>
      <c r="E69" s="83">
        <f t="shared" si="27"/>
        <v>15.067500000000001</v>
      </c>
      <c r="F69" s="83">
        <f t="shared" si="27"/>
        <v>56.857500000000002</v>
      </c>
      <c r="G69" s="307">
        <f t="shared" si="27"/>
        <v>56.0595</v>
      </c>
      <c r="H69" s="40">
        <f t="shared" si="27"/>
        <v>54.67</v>
      </c>
      <c r="I69" s="83">
        <f t="shared" si="27"/>
        <v>55.468000000000004</v>
      </c>
      <c r="J69" s="83">
        <f t="shared" si="27"/>
        <v>54.88</v>
      </c>
      <c r="K69" s="83">
        <f t="shared" si="27"/>
        <v>12.967499999999999</v>
      </c>
      <c r="L69" s="83">
        <f t="shared" si="27"/>
        <v>55.076000000000001</v>
      </c>
      <c r="M69" s="307">
        <f t="shared" si="27"/>
        <v>54.683999999999997</v>
      </c>
      <c r="N69" s="40">
        <f t="shared" si="27"/>
        <v>56.448</v>
      </c>
      <c r="O69" s="83">
        <f t="shared" si="27"/>
        <v>56.055999999999997</v>
      </c>
      <c r="P69" s="83">
        <f t="shared" si="27"/>
        <v>56.857500000000002</v>
      </c>
      <c r="Q69" s="83">
        <f t="shared" si="27"/>
        <v>15.067500000000001</v>
      </c>
      <c r="R69" s="83">
        <f t="shared" si="27"/>
        <v>54.88</v>
      </c>
      <c r="S69" s="85">
        <f>((S67*S66)*7)/1000</f>
        <v>56.84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143.89610389610391</v>
      </c>
      <c r="C70" s="84">
        <f t="shared" ref="C70:R70" si="28">+(C65/C67)/7*1000</f>
        <v>143.35839598997492</v>
      </c>
      <c r="D70" s="84">
        <f t="shared" si="28"/>
        <v>142.3558897243108</v>
      </c>
      <c r="E70" s="84">
        <f t="shared" si="28"/>
        <v>143.8095238095238</v>
      </c>
      <c r="F70" s="84">
        <f t="shared" si="28"/>
        <v>142.3558897243108</v>
      </c>
      <c r="G70" s="188">
        <f t="shared" si="28"/>
        <v>140.35087719298244</v>
      </c>
      <c r="H70" s="45">
        <f t="shared" si="28"/>
        <v>142.07792207792207</v>
      </c>
      <c r="I70" s="84">
        <f t="shared" si="28"/>
        <v>141.58163265306121</v>
      </c>
      <c r="J70" s="84">
        <f t="shared" si="28"/>
        <v>140.05102040816325</v>
      </c>
      <c r="K70" s="84">
        <f t="shared" si="28"/>
        <v>142.85714285714286</v>
      </c>
      <c r="L70" s="84">
        <f t="shared" si="28"/>
        <v>140.5612244897959</v>
      </c>
      <c r="M70" s="188">
        <f t="shared" si="28"/>
        <v>139.54081632653063</v>
      </c>
      <c r="N70" s="45">
        <f t="shared" si="28"/>
        <v>143.87755102040819</v>
      </c>
      <c r="O70" s="84">
        <f t="shared" si="28"/>
        <v>142.85714285714286</v>
      </c>
      <c r="P70" s="84">
        <f t="shared" si="28"/>
        <v>142.3558897243108</v>
      </c>
      <c r="Q70" s="84">
        <f t="shared" si="28"/>
        <v>143.8095238095238</v>
      </c>
      <c r="R70" s="84">
        <f t="shared" si="28"/>
        <v>140.05102040816325</v>
      </c>
      <c r="S70" s="47">
        <f>+(S65/S67)/7*1000</f>
        <v>139.90147783251234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7149-EDA3-43C6-A217-9E01C13493C0}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2"/>
      <c r="Z3" s="2"/>
      <c r="AA3" s="2"/>
      <c r="AB3" s="2"/>
      <c r="AC3" s="2"/>
      <c r="AD3" s="4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90" t="s">
        <v>1</v>
      </c>
      <c r="B9" s="490"/>
      <c r="C9" s="490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90"/>
      <c r="B10" s="490"/>
      <c r="C10" s="4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90" t="s">
        <v>4</v>
      </c>
      <c r="B11" s="490"/>
      <c r="C11" s="490"/>
      <c r="D11" s="1"/>
      <c r="E11" s="488">
        <v>3</v>
      </c>
      <c r="F11" s="1"/>
      <c r="G11" s="1"/>
      <c r="H11" s="1"/>
      <c r="I11" s="1"/>
      <c r="J11" s="1"/>
      <c r="K11" s="493" t="s">
        <v>161</v>
      </c>
      <c r="L11" s="493"/>
      <c r="M11" s="489"/>
      <c r="N11" s="4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90"/>
      <c r="B12" s="490"/>
      <c r="C12" s="490"/>
      <c r="D12" s="1"/>
      <c r="E12" s="5"/>
      <c r="F12" s="1"/>
      <c r="G12" s="1"/>
      <c r="H12" s="1"/>
      <c r="I12" s="1"/>
      <c r="J12" s="1"/>
      <c r="K12" s="489"/>
      <c r="L12" s="489"/>
      <c r="M12" s="489"/>
      <c r="N12" s="4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90"/>
      <c r="B13" s="490"/>
      <c r="C13" s="490"/>
      <c r="D13" s="490"/>
      <c r="E13" s="490"/>
      <c r="F13" s="490"/>
      <c r="G13" s="490"/>
      <c r="H13" s="490"/>
      <c r="I13" s="490"/>
      <c r="J13" s="490"/>
      <c r="K13" s="490"/>
      <c r="L13" s="489"/>
      <c r="M13" s="489"/>
      <c r="N13" s="489"/>
      <c r="O13" s="489"/>
      <c r="P13" s="489"/>
      <c r="Q13" s="489"/>
      <c r="R13" s="489"/>
      <c r="S13" s="489"/>
      <c r="T13" s="489"/>
      <c r="U13" s="489"/>
      <c r="V13" s="489"/>
      <c r="W13" s="1"/>
      <c r="X13" s="1"/>
      <c r="Y13" s="1"/>
    </row>
    <row r="14" spans="1:30" s="3" customFormat="1" ht="27" thickBot="1" x14ac:dyDescent="0.3">
      <c r="A14" s="490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7"/>
      <c r="H15" s="508" t="s">
        <v>51</v>
      </c>
      <c r="I15" s="509"/>
      <c r="J15" s="509"/>
      <c r="K15" s="509"/>
      <c r="L15" s="509"/>
      <c r="M15" s="510"/>
      <c r="N15" s="513" t="s">
        <v>50</v>
      </c>
      <c r="O15" s="511"/>
      <c r="P15" s="511"/>
      <c r="Q15" s="511"/>
      <c r="R15" s="511"/>
      <c r="S15" s="51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103.6</v>
      </c>
      <c r="C18" s="78">
        <v>105.4</v>
      </c>
      <c r="D18" s="22">
        <v>108</v>
      </c>
      <c r="E18" s="22">
        <v>27.3</v>
      </c>
      <c r="F18" s="22">
        <v>110.4</v>
      </c>
      <c r="G18" s="22">
        <v>109.9</v>
      </c>
      <c r="H18" s="21">
        <v>107.8</v>
      </c>
      <c r="I18" s="22">
        <v>109.4</v>
      </c>
      <c r="J18" s="22">
        <v>109.1</v>
      </c>
      <c r="K18" s="119">
        <v>24.6</v>
      </c>
      <c r="L18" s="22">
        <v>111.8</v>
      </c>
      <c r="M18" s="22">
        <v>111.7</v>
      </c>
      <c r="N18" s="21">
        <v>108.4</v>
      </c>
      <c r="O18" s="78">
        <v>109.5</v>
      </c>
      <c r="P18" s="22">
        <v>111.5</v>
      </c>
      <c r="Q18" s="22">
        <v>28.1</v>
      </c>
      <c r="R18" s="22">
        <v>112</v>
      </c>
      <c r="S18" s="23">
        <v>112</v>
      </c>
      <c r="T18" s="24">
        <f t="shared" ref="T18:T25" si="0">SUM(B18:S18)</f>
        <v>1720.5</v>
      </c>
      <c r="V18" s="2"/>
      <c r="W18" s="18"/>
    </row>
    <row r="19" spans="1:30" ht="39.950000000000003" customHeight="1" x14ac:dyDescent="0.25">
      <c r="A19" s="157" t="s">
        <v>13</v>
      </c>
      <c r="B19" s="21">
        <v>103.6</v>
      </c>
      <c r="C19" s="78">
        <v>105.4</v>
      </c>
      <c r="D19" s="22">
        <v>108</v>
      </c>
      <c r="E19" s="22">
        <v>27.3</v>
      </c>
      <c r="F19" s="22">
        <v>110.4</v>
      </c>
      <c r="G19" s="22">
        <v>109.9</v>
      </c>
      <c r="H19" s="21">
        <v>107.8</v>
      </c>
      <c r="I19" s="22">
        <v>109.4</v>
      </c>
      <c r="J19" s="22">
        <v>109.1</v>
      </c>
      <c r="K19" s="119">
        <v>24.6</v>
      </c>
      <c r="L19" s="22">
        <v>111.8</v>
      </c>
      <c r="M19" s="22">
        <v>111.7</v>
      </c>
      <c r="N19" s="21">
        <v>108.4</v>
      </c>
      <c r="O19" s="78">
        <v>109.5</v>
      </c>
      <c r="P19" s="22">
        <v>111.5</v>
      </c>
      <c r="Q19" s="22">
        <v>28.1</v>
      </c>
      <c r="R19" s="22">
        <v>112</v>
      </c>
      <c r="S19" s="23">
        <v>112</v>
      </c>
      <c r="T19" s="24">
        <f t="shared" si="0"/>
        <v>1720.5</v>
      </c>
      <c r="V19" s="2"/>
      <c r="W19" s="18"/>
    </row>
    <row r="20" spans="1:30" ht="39.75" customHeight="1" x14ac:dyDescent="0.25">
      <c r="A20" s="156" t="s">
        <v>14</v>
      </c>
      <c r="B20" s="21">
        <v>102.5</v>
      </c>
      <c r="C20" s="78">
        <v>104.3</v>
      </c>
      <c r="D20" s="22">
        <v>107.1</v>
      </c>
      <c r="E20" s="22">
        <v>27.1</v>
      </c>
      <c r="F20" s="22">
        <v>109.5</v>
      </c>
      <c r="G20" s="22">
        <v>109.2</v>
      </c>
      <c r="H20" s="21">
        <v>106.7</v>
      </c>
      <c r="I20" s="22">
        <v>109</v>
      </c>
      <c r="J20" s="22">
        <v>107.7</v>
      </c>
      <c r="K20" s="119">
        <v>24.6</v>
      </c>
      <c r="L20" s="22">
        <v>111.2</v>
      </c>
      <c r="M20" s="22">
        <v>110.8</v>
      </c>
      <c r="N20" s="21">
        <v>107.5</v>
      </c>
      <c r="O20" s="78">
        <v>109</v>
      </c>
      <c r="P20" s="22">
        <v>110.7</v>
      </c>
      <c r="Q20" s="22">
        <v>27.8</v>
      </c>
      <c r="R20" s="22">
        <v>111.1</v>
      </c>
      <c r="S20" s="23">
        <v>111.3</v>
      </c>
      <c r="T20" s="24">
        <f t="shared" si="0"/>
        <v>1707.1000000000001</v>
      </c>
      <c r="V20" s="2"/>
      <c r="W20" s="18"/>
    </row>
    <row r="21" spans="1:30" ht="39.950000000000003" customHeight="1" x14ac:dyDescent="0.25">
      <c r="A21" s="157" t="s">
        <v>15</v>
      </c>
      <c r="B21" s="21">
        <v>102.5</v>
      </c>
      <c r="C21" s="78">
        <v>104.3</v>
      </c>
      <c r="D21" s="22">
        <v>107.1</v>
      </c>
      <c r="E21" s="22">
        <v>27.1</v>
      </c>
      <c r="F21" s="22">
        <v>109.5</v>
      </c>
      <c r="G21" s="22">
        <v>109.2</v>
      </c>
      <c r="H21" s="21">
        <v>106.7</v>
      </c>
      <c r="I21" s="22">
        <v>109</v>
      </c>
      <c r="J21" s="22">
        <v>107.7</v>
      </c>
      <c r="K21" s="119">
        <v>24.6</v>
      </c>
      <c r="L21" s="22">
        <v>111.2</v>
      </c>
      <c r="M21" s="22">
        <v>110.8</v>
      </c>
      <c r="N21" s="21">
        <v>107.5</v>
      </c>
      <c r="O21" s="78">
        <v>109</v>
      </c>
      <c r="P21" s="22">
        <v>110.7</v>
      </c>
      <c r="Q21" s="22">
        <v>27.8</v>
      </c>
      <c r="R21" s="22">
        <v>111.1</v>
      </c>
      <c r="S21" s="23">
        <v>111.3</v>
      </c>
      <c r="T21" s="24">
        <f t="shared" si="0"/>
        <v>1707.1000000000001</v>
      </c>
      <c r="V21" s="2"/>
      <c r="W21" s="18"/>
    </row>
    <row r="22" spans="1:30" ht="39.950000000000003" customHeight="1" x14ac:dyDescent="0.25">
      <c r="A22" s="156" t="s">
        <v>16</v>
      </c>
      <c r="B22" s="21">
        <v>102.5</v>
      </c>
      <c r="C22" s="78">
        <v>104.3</v>
      </c>
      <c r="D22" s="22">
        <v>107.1</v>
      </c>
      <c r="E22" s="22">
        <v>27.1</v>
      </c>
      <c r="F22" s="22">
        <v>109.5</v>
      </c>
      <c r="G22" s="22">
        <v>109.2</v>
      </c>
      <c r="H22" s="21">
        <v>106.7</v>
      </c>
      <c r="I22" s="22">
        <v>109</v>
      </c>
      <c r="J22" s="22">
        <v>107.7</v>
      </c>
      <c r="K22" s="119">
        <v>24.6</v>
      </c>
      <c r="L22" s="22">
        <v>111.2</v>
      </c>
      <c r="M22" s="22">
        <v>110.8</v>
      </c>
      <c r="N22" s="21">
        <v>107.5</v>
      </c>
      <c r="O22" s="78">
        <v>109</v>
      </c>
      <c r="P22" s="22">
        <v>110.7</v>
      </c>
      <c r="Q22" s="22">
        <v>27.8</v>
      </c>
      <c r="R22" s="22">
        <v>111.1</v>
      </c>
      <c r="S22" s="23">
        <v>111.3</v>
      </c>
      <c r="T22" s="24">
        <f t="shared" si="0"/>
        <v>1707.1000000000001</v>
      </c>
      <c r="V22" s="2"/>
      <c r="W22" s="18"/>
    </row>
    <row r="23" spans="1:30" ht="39.950000000000003" customHeight="1" x14ac:dyDescent="0.25">
      <c r="A23" s="157" t="s">
        <v>17</v>
      </c>
      <c r="B23" s="21">
        <v>102.5</v>
      </c>
      <c r="C23" s="78">
        <v>104.3</v>
      </c>
      <c r="D23" s="22">
        <v>107.1</v>
      </c>
      <c r="E23" s="22">
        <v>27.1</v>
      </c>
      <c r="F23" s="22">
        <v>109.5</v>
      </c>
      <c r="G23" s="22">
        <v>109.2</v>
      </c>
      <c r="H23" s="21">
        <v>106.7</v>
      </c>
      <c r="I23" s="22">
        <v>109</v>
      </c>
      <c r="J23" s="22">
        <v>107.7</v>
      </c>
      <c r="K23" s="119">
        <v>24.6</v>
      </c>
      <c r="L23" s="22">
        <v>111.2</v>
      </c>
      <c r="M23" s="22">
        <v>110.8</v>
      </c>
      <c r="N23" s="21">
        <v>107.5</v>
      </c>
      <c r="O23" s="78">
        <v>109</v>
      </c>
      <c r="P23" s="22">
        <v>110.7</v>
      </c>
      <c r="Q23" s="22">
        <v>27.8</v>
      </c>
      <c r="R23" s="22">
        <v>111.1</v>
      </c>
      <c r="S23" s="23">
        <v>111.3</v>
      </c>
      <c r="T23" s="24">
        <f t="shared" si="0"/>
        <v>1707.1000000000001</v>
      </c>
      <c r="V23" s="2"/>
      <c r="W23" s="18"/>
    </row>
    <row r="24" spans="1:30" ht="39.950000000000003" customHeight="1" x14ac:dyDescent="0.25">
      <c r="A24" s="156" t="s">
        <v>18</v>
      </c>
      <c r="B24" s="21">
        <v>102.5</v>
      </c>
      <c r="C24" s="78">
        <v>104.3</v>
      </c>
      <c r="D24" s="22">
        <v>107.1</v>
      </c>
      <c r="E24" s="22">
        <v>27.1</v>
      </c>
      <c r="F24" s="22">
        <v>109.5</v>
      </c>
      <c r="G24" s="22">
        <v>109.2</v>
      </c>
      <c r="H24" s="21">
        <v>106.7</v>
      </c>
      <c r="I24" s="22">
        <v>109</v>
      </c>
      <c r="J24" s="22">
        <v>107.7</v>
      </c>
      <c r="K24" s="119">
        <v>24.6</v>
      </c>
      <c r="L24" s="22">
        <v>111.2</v>
      </c>
      <c r="M24" s="22">
        <v>110.8</v>
      </c>
      <c r="N24" s="21">
        <v>107.5</v>
      </c>
      <c r="O24" s="78">
        <v>109</v>
      </c>
      <c r="P24" s="22">
        <v>110.7</v>
      </c>
      <c r="Q24" s="22">
        <v>27.8</v>
      </c>
      <c r="R24" s="22">
        <v>111.1</v>
      </c>
      <c r="S24" s="23">
        <v>111.3</v>
      </c>
      <c r="T24" s="24">
        <f t="shared" si="0"/>
        <v>1707.1000000000001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719.7</v>
      </c>
      <c r="C25" s="26">
        <f t="shared" si="1"/>
        <v>732.3</v>
      </c>
      <c r="D25" s="26">
        <f t="shared" si="1"/>
        <v>751.50000000000011</v>
      </c>
      <c r="E25" s="26">
        <f>SUM(E18:E24)</f>
        <v>190.1</v>
      </c>
      <c r="F25" s="26">
        <f t="shared" ref="F25:L25" si="2">SUM(F18:F24)</f>
        <v>768.3</v>
      </c>
      <c r="G25" s="26">
        <f t="shared" si="2"/>
        <v>765.80000000000007</v>
      </c>
      <c r="H25" s="25">
        <f t="shared" si="2"/>
        <v>749.10000000000014</v>
      </c>
      <c r="I25" s="26">
        <f t="shared" si="2"/>
        <v>763.8</v>
      </c>
      <c r="J25" s="26">
        <f>SUM(J18:J24)</f>
        <v>756.7</v>
      </c>
      <c r="K25" s="120">
        <f t="shared" ref="K25" si="3">SUM(K18:K24)</f>
        <v>172.2</v>
      </c>
      <c r="L25" s="26">
        <f t="shared" si="2"/>
        <v>779.60000000000014</v>
      </c>
      <c r="M25" s="26">
        <f>SUM(M18:M24)</f>
        <v>777.39999999999986</v>
      </c>
      <c r="N25" s="25">
        <f t="shared" ref="N25:P25" si="4">SUM(N18:N24)</f>
        <v>754.3</v>
      </c>
      <c r="O25" s="26">
        <f t="shared" si="4"/>
        <v>764</v>
      </c>
      <c r="P25" s="26">
        <f t="shared" si="4"/>
        <v>776.50000000000011</v>
      </c>
      <c r="Q25" s="26">
        <f>SUM(Q18:Q24)</f>
        <v>195.20000000000002</v>
      </c>
      <c r="R25" s="26">
        <f t="shared" ref="R25:S25" si="5">SUM(R18:R24)</f>
        <v>779.50000000000011</v>
      </c>
      <c r="S25" s="27">
        <f t="shared" si="5"/>
        <v>780.49999999999989</v>
      </c>
      <c r="T25" s="24">
        <f t="shared" si="0"/>
        <v>11976.5</v>
      </c>
    </row>
    <row r="26" spans="1:30" s="2" customFormat="1" ht="36.75" customHeight="1" x14ac:dyDescent="0.25">
      <c r="A26" s="158" t="s">
        <v>19</v>
      </c>
      <c r="B26" s="402">
        <v>149.9</v>
      </c>
      <c r="C26" s="405">
        <v>149.9</v>
      </c>
      <c r="D26" s="29">
        <v>149.9</v>
      </c>
      <c r="E26" s="29">
        <v>149.9</v>
      </c>
      <c r="F26" s="401">
        <v>149.9</v>
      </c>
      <c r="G26" s="401">
        <v>149.9</v>
      </c>
      <c r="H26" s="402">
        <v>149.9</v>
      </c>
      <c r="I26" s="401">
        <v>149.9</v>
      </c>
      <c r="J26" s="401">
        <v>149.9</v>
      </c>
      <c r="K26" s="401">
        <v>149.9</v>
      </c>
      <c r="L26" s="401">
        <v>149.9</v>
      </c>
      <c r="M26" s="401">
        <v>149.9</v>
      </c>
      <c r="N26" s="402">
        <v>149.9</v>
      </c>
      <c r="O26" s="401">
        <v>149.9</v>
      </c>
      <c r="P26" s="401">
        <v>149.9</v>
      </c>
      <c r="Q26" s="401">
        <v>149.9</v>
      </c>
      <c r="R26" s="401">
        <v>149.9</v>
      </c>
      <c r="S26" s="404">
        <v>149.9</v>
      </c>
      <c r="T26" s="31">
        <f>+((T25/T27)/7)*1000</f>
        <v>149.89736914566072</v>
      </c>
    </row>
    <row r="27" spans="1:30" s="2" customFormat="1" ht="33" customHeight="1" x14ac:dyDescent="0.25">
      <c r="A27" s="159" t="s">
        <v>20</v>
      </c>
      <c r="B27" s="32">
        <v>686</v>
      </c>
      <c r="C27" s="81">
        <v>698</v>
      </c>
      <c r="D27" s="33">
        <v>716</v>
      </c>
      <c r="E27" s="33">
        <v>181</v>
      </c>
      <c r="F27" s="33">
        <v>732</v>
      </c>
      <c r="G27" s="33">
        <v>730</v>
      </c>
      <c r="H27" s="32">
        <v>714</v>
      </c>
      <c r="I27" s="33">
        <v>728</v>
      </c>
      <c r="J27" s="33">
        <v>721</v>
      </c>
      <c r="K27" s="122">
        <v>164</v>
      </c>
      <c r="L27" s="33">
        <v>743</v>
      </c>
      <c r="M27" s="33">
        <v>741</v>
      </c>
      <c r="N27" s="32">
        <v>719</v>
      </c>
      <c r="O27" s="33">
        <v>728</v>
      </c>
      <c r="P27" s="33">
        <v>740</v>
      </c>
      <c r="Q27" s="33">
        <v>186</v>
      </c>
      <c r="R27" s="33">
        <v>743</v>
      </c>
      <c r="S27" s="34">
        <v>744</v>
      </c>
      <c r="T27" s="35">
        <f>SUM(B27:S27)</f>
        <v>11414</v>
      </c>
      <c r="U27" s="2">
        <f>((T25*1000)/T27)/7</f>
        <v>149.89736914566069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102.52396000000002</v>
      </c>
      <c r="C28" s="37">
        <f t="shared" si="6"/>
        <v>104.32228000000002</v>
      </c>
      <c r="D28" s="37">
        <f t="shared" si="6"/>
        <v>107.05976000000001</v>
      </c>
      <c r="E28" s="37">
        <f t="shared" si="6"/>
        <v>27.064659999999996</v>
      </c>
      <c r="F28" s="37">
        <f t="shared" si="6"/>
        <v>109.45752</v>
      </c>
      <c r="G28" s="37">
        <f t="shared" si="6"/>
        <v>109.23780000000002</v>
      </c>
      <c r="H28" s="36">
        <f t="shared" si="6"/>
        <v>106.72004000000004</v>
      </c>
      <c r="I28" s="37">
        <f t="shared" si="6"/>
        <v>109.01808000000001</v>
      </c>
      <c r="J28" s="37">
        <f t="shared" si="6"/>
        <v>107.66905999999999</v>
      </c>
      <c r="K28" s="123">
        <f t="shared" si="6"/>
        <v>24.577040000000004</v>
      </c>
      <c r="L28" s="37">
        <f t="shared" si="6"/>
        <v>111.20598000000003</v>
      </c>
      <c r="M28" s="37">
        <f t="shared" si="6"/>
        <v>110.82626</v>
      </c>
      <c r="N28" s="36">
        <f t="shared" si="6"/>
        <v>107.52934000000002</v>
      </c>
      <c r="O28" s="37">
        <f t="shared" si="6"/>
        <v>108.97808000000001</v>
      </c>
      <c r="P28" s="37">
        <f t="shared" si="6"/>
        <v>110.6964</v>
      </c>
      <c r="Q28" s="37">
        <f t="shared" si="6"/>
        <v>27.793960000000006</v>
      </c>
      <c r="R28" s="37">
        <f t="shared" si="6"/>
        <v>111.12598</v>
      </c>
      <c r="S28" s="38">
        <f t="shared" si="6"/>
        <v>111.33584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719.8198000000001</v>
      </c>
      <c r="C29" s="41">
        <f t="shared" si="7"/>
        <v>732.41140000000007</v>
      </c>
      <c r="D29" s="41">
        <f t="shared" si="7"/>
        <v>751.29880000000003</v>
      </c>
      <c r="E29" s="41">
        <f>((E27*E26)*7)/1000</f>
        <v>189.92330000000001</v>
      </c>
      <c r="F29" s="41">
        <f>((F27*F26)*7)/1000</f>
        <v>768.08759999999995</v>
      </c>
      <c r="G29" s="41">
        <f t="shared" ref="G29:S29" si="8">((G27*G26)*7)/1000</f>
        <v>765.98900000000003</v>
      </c>
      <c r="H29" s="40">
        <f t="shared" si="8"/>
        <v>749.20020000000011</v>
      </c>
      <c r="I29" s="41">
        <f t="shared" si="8"/>
        <v>763.8904</v>
      </c>
      <c r="J29" s="41">
        <f t="shared" si="8"/>
        <v>756.5453</v>
      </c>
      <c r="K29" s="124">
        <f t="shared" si="8"/>
        <v>172.08520000000001</v>
      </c>
      <c r="L29" s="41">
        <f t="shared" si="8"/>
        <v>779.62990000000002</v>
      </c>
      <c r="M29" s="41">
        <f t="shared" si="8"/>
        <v>777.5313000000001</v>
      </c>
      <c r="N29" s="40">
        <f t="shared" si="8"/>
        <v>754.44670000000008</v>
      </c>
      <c r="O29" s="41">
        <f t="shared" si="8"/>
        <v>763.8904</v>
      </c>
      <c r="P29" s="41">
        <f t="shared" si="8"/>
        <v>776.48199999999997</v>
      </c>
      <c r="Q29" s="42">
        <f t="shared" si="8"/>
        <v>195.16980000000001</v>
      </c>
      <c r="R29" s="42">
        <f t="shared" si="8"/>
        <v>779.62990000000002</v>
      </c>
      <c r="S29" s="43">
        <f t="shared" si="8"/>
        <v>780.67920000000004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149.87505206164099</v>
      </c>
      <c r="C30" s="46">
        <f t="shared" si="9"/>
        <v>149.87720016373314</v>
      </c>
      <c r="D30" s="46">
        <f t="shared" si="9"/>
        <v>149.94014365522747</v>
      </c>
      <c r="E30" s="46">
        <f>+(E25/E27)/7*1000</f>
        <v>150.0394632991318</v>
      </c>
      <c r="F30" s="46">
        <f t="shared" ref="F30:L30" si="10">+(F25/F27)/7*1000</f>
        <v>149.94145199063229</v>
      </c>
      <c r="G30" s="46">
        <f t="shared" si="10"/>
        <v>149.86301369863014</v>
      </c>
      <c r="H30" s="45">
        <f t="shared" si="10"/>
        <v>149.87995198079236</v>
      </c>
      <c r="I30" s="46">
        <f t="shared" si="10"/>
        <v>149.88226059654633</v>
      </c>
      <c r="J30" s="46">
        <f>+(J25/J27)/7*1000</f>
        <v>149.93065187239947</v>
      </c>
      <c r="K30" s="125">
        <f t="shared" ref="K30" si="11">+(K25/K27)/7*1000</f>
        <v>149.99999999999997</v>
      </c>
      <c r="L30" s="46">
        <f t="shared" si="10"/>
        <v>149.89425110555663</v>
      </c>
      <c r="M30" s="46">
        <f>+(M25/M27)/7*1000</f>
        <v>149.87468671679193</v>
      </c>
      <c r="N30" s="45">
        <f t="shared" ref="N30:S30" si="12">+(N25/N27)/7*1000</f>
        <v>149.87085237432942</v>
      </c>
      <c r="O30" s="46">
        <f t="shared" si="12"/>
        <v>149.92150706436422</v>
      </c>
      <c r="P30" s="46">
        <f t="shared" si="12"/>
        <v>149.90347490347492</v>
      </c>
      <c r="Q30" s="46">
        <f t="shared" si="12"/>
        <v>149.92319508448543</v>
      </c>
      <c r="R30" s="46">
        <f t="shared" si="12"/>
        <v>149.87502403383965</v>
      </c>
      <c r="S30" s="47">
        <f t="shared" si="12"/>
        <v>149.86559139784944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500"/>
      <c r="I36" s="494"/>
      <c r="J36" s="97"/>
      <c r="K36" s="52" t="s">
        <v>26</v>
      </c>
      <c r="L36" s="105"/>
      <c r="M36" s="499" t="s">
        <v>25</v>
      </c>
      <c r="N36" s="500"/>
      <c r="O36" s="500"/>
      <c r="P36" s="500"/>
      <c r="Q36" s="500"/>
      <c r="R36" s="49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90.1</v>
      </c>
      <c r="C39" s="78">
        <v>82.7</v>
      </c>
      <c r="D39" s="78">
        <v>85.5</v>
      </c>
      <c r="E39" s="78">
        <v>26.7</v>
      </c>
      <c r="F39" s="78">
        <v>93.7</v>
      </c>
      <c r="G39" s="78">
        <v>92.6</v>
      </c>
      <c r="H39" s="78"/>
      <c r="I39" s="78"/>
      <c r="J39" s="99">
        <f t="shared" ref="J39:J46" si="13">SUM(B39:I39)</f>
        <v>471.29999999999995</v>
      </c>
      <c r="K39" s="2"/>
      <c r="L39" s="89" t="s">
        <v>12</v>
      </c>
      <c r="M39" s="78">
        <v>6.3</v>
      </c>
      <c r="N39" s="78">
        <v>5.6</v>
      </c>
      <c r="O39" s="78">
        <v>5.9</v>
      </c>
      <c r="P39" s="78">
        <v>2</v>
      </c>
      <c r="Q39" s="78">
        <v>6.3</v>
      </c>
      <c r="R39" s="78">
        <v>6.2</v>
      </c>
      <c r="S39" s="99">
        <f t="shared" ref="S39:S46" si="14">SUM(M39:R39)</f>
        <v>32.299999999999997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90.1</v>
      </c>
      <c r="C40" s="78">
        <v>82.7</v>
      </c>
      <c r="D40" s="78">
        <v>85.5</v>
      </c>
      <c r="E40" s="78">
        <v>26.7</v>
      </c>
      <c r="F40" s="78">
        <v>93.7</v>
      </c>
      <c r="G40" s="78">
        <v>92.6</v>
      </c>
      <c r="H40" s="78"/>
      <c r="I40" s="78"/>
      <c r="J40" s="99">
        <f t="shared" si="13"/>
        <v>471.29999999999995</v>
      </c>
      <c r="K40" s="2"/>
      <c r="L40" s="90" t="s">
        <v>13</v>
      </c>
      <c r="M40" s="78">
        <v>6.3</v>
      </c>
      <c r="N40" s="78">
        <v>5.6</v>
      </c>
      <c r="O40" s="78">
        <v>5.9</v>
      </c>
      <c r="P40" s="78">
        <v>2</v>
      </c>
      <c r="Q40" s="78">
        <v>6.3</v>
      </c>
      <c r="R40" s="78">
        <v>6.2</v>
      </c>
      <c r="S40" s="99">
        <f t="shared" si="14"/>
        <v>32.299999999999997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5.6</v>
      </c>
      <c r="O41" s="78">
        <v>5.8</v>
      </c>
      <c r="P41" s="78">
        <v>1.9</v>
      </c>
      <c r="Q41" s="78">
        <v>6.2</v>
      </c>
      <c r="R41" s="78">
        <v>6.1</v>
      </c>
      <c r="S41" s="99">
        <f t="shared" si="14"/>
        <v>31.799999999999997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6.2</v>
      </c>
      <c r="N42" s="78">
        <v>5.6</v>
      </c>
      <c r="O42" s="78">
        <v>5.9</v>
      </c>
      <c r="P42" s="78">
        <v>1.9</v>
      </c>
      <c r="Q42" s="78">
        <v>6.3</v>
      </c>
      <c r="R42" s="78">
        <v>6.2</v>
      </c>
      <c r="S42" s="99">
        <f t="shared" si="14"/>
        <v>32.1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6.2</v>
      </c>
      <c r="N43" s="78">
        <v>5.6</v>
      </c>
      <c r="O43" s="78">
        <v>5.9</v>
      </c>
      <c r="P43" s="78">
        <v>1.9</v>
      </c>
      <c r="Q43" s="78">
        <v>6.3</v>
      </c>
      <c r="R43" s="78">
        <v>6.2</v>
      </c>
      <c r="S43" s="99">
        <f t="shared" si="14"/>
        <v>32.1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6.2</v>
      </c>
      <c r="N44" s="78">
        <v>5.6</v>
      </c>
      <c r="O44" s="78">
        <v>5.9</v>
      </c>
      <c r="P44" s="78">
        <v>1.9</v>
      </c>
      <c r="Q44" s="78">
        <v>6.3</v>
      </c>
      <c r="R44" s="78">
        <v>6.2</v>
      </c>
      <c r="S44" s="99">
        <f t="shared" si="14"/>
        <v>32.1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6.2</v>
      </c>
      <c r="N45" s="78">
        <v>5.6</v>
      </c>
      <c r="O45" s="78">
        <v>5.9</v>
      </c>
      <c r="P45" s="78">
        <v>2</v>
      </c>
      <c r="Q45" s="78">
        <v>6.3</v>
      </c>
      <c r="R45" s="78">
        <v>6.3</v>
      </c>
      <c r="S45" s="99">
        <f t="shared" si="14"/>
        <v>32.300000000000004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180.2</v>
      </c>
      <c r="C46" s="26">
        <f t="shared" si="15"/>
        <v>165.4</v>
      </c>
      <c r="D46" s="26">
        <f t="shared" si="15"/>
        <v>171</v>
      </c>
      <c r="E46" s="26">
        <f t="shared" si="15"/>
        <v>53.4</v>
      </c>
      <c r="F46" s="26">
        <f t="shared" si="15"/>
        <v>187.4</v>
      </c>
      <c r="G46" s="26">
        <f t="shared" si="15"/>
        <v>185.2</v>
      </c>
      <c r="H46" s="26">
        <f t="shared" si="15"/>
        <v>0</v>
      </c>
      <c r="I46" s="26">
        <f t="shared" si="15"/>
        <v>0</v>
      </c>
      <c r="J46" s="99">
        <f t="shared" si="13"/>
        <v>942.59999999999991</v>
      </c>
      <c r="L46" s="76" t="s">
        <v>10</v>
      </c>
      <c r="M46" s="79">
        <f t="shared" ref="M46:R46" si="16">SUM(M39:M45)</f>
        <v>43.6</v>
      </c>
      <c r="N46" s="26">
        <f t="shared" si="16"/>
        <v>39.200000000000003</v>
      </c>
      <c r="O46" s="26">
        <f t="shared" si="16"/>
        <v>41.199999999999996</v>
      </c>
      <c r="P46" s="26">
        <f t="shared" si="16"/>
        <v>13.600000000000001</v>
      </c>
      <c r="Q46" s="26">
        <f t="shared" si="16"/>
        <v>44</v>
      </c>
      <c r="R46" s="26">
        <f t="shared" si="16"/>
        <v>43.4</v>
      </c>
      <c r="S46" s="99">
        <f t="shared" si="14"/>
        <v>225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154.6</v>
      </c>
      <c r="C47" s="29">
        <v>154.6</v>
      </c>
      <c r="D47" s="29">
        <v>154.6</v>
      </c>
      <c r="E47" s="29">
        <v>154.6</v>
      </c>
      <c r="F47" s="29">
        <v>154.6</v>
      </c>
      <c r="G47" s="29">
        <v>154.6</v>
      </c>
      <c r="H47" s="29"/>
      <c r="I47" s="29"/>
      <c r="J47" s="100">
        <f>+((J46/J48)/7)*1000</f>
        <v>44.164363023005194</v>
      </c>
      <c r="L47" s="108" t="s">
        <v>19</v>
      </c>
      <c r="M47" s="80">
        <v>141.5</v>
      </c>
      <c r="N47" s="29">
        <v>136.5</v>
      </c>
      <c r="O47" s="29">
        <v>137</v>
      </c>
      <c r="P47" s="29">
        <v>138.5</v>
      </c>
      <c r="Q47" s="29">
        <v>136.5</v>
      </c>
      <c r="R47" s="29">
        <v>135</v>
      </c>
      <c r="S47" s="100">
        <f>+((S46/S48)/7)*1000</f>
        <v>137.36263736263737</v>
      </c>
      <c r="T47" s="62"/>
    </row>
    <row r="48" spans="1:30" ht="33.75" customHeight="1" x14ac:dyDescent="0.25">
      <c r="A48" s="92" t="s">
        <v>20</v>
      </c>
      <c r="B48" s="81">
        <v>583</v>
      </c>
      <c r="C48" s="33">
        <v>535</v>
      </c>
      <c r="D48" s="33">
        <v>553</v>
      </c>
      <c r="E48" s="33">
        <v>173</v>
      </c>
      <c r="F48" s="33">
        <v>606</v>
      </c>
      <c r="G48" s="33">
        <v>599</v>
      </c>
      <c r="H48" s="33"/>
      <c r="I48" s="33"/>
      <c r="J48" s="101">
        <f>SUM(B48:I48)</f>
        <v>3049</v>
      </c>
      <c r="K48" s="63"/>
      <c r="L48" s="92" t="s">
        <v>20</v>
      </c>
      <c r="M48" s="104">
        <v>44</v>
      </c>
      <c r="N48" s="64">
        <v>41</v>
      </c>
      <c r="O48" s="64">
        <v>43</v>
      </c>
      <c r="P48" s="64">
        <v>14</v>
      </c>
      <c r="Q48" s="64">
        <v>46</v>
      </c>
      <c r="R48" s="64">
        <v>46</v>
      </c>
      <c r="S48" s="110">
        <f>SUM(M48:R48)</f>
        <v>234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90.131799999999998</v>
      </c>
      <c r="C49" s="37">
        <f t="shared" si="17"/>
        <v>82.710999999999999</v>
      </c>
      <c r="D49" s="37">
        <f t="shared" si="17"/>
        <v>85.493799999999993</v>
      </c>
      <c r="E49" s="37">
        <f t="shared" si="17"/>
        <v>26.745800000000003</v>
      </c>
      <c r="F49" s="37">
        <f t="shared" si="17"/>
        <v>93.687599999999989</v>
      </c>
      <c r="G49" s="37">
        <f t="shared" si="17"/>
        <v>92.605399999999989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44.164363023005194</v>
      </c>
      <c r="L49" s="93" t="s">
        <v>21</v>
      </c>
      <c r="M49" s="82">
        <f>((M48*M47)*7/1000-M39-M40)/5</f>
        <v>6.1964000000000006</v>
      </c>
      <c r="N49" s="37">
        <f t="shared" ref="N49:R49" si="19">((N48*N47)*7/1000-N39-N40)/5</f>
        <v>5.5950999999999995</v>
      </c>
      <c r="O49" s="37">
        <f t="shared" si="19"/>
        <v>5.8874000000000013</v>
      </c>
      <c r="P49" s="37">
        <f t="shared" si="19"/>
        <v>1.9146000000000001</v>
      </c>
      <c r="Q49" s="37">
        <f t="shared" si="19"/>
        <v>6.2706000000000008</v>
      </c>
      <c r="R49" s="37">
        <f t="shared" si="19"/>
        <v>6.2139999999999995</v>
      </c>
      <c r="S49" s="111">
        <f>((S46*1000)/S48)/7</f>
        <v>137.36263736263737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630.92259999999999</v>
      </c>
      <c r="C50" s="41">
        <f t="shared" si="20"/>
        <v>578.97699999999998</v>
      </c>
      <c r="D50" s="41">
        <f t="shared" si="20"/>
        <v>598.45659999999998</v>
      </c>
      <c r="E50" s="41">
        <f t="shared" si="20"/>
        <v>187.22060000000002</v>
      </c>
      <c r="F50" s="41">
        <f t="shared" si="20"/>
        <v>655.81319999999994</v>
      </c>
      <c r="G50" s="41">
        <f t="shared" si="20"/>
        <v>648.23779999999988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43.582000000000001</v>
      </c>
      <c r="N50" s="41">
        <f t="shared" si="21"/>
        <v>39.1755</v>
      </c>
      <c r="O50" s="41">
        <f t="shared" si="21"/>
        <v>41.237000000000002</v>
      </c>
      <c r="P50" s="41">
        <f t="shared" si="21"/>
        <v>13.573</v>
      </c>
      <c r="Q50" s="41">
        <f t="shared" si="21"/>
        <v>43.953000000000003</v>
      </c>
      <c r="R50" s="41">
        <f t="shared" si="21"/>
        <v>43.47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44.155844155844157</v>
      </c>
      <c r="C51" s="46">
        <f t="shared" si="22"/>
        <v>44.165554072096121</v>
      </c>
      <c r="D51" s="46">
        <f t="shared" si="22"/>
        <v>44.174631878067686</v>
      </c>
      <c r="E51" s="46">
        <f t="shared" si="22"/>
        <v>44.095788604459123</v>
      </c>
      <c r="F51" s="46">
        <f t="shared" si="22"/>
        <v>44.177274870344178</v>
      </c>
      <c r="G51" s="46">
        <f t="shared" si="22"/>
        <v>44.168852849988077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141.55844155844159</v>
      </c>
      <c r="N51" s="46">
        <f t="shared" si="23"/>
        <v>136.58536585365854</v>
      </c>
      <c r="O51" s="46">
        <f t="shared" si="23"/>
        <v>136.87707641196013</v>
      </c>
      <c r="P51" s="46">
        <f t="shared" si="23"/>
        <v>138.77551020408166</v>
      </c>
      <c r="Q51" s="46">
        <f t="shared" si="23"/>
        <v>136.64596273291926</v>
      </c>
      <c r="R51" s="46">
        <f t="shared" si="23"/>
        <v>134.78260869565219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4" t="s">
        <v>8</v>
      </c>
      <c r="C55" s="515"/>
      <c r="D55" s="515"/>
      <c r="E55" s="515"/>
      <c r="F55" s="515"/>
      <c r="G55" s="516"/>
      <c r="H55" s="514" t="s">
        <v>51</v>
      </c>
      <c r="I55" s="515"/>
      <c r="J55" s="515"/>
      <c r="K55" s="515"/>
      <c r="L55" s="515"/>
      <c r="M55" s="516"/>
      <c r="N55" s="515" t="s">
        <v>50</v>
      </c>
      <c r="O55" s="515"/>
      <c r="P55" s="515"/>
      <c r="Q55" s="515"/>
      <c r="R55" s="515"/>
      <c r="S55" s="51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7.9</v>
      </c>
      <c r="C58" s="78">
        <v>8.1999999999999993</v>
      </c>
      <c r="D58" s="78">
        <v>8.1</v>
      </c>
      <c r="E58" s="78">
        <v>2.2000000000000002</v>
      </c>
      <c r="F58" s="78">
        <v>8.1</v>
      </c>
      <c r="G58" s="182">
        <v>8</v>
      </c>
      <c r="H58" s="21">
        <v>7.8</v>
      </c>
      <c r="I58" s="78">
        <v>7.9</v>
      </c>
      <c r="J58" s="78">
        <v>7.9</v>
      </c>
      <c r="K58" s="78">
        <v>1.9</v>
      </c>
      <c r="L58" s="78">
        <v>7.9</v>
      </c>
      <c r="M58" s="182">
        <v>7.9</v>
      </c>
      <c r="N58" s="21">
        <v>8.1</v>
      </c>
      <c r="O58" s="78">
        <v>8</v>
      </c>
      <c r="P58" s="78">
        <v>8.1</v>
      </c>
      <c r="Q58" s="78">
        <v>2.2000000000000002</v>
      </c>
      <c r="R58" s="78">
        <v>7.9</v>
      </c>
      <c r="S58" s="182">
        <v>8.1</v>
      </c>
      <c r="T58" s="24">
        <f t="shared" ref="T58:T65" si="24">SUM(B58:S58)</f>
        <v>126.2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7.9</v>
      </c>
      <c r="C59" s="78">
        <v>8.1999999999999993</v>
      </c>
      <c r="D59" s="78">
        <v>8.1</v>
      </c>
      <c r="E59" s="78">
        <v>2.2000000000000002</v>
      </c>
      <c r="F59" s="78">
        <v>8.1</v>
      </c>
      <c r="G59" s="182">
        <v>8</v>
      </c>
      <c r="H59" s="21">
        <v>7.8</v>
      </c>
      <c r="I59" s="78">
        <v>7.9</v>
      </c>
      <c r="J59" s="78">
        <v>7.9</v>
      </c>
      <c r="K59" s="78">
        <v>1.9</v>
      </c>
      <c r="L59" s="78">
        <v>7.9</v>
      </c>
      <c r="M59" s="182">
        <v>7.9</v>
      </c>
      <c r="N59" s="21">
        <v>8.1</v>
      </c>
      <c r="O59" s="78">
        <v>8</v>
      </c>
      <c r="P59" s="78">
        <v>8.1</v>
      </c>
      <c r="Q59" s="78">
        <v>2.2000000000000002</v>
      </c>
      <c r="R59" s="78">
        <v>7.9</v>
      </c>
      <c r="S59" s="182">
        <v>8.1</v>
      </c>
      <c r="T59" s="24">
        <f t="shared" si="24"/>
        <v>126.2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7.9</v>
      </c>
      <c r="C60" s="78">
        <v>8.1</v>
      </c>
      <c r="D60" s="78">
        <v>8.1</v>
      </c>
      <c r="E60" s="78">
        <v>2.1</v>
      </c>
      <c r="F60" s="78">
        <v>8.1</v>
      </c>
      <c r="G60" s="182">
        <v>8</v>
      </c>
      <c r="H60" s="21">
        <v>7.8</v>
      </c>
      <c r="I60" s="78">
        <v>7.9</v>
      </c>
      <c r="J60" s="78">
        <v>7.8</v>
      </c>
      <c r="K60" s="78">
        <v>1.8</v>
      </c>
      <c r="L60" s="78">
        <v>7.9</v>
      </c>
      <c r="M60" s="182">
        <v>7.7</v>
      </c>
      <c r="N60" s="21">
        <v>7.8</v>
      </c>
      <c r="O60" s="78">
        <v>8</v>
      </c>
      <c r="P60" s="78">
        <v>8.1</v>
      </c>
      <c r="Q60" s="78">
        <v>2.1</v>
      </c>
      <c r="R60" s="78">
        <v>7.8</v>
      </c>
      <c r="S60" s="182">
        <v>8.1</v>
      </c>
      <c r="T60" s="24">
        <f t="shared" si="24"/>
        <v>125.09999999999998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7.9</v>
      </c>
      <c r="C61" s="78">
        <v>8.1</v>
      </c>
      <c r="D61" s="78">
        <v>8.1</v>
      </c>
      <c r="E61" s="78">
        <v>2.1</v>
      </c>
      <c r="F61" s="78">
        <v>8.1</v>
      </c>
      <c r="G61" s="182">
        <v>8</v>
      </c>
      <c r="H61" s="21">
        <v>7.8</v>
      </c>
      <c r="I61" s="78">
        <v>7.9</v>
      </c>
      <c r="J61" s="78">
        <v>7.8</v>
      </c>
      <c r="K61" s="78">
        <v>1.8</v>
      </c>
      <c r="L61" s="78">
        <v>7.9</v>
      </c>
      <c r="M61" s="182">
        <v>7.8</v>
      </c>
      <c r="N61" s="21">
        <v>7.8</v>
      </c>
      <c r="O61" s="78">
        <v>8</v>
      </c>
      <c r="P61" s="78">
        <v>8.1</v>
      </c>
      <c r="Q61" s="78">
        <v>2.1</v>
      </c>
      <c r="R61" s="78">
        <v>7.8</v>
      </c>
      <c r="S61" s="182">
        <v>8.1</v>
      </c>
      <c r="T61" s="24">
        <f t="shared" si="24"/>
        <v>125.19999999999997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7.9</v>
      </c>
      <c r="C62" s="78">
        <v>8.1999999999999993</v>
      </c>
      <c r="D62" s="78">
        <v>8.1</v>
      </c>
      <c r="E62" s="78">
        <v>2.1</v>
      </c>
      <c r="F62" s="78">
        <v>8.1</v>
      </c>
      <c r="G62" s="182">
        <v>8</v>
      </c>
      <c r="H62" s="21">
        <v>7.8</v>
      </c>
      <c r="I62" s="78">
        <v>7.9</v>
      </c>
      <c r="J62" s="78">
        <v>7.8</v>
      </c>
      <c r="K62" s="78">
        <v>1.8</v>
      </c>
      <c r="L62" s="78">
        <v>7.9</v>
      </c>
      <c r="M62" s="182">
        <v>7.8</v>
      </c>
      <c r="N62" s="21">
        <v>7.8</v>
      </c>
      <c r="O62" s="78">
        <v>8</v>
      </c>
      <c r="P62" s="78">
        <v>8.1</v>
      </c>
      <c r="Q62" s="78">
        <v>2.1</v>
      </c>
      <c r="R62" s="78">
        <v>7.8</v>
      </c>
      <c r="S62" s="182">
        <v>8.1</v>
      </c>
      <c r="T62" s="24">
        <f t="shared" si="24"/>
        <v>125.29999999999998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7.9</v>
      </c>
      <c r="C63" s="78">
        <v>8.1999999999999993</v>
      </c>
      <c r="D63" s="78">
        <v>8.1</v>
      </c>
      <c r="E63" s="78">
        <v>2.2000000000000002</v>
      </c>
      <c r="F63" s="78">
        <v>8.1</v>
      </c>
      <c r="G63" s="182">
        <v>8</v>
      </c>
      <c r="H63" s="21">
        <v>7.8</v>
      </c>
      <c r="I63" s="78">
        <v>8</v>
      </c>
      <c r="J63" s="78">
        <v>7.8</v>
      </c>
      <c r="K63" s="78">
        <v>1.9</v>
      </c>
      <c r="L63" s="78">
        <v>8</v>
      </c>
      <c r="M63" s="182">
        <v>7.8</v>
      </c>
      <c r="N63" s="21">
        <v>7.9</v>
      </c>
      <c r="O63" s="78">
        <v>8</v>
      </c>
      <c r="P63" s="78">
        <v>8.1</v>
      </c>
      <c r="Q63" s="78">
        <v>2.1</v>
      </c>
      <c r="R63" s="78">
        <v>7.8</v>
      </c>
      <c r="S63" s="182">
        <v>8.1</v>
      </c>
      <c r="T63" s="24">
        <f t="shared" si="24"/>
        <v>125.79999999999998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</v>
      </c>
      <c r="C64" s="78">
        <v>8.1999999999999993</v>
      </c>
      <c r="D64" s="78">
        <v>8.1999999999999993</v>
      </c>
      <c r="E64" s="78">
        <v>2.2000000000000002</v>
      </c>
      <c r="F64" s="78">
        <v>8.1999999999999993</v>
      </c>
      <c r="G64" s="182">
        <v>8</v>
      </c>
      <c r="H64" s="21">
        <v>7.8</v>
      </c>
      <c r="I64" s="78">
        <v>8</v>
      </c>
      <c r="J64" s="78">
        <v>7.8</v>
      </c>
      <c r="K64" s="78">
        <v>1.9</v>
      </c>
      <c r="L64" s="78">
        <v>8</v>
      </c>
      <c r="M64" s="182">
        <v>7.8</v>
      </c>
      <c r="N64" s="21">
        <v>7.9</v>
      </c>
      <c r="O64" s="78">
        <v>8</v>
      </c>
      <c r="P64" s="78">
        <v>8.1999999999999993</v>
      </c>
      <c r="Q64" s="78">
        <v>2.2000000000000002</v>
      </c>
      <c r="R64" s="78">
        <v>7.8</v>
      </c>
      <c r="S64" s="182">
        <v>8.1999999999999993</v>
      </c>
      <c r="T64" s="24">
        <f t="shared" si="24"/>
        <v>126.4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55.4</v>
      </c>
      <c r="C65" s="26">
        <f t="shared" ref="C65:R65" si="25">SUM(C58:C64)</f>
        <v>57.2</v>
      </c>
      <c r="D65" s="26">
        <f t="shared" si="25"/>
        <v>56.8</v>
      </c>
      <c r="E65" s="26">
        <f t="shared" si="25"/>
        <v>15.099999999999998</v>
      </c>
      <c r="F65" s="26">
        <f t="shared" si="25"/>
        <v>56.8</v>
      </c>
      <c r="G65" s="27">
        <f t="shared" si="25"/>
        <v>56</v>
      </c>
      <c r="H65" s="25">
        <f t="shared" si="25"/>
        <v>54.599999999999994</v>
      </c>
      <c r="I65" s="26">
        <f t="shared" si="25"/>
        <v>55.5</v>
      </c>
      <c r="J65" s="26">
        <f t="shared" si="25"/>
        <v>54.8</v>
      </c>
      <c r="K65" s="26">
        <f t="shared" si="25"/>
        <v>13</v>
      </c>
      <c r="L65" s="26">
        <f t="shared" si="25"/>
        <v>55.5</v>
      </c>
      <c r="M65" s="27">
        <f t="shared" si="25"/>
        <v>54.699999999999996</v>
      </c>
      <c r="N65" s="25">
        <f t="shared" si="25"/>
        <v>55.4</v>
      </c>
      <c r="O65" s="26">
        <f t="shared" si="25"/>
        <v>56</v>
      </c>
      <c r="P65" s="26">
        <f t="shared" si="25"/>
        <v>56.8</v>
      </c>
      <c r="Q65" s="26">
        <f t="shared" si="25"/>
        <v>15</v>
      </c>
      <c r="R65" s="26">
        <f t="shared" si="25"/>
        <v>54.8</v>
      </c>
      <c r="S65" s="27">
        <f>SUM(S58:S64)</f>
        <v>56.8</v>
      </c>
      <c r="T65" s="24">
        <f t="shared" si="24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144</v>
      </c>
      <c r="C66" s="29">
        <v>143.5</v>
      </c>
      <c r="D66" s="29">
        <v>142.5</v>
      </c>
      <c r="E66" s="29">
        <v>143.5</v>
      </c>
      <c r="F66" s="29">
        <v>142.5</v>
      </c>
      <c r="G66" s="30">
        <v>140.5</v>
      </c>
      <c r="H66" s="28">
        <v>142</v>
      </c>
      <c r="I66" s="29">
        <v>141.5</v>
      </c>
      <c r="J66" s="29">
        <v>140</v>
      </c>
      <c r="K66" s="29">
        <v>142.5</v>
      </c>
      <c r="L66" s="29">
        <v>140.5</v>
      </c>
      <c r="M66" s="30">
        <v>139.5</v>
      </c>
      <c r="N66" s="28">
        <v>144</v>
      </c>
      <c r="O66" s="29">
        <v>143</v>
      </c>
      <c r="P66" s="29">
        <v>142.5</v>
      </c>
      <c r="Q66" s="29">
        <v>143.5</v>
      </c>
      <c r="R66" s="29">
        <v>140</v>
      </c>
      <c r="S66" s="30">
        <v>140</v>
      </c>
      <c r="T66" s="304">
        <f>+((T65/T67)/7)*1000</f>
        <v>141.76195844741505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55</v>
      </c>
      <c r="C67" s="64">
        <v>57</v>
      </c>
      <c r="D67" s="64">
        <v>57</v>
      </c>
      <c r="E67" s="64">
        <v>15</v>
      </c>
      <c r="F67" s="64">
        <v>57</v>
      </c>
      <c r="G67" s="446">
        <v>57</v>
      </c>
      <c r="H67" s="303">
        <v>55</v>
      </c>
      <c r="I67" s="64">
        <v>56</v>
      </c>
      <c r="J67" s="64">
        <v>56</v>
      </c>
      <c r="K67" s="64">
        <v>13</v>
      </c>
      <c r="L67" s="64">
        <v>56</v>
      </c>
      <c r="M67" s="446">
        <v>56</v>
      </c>
      <c r="N67" s="303">
        <v>55</v>
      </c>
      <c r="O67" s="64">
        <v>56</v>
      </c>
      <c r="P67" s="64">
        <v>57</v>
      </c>
      <c r="Q67" s="64">
        <v>15</v>
      </c>
      <c r="R67" s="64">
        <v>56</v>
      </c>
      <c r="S67" s="446">
        <v>58</v>
      </c>
      <c r="T67" s="305">
        <f>SUM(B67:S67)</f>
        <v>887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7.9279999999999999</v>
      </c>
      <c r="C68" s="82">
        <f t="shared" si="26"/>
        <v>8.1712999999999987</v>
      </c>
      <c r="D68" s="82">
        <f t="shared" si="26"/>
        <v>8.1314999999999991</v>
      </c>
      <c r="E68" s="82">
        <f t="shared" si="26"/>
        <v>2.1335000000000002</v>
      </c>
      <c r="F68" s="82">
        <f t="shared" si="26"/>
        <v>8.1314999999999991</v>
      </c>
      <c r="G68" s="186">
        <f t="shared" si="26"/>
        <v>8.0119000000000007</v>
      </c>
      <c r="H68" s="36">
        <f t="shared" si="26"/>
        <v>7.8140000000000018</v>
      </c>
      <c r="I68" s="82">
        <f t="shared" si="26"/>
        <v>7.9336000000000011</v>
      </c>
      <c r="J68" s="82">
        <f t="shared" si="26"/>
        <v>7.8160000000000007</v>
      </c>
      <c r="K68" s="82">
        <f t="shared" si="26"/>
        <v>1.8334999999999997</v>
      </c>
      <c r="L68" s="82">
        <f t="shared" si="26"/>
        <v>7.8552000000000008</v>
      </c>
      <c r="M68" s="186">
        <f t="shared" si="26"/>
        <v>7.7767999999999997</v>
      </c>
      <c r="N68" s="36">
        <f t="shared" si="26"/>
        <v>7.847999999999999</v>
      </c>
      <c r="O68" s="82">
        <f t="shared" si="26"/>
        <v>8.0111999999999988</v>
      </c>
      <c r="P68" s="82">
        <f t="shared" si="26"/>
        <v>8.1314999999999991</v>
      </c>
      <c r="Q68" s="82">
        <f t="shared" si="26"/>
        <v>2.1335000000000002</v>
      </c>
      <c r="R68" s="82">
        <f t="shared" si="26"/>
        <v>7.8160000000000007</v>
      </c>
      <c r="S68" s="186">
        <f t="shared" si="26"/>
        <v>8.1280000000000001</v>
      </c>
      <c r="T68" s="306">
        <f>((T65*1000)/T67)/7</f>
        <v>141.76195844741503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55.44</v>
      </c>
      <c r="C69" s="83">
        <f t="shared" ref="C69:R69" si="27">((C67*C66)*7)/1000</f>
        <v>57.256500000000003</v>
      </c>
      <c r="D69" s="83">
        <f t="shared" si="27"/>
        <v>56.857500000000002</v>
      </c>
      <c r="E69" s="83">
        <f t="shared" si="27"/>
        <v>15.067500000000001</v>
      </c>
      <c r="F69" s="83">
        <f t="shared" si="27"/>
        <v>56.857500000000002</v>
      </c>
      <c r="G69" s="307">
        <f t="shared" si="27"/>
        <v>56.0595</v>
      </c>
      <c r="H69" s="40">
        <f t="shared" si="27"/>
        <v>54.67</v>
      </c>
      <c r="I69" s="83">
        <f t="shared" si="27"/>
        <v>55.468000000000004</v>
      </c>
      <c r="J69" s="83">
        <f t="shared" si="27"/>
        <v>54.88</v>
      </c>
      <c r="K69" s="83">
        <f t="shared" si="27"/>
        <v>12.967499999999999</v>
      </c>
      <c r="L69" s="83">
        <f t="shared" si="27"/>
        <v>55.076000000000001</v>
      </c>
      <c r="M69" s="307">
        <f t="shared" si="27"/>
        <v>54.683999999999997</v>
      </c>
      <c r="N69" s="40">
        <f t="shared" si="27"/>
        <v>55.44</v>
      </c>
      <c r="O69" s="83">
        <f t="shared" si="27"/>
        <v>56.055999999999997</v>
      </c>
      <c r="P69" s="83">
        <f t="shared" si="27"/>
        <v>56.857500000000002</v>
      </c>
      <c r="Q69" s="83">
        <f t="shared" si="27"/>
        <v>15.067500000000001</v>
      </c>
      <c r="R69" s="83">
        <f t="shared" si="27"/>
        <v>54.88</v>
      </c>
      <c r="S69" s="85">
        <f>((S67*S66)*7)/1000</f>
        <v>56.84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143.89610389610391</v>
      </c>
      <c r="C70" s="84">
        <f t="shared" ref="C70:R70" si="28">+(C65/C67)/7*1000</f>
        <v>143.35839598997492</v>
      </c>
      <c r="D70" s="84">
        <f t="shared" si="28"/>
        <v>142.35588972431077</v>
      </c>
      <c r="E70" s="84">
        <f t="shared" si="28"/>
        <v>143.8095238095238</v>
      </c>
      <c r="F70" s="84">
        <f t="shared" si="28"/>
        <v>142.35588972431077</v>
      </c>
      <c r="G70" s="188">
        <f t="shared" si="28"/>
        <v>140.35087719298244</v>
      </c>
      <c r="H70" s="45">
        <f t="shared" si="28"/>
        <v>141.81818181818178</v>
      </c>
      <c r="I70" s="84">
        <f t="shared" si="28"/>
        <v>141.58163265306123</v>
      </c>
      <c r="J70" s="84">
        <f t="shared" si="28"/>
        <v>139.79591836734693</v>
      </c>
      <c r="K70" s="84">
        <f t="shared" si="28"/>
        <v>142.85714285714286</v>
      </c>
      <c r="L70" s="84">
        <f t="shared" si="28"/>
        <v>141.58163265306123</v>
      </c>
      <c r="M70" s="188">
        <f t="shared" si="28"/>
        <v>139.54081632653063</v>
      </c>
      <c r="N70" s="45">
        <f t="shared" si="28"/>
        <v>143.89610389610391</v>
      </c>
      <c r="O70" s="84">
        <f t="shared" si="28"/>
        <v>142.85714285714286</v>
      </c>
      <c r="P70" s="84">
        <f t="shared" si="28"/>
        <v>142.35588972431077</v>
      </c>
      <c r="Q70" s="84">
        <f t="shared" si="28"/>
        <v>142.85714285714286</v>
      </c>
      <c r="R70" s="84">
        <f t="shared" si="28"/>
        <v>139.79591836734693</v>
      </c>
      <c r="S70" s="47">
        <f>+(S65/S67)/7*1000</f>
        <v>139.90147783251231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zoomScale="60" zoomScaleNormal="70" workbookViewId="0">
      <selection activeCell="N47" sqref="N47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3.7109375" style="202" bestFit="1" customWidth="1"/>
    <col min="22" max="22" width="11" style="202" customWidth="1"/>
    <col min="23" max="16384" width="11.42578125" style="202"/>
  </cols>
  <sheetData>
    <row r="1" spans="1:26" ht="26.25" customHeight="1" x14ac:dyDescent="0.25">
      <c r="A1" s="517"/>
      <c r="B1" s="520" t="s">
        <v>29</v>
      </c>
      <c r="C1" s="520"/>
      <c r="D1" s="520"/>
      <c r="E1" s="520"/>
      <c r="F1" s="520"/>
      <c r="G1" s="520"/>
      <c r="H1" s="520"/>
      <c r="I1" s="520"/>
      <c r="J1" s="520"/>
      <c r="K1" s="520"/>
      <c r="L1" s="521"/>
      <c r="M1" s="522" t="s">
        <v>30</v>
      </c>
      <c r="N1" s="522"/>
      <c r="O1" s="522"/>
      <c r="P1" s="522"/>
      <c r="Q1" s="201"/>
      <c r="R1" s="536" t="s">
        <v>143</v>
      </c>
      <c r="S1" s="536"/>
      <c r="T1" s="536"/>
      <c r="U1" s="536"/>
      <c r="V1" s="537"/>
      <c r="W1" s="201"/>
      <c r="X1" s="201"/>
      <c r="Y1" s="203"/>
      <c r="Z1" s="203"/>
    </row>
    <row r="2" spans="1:26" ht="26.25" customHeight="1" x14ac:dyDescent="0.25">
      <c r="A2" s="518"/>
      <c r="B2" s="523" t="s">
        <v>31</v>
      </c>
      <c r="C2" s="523"/>
      <c r="D2" s="523"/>
      <c r="E2" s="523"/>
      <c r="F2" s="523"/>
      <c r="G2" s="523"/>
      <c r="H2" s="523"/>
      <c r="I2" s="523"/>
      <c r="J2" s="523"/>
      <c r="K2" s="523"/>
      <c r="L2" s="524"/>
      <c r="M2" s="527" t="s">
        <v>32</v>
      </c>
      <c r="N2" s="527"/>
      <c r="O2" s="527"/>
      <c r="P2" s="527"/>
      <c r="Q2" s="203"/>
      <c r="R2" s="538"/>
      <c r="S2" s="538"/>
      <c r="T2" s="538"/>
      <c r="U2" s="538"/>
      <c r="V2" s="539"/>
      <c r="W2" s="203"/>
      <c r="X2" s="203"/>
      <c r="Y2" s="203"/>
      <c r="Z2" s="203"/>
    </row>
    <row r="3" spans="1:26" ht="26.25" customHeight="1" x14ac:dyDescent="0.25">
      <c r="A3" s="519"/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6"/>
      <c r="M3" s="527" t="s">
        <v>33</v>
      </c>
      <c r="N3" s="527"/>
      <c r="O3" s="527"/>
      <c r="P3" s="527"/>
      <c r="Q3" s="204"/>
      <c r="R3" s="538"/>
      <c r="S3" s="538"/>
      <c r="T3" s="538"/>
      <c r="U3" s="538"/>
      <c r="V3" s="539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538"/>
      <c r="S4" s="538"/>
      <c r="T4" s="538"/>
      <c r="U4" s="538"/>
      <c r="V4" s="539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525">
        <v>3</v>
      </c>
      <c r="C5" s="525"/>
      <c r="D5" s="208"/>
      <c r="E5" s="208"/>
      <c r="F5" s="208" t="s">
        <v>35</v>
      </c>
      <c r="G5" s="534" t="s">
        <v>65</v>
      </c>
      <c r="H5" s="534"/>
      <c r="I5" s="209"/>
      <c r="J5" s="208" t="s">
        <v>36</v>
      </c>
      <c r="K5" s="525">
        <v>50</v>
      </c>
      <c r="L5" s="525"/>
      <c r="M5" s="210"/>
      <c r="N5" s="210"/>
      <c r="O5" s="210"/>
      <c r="P5" s="210"/>
      <c r="Q5" s="210"/>
      <c r="R5" s="538"/>
      <c r="S5" s="538"/>
      <c r="T5" s="538"/>
      <c r="U5" s="538"/>
      <c r="V5" s="539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538"/>
      <c r="S6" s="538"/>
      <c r="T6" s="538"/>
      <c r="U6" s="538"/>
      <c r="V6" s="539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535" t="s">
        <v>2</v>
      </c>
      <c r="C7" s="535"/>
      <c r="D7" s="211"/>
      <c r="E7" s="211"/>
      <c r="F7" s="208" t="s">
        <v>38</v>
      </c>
      <c r="G7" s="534" t="s">
        <v>162</v>
      </c>
      <c r="H7" s="534"/>
      <c r="I7" s="212"/>
      <c r="J7" s="208" t="s">
        <v>39</v>
      </c>
      <c r="K7" s="210"/>
      <c r="L7" s="525" t="s">
        <v>158</v>
      </c>
      <c r="M7" s="525"/>
      <c r="N7" s="525"/>
      <c r="O7" s="525"/>
      <c r="P7" s="213"/>
      <c r="Q7" s="210"/>
      <c r="R7" s="538"/>
      <c r="S7" s="538"/>
      <c r="T7" s="538"/>
      <c r="U7" s="538"/>
      <c r="V7" s="539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538"/>
      <c r="S8" s="538"/>
      <c r="T8" s="538"/>
      <c r="U8" s="538"/>
      <c r="V8" s="539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528" t="s">
        <v>8</v>
      </c>
      <c r="C9" s="529"/>
      <c r="D9" s="529"/>
      <c r="E9" s="529"/>
      <c r="F9" s="529"/>
      <c r="G9" s="530"/>
      <c r="H9" s="528" t="s">
        <v>51</v>
      </c>
      <c r="I9" s="529"/>
      <c r="J9" s="529"/>
      <c r="K9" s="529"/>
      <c r="L9" s="529"/>
      <c r="M9" s="530"/>
      <c r="N9" s="528" t="s">
        <v>50</v>
      </c>
      <c r="O9" s="529"/>
      <c r="P9" s="529"/>
      <c r="Q9" s="529"/>
      <c r="R9" s="529"/>
      <c r="S9" s="529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0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103.6</v>
      </c>
      <c r="C11" s="222">
        <v>105.4</v>
      </c>
      <c r="D11" s="222">
        <v>108</v>
      </c>
      <c r="E11" s="222">
        <v>27.3</v>
      </c>
      <c r="F11" s="222">
        <v>110.4</v>
      </c>
      <c r="G11" s="222">
        <v>109.9</v>
      </c>
      <c r="H11" s="223">
        <v>107.8</v>
      </c>
      <c r="I11" s="222">
        <v>109.4</v>
      </c>
      <c r="J11" s="222">
        <v>109.1</v>
      </c>
      <c r="K11" s="222">
        <v>24.6</v>
      </c>
      <c r="L11" s="224">
        <v>111.8</v>
      </c>
      <c r="M11" s="224">
        <v>111.7</v>
      </c>
      <c r="N11" s="271">
        <v>108.4</v>
      </c>
      <c r="O11" s="226">
        <v>109.5</v>
      </c>
      <c r="P11" s="224">
        <v>111.5</v>
      </c>
      <c r="Q11" s="224">
        <v>28.1</v>
      </c>
      <c r="R11" s="224">
        <v>112</v>
      </c>
      <c r="S11" s="225">
        <v>112</v>
      </c>
      <c r="T11" s="227">
        <f t="shared" ref="T11:T17" si="0">SUM(B11:S11)</f>
        <v>1720.5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103.6</v>
      </c>
      <c r="C12" s="222">
        <v>105.4</v>
      </c>
      <c r="D12" s="222">
        <v>108</v>
      </c>
      <c r="E12" s="222">
        <v>27.3</v>
      </c>
      <c r="F12" s="222">
        <v>110.4</v>
      </c>
      <c r="G12" s="222">
        <v>109.9</v>
      </c>
      <c r="H12" s="223">
        <v>107.8</v>
      </c>
      <c r="I12" s="222">
        <v>109.4</v>
      </c>
      <c r="J12" s="222">
        <v>109.1</v>
      </c>
      <c r="K12" s="222">
        <v>24.6</v>
      </c>
      <c r="L12" s="224">
        <v>111.8</v>
      </c>
      <c r="M12" s="224">
        <v>111.7</v>
      </c>
      <c r="N12" s="271">
        <v>108.4</v>
      </c>
      <c r="O12" s="226">
        <v>109.5</v>
      </c>
      <c r="P12" s="224">
        <v>111.5</v>
      </c>
      <c r="Q12" s="224">
        <v>28.1</v>
      </c>
      <c r="R12" s="224">
        <v>112</v>
      </c>
      <c r="S12" s="225">
        <v>112</v>
      </c>
      <c r="T12" s="227">
        <f t="shared" si="0"/>
        <v>1720.5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102.5</v>
      </c>
      <c r="C13" s="222">
        <v>104.3</v>
      </c>
      <c r="D13" s="222">
        <v>107.1</v>
      </c>
      <c r="E13" s="222">
        <v>27.1</v>
      </c>
      <c r="F13" s="222">
        <v>109.5</v>
      </c>
      <c r="G13" s="222">
        <v>109.2</v>
      </c>
      <c r="H13" s="223">
        <v>106.7</v>
      </c>
      <c r="I13" s="222">
        <v>109</v>
      </c>
      <c r="J13" s="222">
        <v>107.7</v>
      </c>
      <c r="K13" s="222">
        <v>24.6</v>
      </c>
      <c r="L13" s="224">
        <v>111.2</v>
      </c>
      <c r="M13" s="224">
        <v>110.8</v>
      </c>
      <c r="N13" s="271">
        <v>107.5</v>
      </c>
      <c r="O13" s="226">
        <v>109</v>
      </c>
      <c r="P13" s="224">
        <v>110.7</v>
      </c>
      <c r="Q13" s="224">
        <v>27.8</v>
      </c>
      <c r="R13" s="224">
        <v>111.1</v>
      </c>
      <c r="S13" s="225">
        <v>111.3</v>
      </c>
      <c r="T13" s="227">
        <f t="shared" si="0"/>
        <v>1707.1000000000001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102.5</v>
      </c>
      <c r="C14" s="222">
        <v>104.3</v>
      </c>
      <c r="D14" s="222">
        <v>107.1</v>
      </c>
      <c r="E14" s="222">
        <v>27.1</v>
      </c>
      <c r="F14" s="222">
        <v>109.5</v>
      </c>
      <c r="G14" s="222">
        <v>109.2</v>
      </c>
      <c r="H14" s="223">
        <v>106.7</v>
      </c>
      <c r="I14" s="222">
        <v>109</v>
      </c>
      <c r="J14" s="222">
        <v>107.7</v>
      </c>
      <c r="K14" s="222">
        <v>24.6</v>
      </c>
      <c r="L14" s="224">
        <v>111.2</v>
      </c>
      <c r="M14" s="224">
        <v>110.8</v>
      </c>
      <c r="N14" s="271">
        <v>107.5</v>
      </c>
      <c r="O14" s="226">
        <v>109</v>
      </c>
      <c r="P14" s="224">
        <v>110.7</v>
      </c>
      <c r="Q14" s="224">
        <v>27.8</v>
      </c>
      <c r="R14" s="224">
        <v>111.1</v>
      </c>
      <c r="S14" s="225">
        <v>111.3</v>
      </c>
      <c r="T14" s="227">
        <f t="shared" si="0"/>
        <v>1707.1000000000001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102.5</v>
      </c>
      <c r="C15" s="222">
        <v>104.3</v>
      </c>
      <c r="D15" s="222">
        <v>107.1</v>
      </c>
      <c r="E15" s="222">
        <v>27.1</v>
      </c>
      <c r="F15" s="222">
        <v>109.5</v>
      </c>
      <c r="G15" s="222">
        <v>109.2</v>
      </c>
      <c r="H15" s="223">
        <v>106.7</v>
      </c>
      <c r="I15" s="222">
        <v>109</v>
      </c>
      <c r="J15" s="222">
        <v>107.7</v>
      </c>
      <c r="K15" s="222">
        <v>24.6</v>
      </c>
      <c r="L15" s="224">
        <v>111.2</v>
      </c>
      <c r="M15" s="224">
        <v>110.8</v>
      </c>
      <c r="N15" s="271">
        <v>107.5</v>
      </c>
      <c r="O15" s="226">
        <v>109</v>
      </c>
      <c r="P15" s="224">
        <v>110.7</v>
      </c>
      <c r="Q15" s="224">
        <v>27.8</v>
      </c>
      <c r="R15" s="224">
        <v>111.1</v>
      </c>
      <c r="S15" s="225">
        <v>111.3</v>
      </c>
      <c r="T15" s="227">
        <f t="shared" si="0"/>
        <v>1707.1000000000001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102.5</v>
      </c>
      <c r="C16" s="222">
        <v>104.3</v>
      </c>
      <c r="D16" s="222">
        <v>107.1</v>
      </c>
      <c r="E16" s="222">
        <v>27.1</v>
      </c>
      <c r="F16" s="222">
        <v>109.5</v>
      </c>
      <c r="G16" s="222">
        <v>109.2</v>
      </c>
      <c r="H16" s="223">
        <v>106.7</v>
      </c>
      <c r="I16" s="222">
        <v>109</v>
      </c>
      <c r="J16" s="222">
        <v>107.7</v>
      </c>
      <c r="K16" s="222">
        <v>24.6</v>
      </c>
      <c r="L16" s="224">
        <v>111.2</v>
      </c>
      <c r="M16" s="224">
        <v>110.8</v>
      </c>
      <c r="N16" s="271">
        <v>107.5</v>
      </c>
      <c r="O16" s="226">
        <v>109</v>
      </c>
      <c r="P16" s="224">
        <v>110.7</v>
      </c>
      <c r="Q16" s="224">
        <v>27.8</v>
      </c>
      <c r="R16" s="224">
        <v>111.1</v>
      </c>
      <c r="S16" s="225">
        <v>111.3</v>
      </c>
      <c r="T16" s="227">
        <f t="shared" si="0"/>
        <v>1707.1000000000001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102.5</v>
      </c>
      <c r="C17" s="229">
        <v>104.3</v>
      </c>
      <c r="D17" s="229">
        <v>107.1</v>
      </c>
      <c r="E17" s="229">
        <v>27.1</v>
      </c>
      <c r="F17" s="229">
        <v>109.5</v>
      </c>
      <c r="G17" s="229">
        <v>109.2</v>
      </c>
      <c r="H17" s="275">
        <v>106.7</v>
      </c>
      <c r="I17" s="324">
        <v>109</v>
      </c>
      <c r="J17" s="324">
        <v>107.7</v>
      </c>
      <c r="K17" s="324">
        <v>24.6</v>
      </c>
      <c r="L17" s="231">
        <v>111.2</v>
      </c>
      <c r="M17" s="231">
        <v>110.8</v>
      </c>
      <c r="N17" s="272">
        <v>107.5</v>
      </c>
      <c r="O17" s="233">
        <v>109</v>
      </c>
      <c r="P17" s="231">
        <v>110.7</v>
      </c>
      <c r="Q17" s="231">
        <v>27.8</v>
      </c>
      <c r="R17" s="231">
        <v>111.1</v>
      </c>
      <c r="S17" s="232">
        <v>111.3</v>
      </c>
      <c r="T17" s="234">
        <f t="shared" si="0"/>
        <v>1707.1000000000001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719.7</v>
      </c>
      <c r="C18" s="236">
        <f t="shared" si="1"/>
        <v>732.3</v>
      </c>
      <c r="D18" s="236">
        <f t="shared" si="1"/>
        <v>751.50000000000011</v>
      </c>
      <c r="E18" s="236">
        <f t="shared" si="1"/>
        <v>190.1</v>
      </c>
      <c r="F18" s="236">
        <f t="shared" si="1"/>
        <v>768.3</v>
      </c>
      <c r="G18" s="236">
        <f t="shared" si="1"/>
        <v>765.80000000000007</v>
      </c>
      <c r="H18" s="273">
        <f t="shared" si="1"/>
        <v>749.10000000000014</v>
      </c>
      <c r="I18" s="238">
        <f t="shared" si="1"/>
        <v>763.8</v>
      </c>
      <c r="J18" s="238">
        <f t="shared" si="1"/>
        <v>756.7</v>
      </c>
      <c r="K18" s="238">
        <f t="shared" si="1"/>
        <v>172.2</v>
      </c>
      <c r="L18" s="238">
        <f t="shared" si="1"/>
        <v>779.60000000000014</v>
      </c>
      <c r="M18" s="238">
        <f t="shared" si="1"/>
        <v>777.39999999999986</v>
      </c>
      <c r="N18" s="273">
        <f t="shared" si="1"/>
        <v>754.3</v>
      </c>
      <c r="O18" s="238">
        <f t="shared" si="1"/>
        <v>764</v>
      </c>
      <c r="P18" s="238">
        <f t="shared" si="1"/>
        <v>776.50000000000011</v>
      </c>
      <c r="Q18" s="238">
        <f t="shared" si="1"/>
        <v>195.20000000000002</v>
      </c>
      <c r="R18" s="238">
        <f t="shared" si="1"/>
        <v>779.50000000000011</v>
      </c>
      <c r="S18" s="333">
        <f t="shared" si="1"/>
        <v>780.49999999999989</v>
      </c>
      <c r="T18" s="239">
        <f t="shared" si="1"/>
        <v>11976.500000000002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6" t="s">
        <v>49</v>
      </c>
      <c r="B21" s="528" t="s">
        <v>8</v>
      </c>
      <c r="C21" s="529"/>
      <c r="D21" s="529"/>
      <c r="E21" s="529"/>
      <c r="F21" s="529"/>
      <c r="G21" s="530"/>
      <c r="H21" s="528" t="s">
        <v>51</v>
      </c>
      <c r="I21" s="529"/>
      <c r="J21" s="529"/>
      <c r="K21" s="529"/>
      <c r="L21" s="529"/>
      <c r="M21" s="530"/>
      <c r="N21" s="529" t="s">
        <v>50</v>
      </c>
      <c r="O21" s="529"/>
      <c r="P21" s="529"/>
      <c r="Q21" s="529"/>
      <c r="R21" s="529"/>
      <c r="S21" s="530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7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8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0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7.9</v>
      </c>
      <c r="C23" s="254">
        <v>8.1999999999999993</v>
      </c>
      <c r="D23" s="263">
        <v>8.1</v>
      </c>
      <c r="E23" s="263">
        <v>2.2000000000000002</v>
      </c>
      <c r="F23" s="263">
        <v>8.1</v>
      </c>
      <c r="G23" s="319">
        <v>8</v>
      </c>
      <c r="H23" s="277">
        <v>7.8</v>
      </c>
      <c r="I23" s="263">
        <v>7.9</v>
      </c>
      <c r="J23" s="263">
        <v>7.9</v>
      </c>
      <c r="K23" s="263">
        <v>1.9</v>
      </c>
      <c r="L23" s="263">
        <v>7.9</v>
      </c>
      <c r="M23" s="319">
        <v>7.9</v>
      </c>
      <c r="N23" s="277">
        <v>8.1</v>
      </c>
      <c r="O23" s="263">
        <v>8</v>
      </c>
      <c r="P23" s="263">
        <v>8.1</v>
      </c>
      <c r="Q23" s="263">
        <v>2.2000000000000002</v>
      </c>
      <c r="R23" s="263">
        <v>7.9</v>
      </c>
      <c r="S23" s="319">
        <v>8.1</v>
      </c>
      <c r="T23" s="262">
        <f t="shared" ref="T23:T30" si="2">SUM(B23:S23)</f>
        <v>126.2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1">
        <v>7.9</v>
      </c>
      <c r="C24" s="224">
        <v>8.1999999999999993</v>
      </c>
      <c r="D24" s="224">
        <v>8.1</v>
      </c>
      <c r="E24" s="224">
        <v>2.2000000000000002</v>
      </c>
      <c r="F24" s="224">
        <v>8.1</v>
      </c>
      <c r="G24" s="225">
        <v>8</v>
      </c>
      <c r="H24" s="271">
        <v>7.8</v>
      </c>
      <c r="I24" s="224">
        <v>7.9</v>
      </c>
      <c r="J24" s="224">
        <v>7.9</v>
      </c>
      <c r="K24" s="224">
        <v>1.9</v>
      </c>
      <c r="L24" s="224">
        <v>7.9</v>
      </c>
      <c r="M24" s="225">
        <v>7.9</v>
      </c>
      <c r="N24" s="271">
        <v>8.1</v>
      </c>
      <c r="O24" s="224">
        <v>8</v>
      </c>
      <c r="P24" s="224">
        <v>8.1</v>
      </c>
      <c r="Q24" s="224">
        <v>2.2000000000000002</v>
      </c>
      <c r="R24" s="224">
        <v>7.9</v>
      </c>
      <c r="S24" s="225">
        <v>8.1</v>
      </c>
      <c r="T24" s="262">
        <f t="shared" si="2"/>
        <v>126.2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1">
        <v>7.9</v>
      </c>
      <c r="C25" s="224">
        <v>8.1</v>
      </c>
      <c r="D25" s="224">
        <v>8.1</v>
      </c>
      <c r="E25" s="224">
        <v>2.1</v>
      </c>
      <c r="F25" s="224">
        <v>8.1</v>
      </c>
      <c r="G25" s="225">
        <v>8</v>
      </c>
      <c r="H25" s="271">
        <v>7.8</v>
      </c>
      <c r="I25" s="224">
        <v>7.9</v>
      </c>
      <c r="J25" s="224">
        <v>7.8</v>
      </c>
      <c r="K25" s="224">
        <v>1.8</v>
      </c>
      <c r="L25" s="224">
        <v>7.9</v>
      </c>
      <c r="M25" s="225">
        <v>7.7</v>
      </c>
      <c r="N25" s="271">
        <v>7.8</v>
      </c>
      <c r="O25" s="224">
        <v>8</v>
      </c>
      <c r="P25" s="224">
        <v>8.1</v>
      </c>
      <c r="Q25" s="224">
        <v>2.1</v>
      </c>
      <c r="R25" s="224">
        <v>7.8</v>
      </c>
      <c r="S25" s="225">
        <v>8.1</v>
      </c>
      <c r="T25" s="262">
        <f t="shared" si="2"/>
        <v>125.09999999999998</v>
      </c>
      <c r="U25" s="248"/>
      <c r="V25" s="392"/>
      <c r="W25" s="248"/>
      <c r="X25" s="269"/>
      <c r="Y25" s="269"/>
      <c r="Z25" s="26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7.9</v>
      </c>
      <c r="C26" s="254">
        <v>8.1</v>
      </c>
      <c r="D26" s="224">
        <v>8.1</v>
      </c>
      <c r="E26" s="224">
        <v>2.1</v>
      </c>
      <c r="F26" s="224">
        <v>8.1</v>
      </c>
      <c r="G26" s="225">
        <v>8</v>
      </c>
      <c r="H26" s="271">
        <v>7.8</v>
      </c>
      <c r="I26" s="224">
        <v>7.9</v>
      </c>
      <c r="J26" s="224">
        <v>7.8</v>
      </c>
      <c r="K26" s="224">
        <v>1.8</v>
      </c>
      <c r="L26" s="224">
        <v>7.9</v>
      </c>
      <c r="M26" s="225">
        <v>7.8</v>
      </c>
      <c r="N26" s="271">
        <v>7.8</v>
      </c>
      <c r="O26" s="224">
        <v>8</v>
      </c>
      <c r="P26" s="224">
        <v>8.1</v>
      </c>
      <c r="Q26" s="224">
        <v>2.1</v>
      </c>
      <c r="R26" s="224">
        <v>7.8</v>
      </c>
      <c r="S26" s="225">
        <v>8.1</v>
      </c>
      <c r="T26" s="262">
        <f t="shared" si="2"/>
        <v>125.19999999999997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1">
        <v>7.9</v>
      </c>
      <c r="C27" s="224">
        <v>8.1999999999999993</v>
      </c>
      <c r="D27" s="224">
        <v>8.1</v>
      </c>
      <c r="E27" s="224">
        <v>2.1</v>
      </c>
      <c r="F27" s="224">
        <v>8.1</v>
      </c>
      <c r="G27" s="225">
        <v>8</v>
      </c>
      <c r="H27" s="271">
        <v>7.8</v>
      </c>
      <c r="I27" s="224">
        <v>7.9</v>
      </c>
      <c r="J27" s="224">
        <v>7.8</v>
      </c>
      <c r="K27" s="224">
        <v>1.8</v>
      </c>
      <c r="L27" s="224">
        <v>7.9</v>
      </c>
      <c r="M27" s="225">
        <v>7.8</v>
      </c>
      <c r="N27" s="271">
        <v>7.8</v>
      </c>
      <c r="O27" s="224">
        <v>8</v>
      </c>
      <c r="P27" s="224">
        <v>8.1</v>
      </c>
      <c r="Q27" s="224">
        <v>2.1</v>
      </c>
      <c r="R27" s="224">
        <v>7.8</v>
      </c>
      <c r="S27" s="225">
        <v>8.1</v>
      </c>
      <c r="T27" s="262">
        <f t="shared" si="2"/>
        <v>125.29999999999998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1">
        <v>7.9</v>
      </c>
      <c r="C28" s="224">
        <v>8.1999999999999993</v>
      </c>
      <c r="D28" s="224">
        <v>8.1</v>
      </c>
      <c r="E28" s="224">
        <v>2.2000000000000002</v>
      </c>
      <c r="F28" s="224">
        <v>8.1</v>
      </c>
      <c r="G28" s="225">
        <v>8</v>
      </c>
      <c r="H28" s="271">
        <v>7.8</v>
      </c>
      <c r="I28" s="224">
        <v>8</v>
      </c>
      <c r="J28" s="224">
        <v>7.8</v>
      </c>
      <c r="K28" s="224">
        <v>1.9</v>
      </c>
      <c r="L28" s="224">
        <v>8</v>
      </c>
      <c r="M28" s="225">
        <v>7.8</v>
      </c>
      <c r="N28" s="271">
        <v>7.9</v>
      </c>
      <c r="O28" s="224">
        <v>8</v>
      </c>
      <c r="P28" s="224">
        <v>8.1</v>
      </c>
      <c r="Q28" s="224">
        <v>2.1</v>
      </c>
      <c r="R28" s="224">
        <v>7.8</v>
      </c>
      <c r="S28" s="225">
        <v>8.1</v>
      </c>
      <c r="T28" s="262">
        <f t="shared" si="2"/>
        <v>125.79999999999998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7">
        <v>8</v>
      </c>
      <c r="C29" s="263">
        <v>8.1999999999999993</v>
      </c>
      <c r="D29" s="263">
        <v>8.1999999999999993</v>
      </c>
      <c r="E29" s="263">
        <v>2.2000000000000002</v>
      </c>
      <c r="F29" s="263">
        <v>8.1999999999999993</v>
      </c>
      <c r="G29" s="319">
        <v>8</v>
      </c>
      <c r="H29" s="277">
        <v>7.8</v>
      </c>
      <c r="I29" s="263">
        <v>8</v>
      </c>
      <c r="J29" s="263">
        <v>7.8</v>
      </c>
      <c r="K29" s="263">
        <v>1.9</v>
      </c>
      <c r="L29" s="263">
        <v>8</v>
      </c>
      <c r="M29" s="319">
        <v>7.8</v>
      </c>
      <c r="N29" s="277">
        <v>7.9</v>
      </c>
      <c r="O29" s="263">
        <v>8</v>
      </c>
      <c r="P29" s="263">
        <v>8.1999999999999993</v>
      </c>
      <c r="Q29" s="263">
        <v>2.2000000000000002</v>
      </c>
      <c r="R29" s="263">
        <v>7.8</v>
      </c>
      <c r="S29" s="319">
        <v>8.1999999999999993</v>
      </c>
      <c r="T29" s="265">
        <f t="shared" si="2"/>
        <v>126.4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55.4</v>
      </c>
      <c r="C30" s="268">
        <f t="shared" ref="C30:S30" si="3">SUM(C23:C29)</f>
        <v>57.2</v>
      </c>
      <c r="D30" s="268">
        <f t="shared" si="3"/>
        <v>56.8</v>
      </c>
      <c r="E30" s="268">
        <f t="shared" si="3"/>
        <v>15.099999999999998</v>
      </c>
      <c r="F30" s="268">
        <f t="shared" si="3"/>
        <v>56.8</v>
      </c>
      <c r="G30" s="320">
        <f t="shared" si="3"/>
        <v>56</v>
      </c>
      <c r="H30" s="237">
        <f t="shared" si="3"/>
        <v>54.599999999999994</v>
      </c>
      <c r="I30" s="268">
        <f t="shared" si="3"/>
        <v>55.5</v>
      </c>
      <c r="J30" s="268">
        <f t="shared" si="3"/>
        <v>54.8</v>
      </c>
      <c r="K30" s="268">
        <f t="shared" si="3"/>
        <v>13</v>
      </c>
      <c r="L30" s="268">
        <f t="shared" si="3"/>
        <v>55.5</v>
      </c>
      <c r="M30" s="320">
        <f t="shared" si="3"/>
        <v>54.699999999999996</v>
      </c>
      <c r="N30" s="237">
        <f t="shared" si="3"/>
        <v>55.4</v>
      </c>
      <c r="O30" s="268">
        <f t="shared" si="3"/>
        <v>56</v>
      </c>
      <c r="P30" s="268">
        <f t="shared" si="3"/>
        <v>56.8</v>
      </c>
      <c r="Q30" s="268">
        <f t="shared" si="3"/>
        <v>15</v>
      </c>
      <c r="R30" s="268">
        <f t="shared" si="3"/>
        <v>54.8</v>
      </c>
      <c r="S30" s="320">
        <f t="shared" si="3"/>
        <v>56.8</v>
      </c>
      <c r="T30" s="267">
        <f t="shared" si="2"/>
        <v>880.19999999999993</v>
      </c>
      <c r="U30" s="248"/>
      <c r="V30" s="392"/>
      <c r="W30" s="248"/>
      <c r="X30" s="203"/>
      <c r="Y30" s="203"/>
      <c r="Z30" s="203"/>
    </row>
    <row r="31" spans="1:47" ht="27.75" customHeight="1" x14ac:dyDescent="0.25">
      <c r="A31" s="240"/>
      <c r="B31" s="241">
        <v>55</v>
      </c>
      <c r="C31" s="241">
        <v>57</v>
      </c>
      <c r="D31" s="241">
        <v>57</v>
      </c>
      <c r="E31" s="241">
        <v>15</v>
      </c>
      <c r="F31" s="241">
        <v>57</v>
      </c>
      <c r="G31" s="241">
        <v>57</v>
      </c>
      <c r="H31" s="241">
        <v>55</v>
      </c>
      <c r="I31" s="241">
        <v>56</v>
      </c>
      <c r="J31" s="241">
        <v>56</v>
      </c>
      <c r="K31" s="241">
        <v>13</v>
      </c>
      <c r="L31" s="241">
        <v>56</v>
      </c>
      <c r="M31" s="241">
        <v>56</v>
      </c>
      <c r="N31" s="241">
        <v>55</v>
      </c>
      <c r="O31" s="241">
        <v>56</v>
      </c>
      <c r="P31" s="241">
        <v>57</v>
      </c>
      <c r="Q31" s="241">
        <v>15</v>
      </c>
      <c r="R31" s="241">
        <v>56</v>
      </c>
      <c r="S31" s="241">
        <v>58</v>
      </c>
      <c r="T31" s="242"/>
      <c r="U31" s="258"/>
      <c r="V31" s="393"/>
      <c r="W31" s="315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451"/>
      <c r="G32" s="451"/>
      <c r="H32" s="245"/>
      <c r="I32" s="245"/>
      <c r="J32" s="245"/>
      <c r="K32" s="245"/>
      <c r="L32" s="451"/>
      <c r="M32" s="451"/>
      <c r="N32" s="451"/>
      <c r="O32" s="451"/>
      <c r="P32" s="451"/>
      <c r="Q32" s="203"/>
      <c r="R32" s="451"/>
      <c r="S32" s="241"/>
      <c r="T32" s="241"/>
      <c r="U32" s="209"/>
      <c r="V32" s="393"/>
      <c r="W32" s="315"/>
      <c r="X32" s="203"/>
      <c r="Y32" s="203"/>
      <c r="Z32" s="203"/>
    </row>
    <row r="33" spans="1:26" ht="26.25" customHeight="1" thickBot="1" x14ac:dyDescent="0.3">
      <c r="A33" s="214" t="s">
        <v>63</v>
      </c>
      <c r="B33" s="528" t="s">
        <v>25</v>
      </c>
      <c r="C33" s="529"/>
      <c r="D33" s="529"/>
      <c r="E33" s="529"/>
      <c r="F33" s="529"/>
      <c r="G33" s="529"/>
      <c r="H33" s="246"/>
      <c r="I33" s="247"/>
      <c r="J33" s="528" t="s">
        <v>78</v>
      </c>
      <c r="K33" s="529"/>
      <c r="L33" s="529"/>
      <c r="M33" s="529"/>
      <c r="N33" s="529"/>
      <c r="O33" s="529"/>
      <c r="P33" s="246"/>
      <c r="Q33" s="531" t="s">
        <v>155</v>
      </c>
      <c r="R33" s="532"/>
      <c r="S33" s="532"/>
      <c r="T33" s="532"/>
      <c r="U33" s="532"/>
      <c r="V33" s="533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6">
        <v>1</v>
      </c>
      <c r="K34" s="259">
        <v>2</v>
      </c>
      <c r="L34" s="259">
        <v>3</v>
      </c>
      <c r="M34" s="259">
        <v>4</v>
      </c>
      <c r="N34" s="259">
        <v>5</v>
      </c>
      <c r="O34" s="259">
        <v>6</v>
      </c>
      <c r="P34" s="260" t="s">
        <v>10</v>
      </c>
      <c r="Q34" s="531"/>
      <c r="R34" s="532"/>
      <c r="S34" s="532"/>
      <c r="T34" s="532"/>
      <c r="U34" s="532"/>
      <c r="V34" s="533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90.1</v>
      </c>
      <c r="C35" s="254">
        <v>82.7</v>
      </c>
      <c r="D35" s="254">
        <v>85.5</v>
      </c>
      <c r="E35" s="254">
        <v>26.7</v>
      </c>
      <c r="F35" s="254">
        <v>93.7</v>
      </c>
      <c r="G35" s="255">
        <v>92.6</v>
      </c>
      <c r="H35" s="227">
        <f t="shared" ref="H35:H42" si="4">SUM(B35:G35)</f>
        <v>471.29999999999995</v>
      </c>
      <c r="I35" s="208"/>
      <c r="J35" s="223">
        <v>6.3</v>
      </c>
      <c r="K35" s="261">
        <v>5.6</v>
      </c>
      <c r="L35" s="261">
        <v>5.9</v>
      </c>
      <c r="M35" s="261">
        <v>2</v>
      </c>
      <c r="N35" s="261">
        <v>6.3</v>
      </c>
      <c r="O35" s="261">
        <v>6.2</v>
      </c>
      <c r="P35" s="262">
        <f t="shared" ref="P35:P42" si="5">SUM(J35:O35)</f>
        <v>32.299999999999997</v>
      </c>
      <c r="Q35" s="531"/>
      <c r="R35" s="532"/>
      <c r="S35" s="532"/>
      <c r="T35" s="532"/>
      <c r="U35" s="532"/>
      <c r="V35" s="533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90.1</v>
      </c>
      <c r="C36" s="254">
        <v>82.7</v>
      </c>
      <c r="D36" s="254">
        <v>85.5</v>
      </c>
      <c r="E36" s="254">
        <v>26.7</v>
      </c>
      <c r="F36" s="254">
        <v>93.7</v>
      </c>
      <c r="G36" s="255">
        <v>92.6</v>
      </c>
      <c r="H36" s="227">
        <f t="shared" si="4"/>
        <v>471.29999999999995</v>
      </c>
      <c r="I36" s="212"/>
      <c r="J36" s="223">
        <v>6.3</v>
      </c>
      <c r="K36" s="261">
        <v>5.6</v>
      </c>
      <c r="L36" s="261">
        <v>5.9</v>
      </c>
      <c r="M36" s="261">
        <v>2</v>
      </c>
      <c r="N36" s="261">
        <v>6.3</v>
      </c>
      <c r="O36" s="261">
        <v>6.2</v>
      </c>
      <c r="P36" s="262">
        <f t="shared" si="5"/>
        <v>32.299999999999997</v>
      </c>
      <c r="Q36" s="531"/>
      <c r="R36" s="532"/>
      <c r="S36" s="532"/>
      <c r="T36" s="532"/>
      <c r="U36" s="532"/>
      <c r="V36" s="533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/>
      <c r="C37" s="254"/>
      <c r="D37" s="254"/>
      <c r="E37" s="254"/>
      <c r="F37" s="254"/>
      <c r="G37" s="255"/>
      <c r="H37" s="227">
        <f t="shared" si="4"/>
        <v>0</v>
      </c>
      <c r="I37" s="212"/>
      <c r="J37" s="223">
        <v>6.2</v>
      </c>
      <c r="K37" s="261">
        <v>5.6</v>
      </c>
      <c r="L37" s="261">
        <v>5.8</v>
      </c>
      <c r="M37" s="261">
        <v>1.9</v>
      </c>
      <c r="N37" s="261">
        <v>6.2</v>
      </c>
      <c r="O37" s="261">
        <v>6.1</v>
      </c>
      <c r="P37" s="262">
        <f t="shared" si="5"/>
        <v>31.799999999999997</v>
      </c>
      <c r="Q37" s="531"/>
      <c r="R37" s="532"/>
      <c r="S37" s="532"/>
      <c r="T37" s="532"/>
      <c r="U37" s="532"/>
      <c r="V37" s="533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/>
      <c r="C38" s="254"/>
      <c r="D38" s="254"/>
      <c r="E38" s="254"/>
      <c r="F38" s="254"/>
      <c r="G38" s="255"/>
      <c r="H38" s="227">
        <f t="shared" si="4"/>
        <v>0</v>
      </c>
      <c r="I38" s="212"/>
      <c r="J38" s="223">
        <v>6.2</v>
      </c>
      <c r="K38" s="261">
        <v>5.6</v>
      </c>
      <c r="L38" s="261">
        <v>5.9</v>
      </c>
      <c r="M38" s="261">
        <v>1.9</v>
      </c>
      <c r="N38" s="261">
        <v>6.3</v>
      </c>
      <c r="O38" s="261">
        <v>6.2</v>
      </c>
      <c r="P38" s="262">
        <f t="shared" si="5"/>
        <v>32.1</v>
      </c>
      <c r="Q38" s="531"/>
      <c r="R38" s="532"/>
      <c r="S38" s="532"/>
      <c r="T38" s="532"/>
      <c r="U38" s="532"/>
      <c r="V38" s="533"/>
    </row>
    <row r="39" spans="1:26" s="203" customFormat="1" ht="26.25" customHeight="1" x14ac:dyDescent="0.25">
      <c r="A39" s="88" t="s">
        <v>46</v>
      </c>
      <c r="B39" s="223"/>
      <c r="C39" s="254"/>
      <c r="D39" s="254"/>
      <c r="E39" s="254"/>
      <c r="F39" s="254"/>
      <c r="G39" s="255"/>
      <c r="H39" s="227">
        <f t="shared" si="4"/>
        <v>0</v>
      </c>
      <c r="I39" s="212"/>
      <c r="J39" s="223">
        <v>6.2</v>
      </c>
      <c r="K39" s="261">
        <v>5.6</v>
      </c>
      <c r="L39" s="261">
        <v>5.9</v>
      </c>
      <c r="M39" s="261">
        <v>1.9</v>
      </c>
      <c r="N39" s="261">
        <v>6.3</v>
      </c>
      <c r="O39" s="261">
        <v>6.2</v>
      </c>
      <c r="P39" s="262">
        <f t="shared" si="5"/>
        <v>32.1</v>
      </c>
      <c r="Q39" s="531"/>
      <c r="R39" s="532"/>
      <c r="S39" s="532"/>
      <c r="T39" s="532"/>
      <c r="U39" s="532"/>
      <c r="V39" s="533"/>
    </row>
    <row r="40" spans="1:26" s="203" customFormat="1" ht="26.25" customHeight="1" x14ac:dyDescent="0.25">
      <c r="A40" s="88" t="s">
        <v>47</v>
      </c>
      <c r="B40" s="223"/>
      <c r="C40" s="254"/>
      <c r="D40" s="254"/>
      <c r="E40" s="254"/>
      <c r="F40" s="254"/>
      <c r="G40" s="255"/>
      <c r="H40" s="227">
        <f t="shared" si="4"/>
        <v>0</v>
      </c>
      <c r="I40" s="212"/>
      <c r="J40" s="223">
        <v>6.2</v>
      </c>
      <c r="K40" s="261">
        <v>5.6</v>
      </c>
      <c r="L40" s="261">
        <v>5.9</v>
      </c>
      <c r="M40" s="261">
        <v>1.9</v>
      </c>
      <c r="N40" s="261">
        <v>6.3</v>
      </c>
      <c r="O40" s="261">
        <v>6.2</v>
      </c>
      <c r="P40" s="262">
        <f t="shared" si="5"/>
        <v>32.1</v>
      </c>
      <c r="Q40" s="531"/>
      <c r="R40" s="532"/>
      <c r="S40" s="532"/>
      <c r="T40" s="532"/>
      <c r="U40" s="532"/>
      <c r="V40" s="533"/>
    </row>
    <row r="41" spans="1:26" s="203" customFormat="1" ht="26.25" customHeight="1" thickBot="1" x14ac:dyDescent="0.3">
      <c r="A41" s="228" t="s">
        <v>48</v>
      </c>
      <c r="B41" s="275"/>
      <c r="C41" s="256"/>
      <c r="D41" s="256"/>
      <c r="E41" s="256"/>
      <c r="F41" s="256"/>
      <c r="G41" s="377"/>
      <c r="H41" s="234">
        <f t="shared" si="4"/>
        <v>0</v>
      </c>
      <c r="I41" s="212"/>
      <c r="J41" s="230">
        <v>6.2</v>
      </c>
      <c r="K41" s="264">
        <v>5.6</v>
      </c>
      <c r="L41" s="264">
        <v>5.9</v>
      </c>
      <c r="M41" s="264">
        <v>2</v>
      </c>
      <c r="N41" s="264">
        <v>6.3</v>
      </c>
      <c r="O41" s="264">
        <v>6.3</v>
      </c>
      <c r="P41" s="265">
        <f t="shared" si="5"/>
        <v>32.300000000000004</v>
      </c>
      <c r="Q41" s="531"/>
      <c r="R41" s="532"/>
      <c r="S41" s="532"/>
      <c r="T41" s="532"/>
      <c r="U41" s="532"/>
      <c r="V41" s="533"/>
    </row>
    <row r="42" spans="1:26" s="203" customFormat="1" ht="26.25" customHeight="1" thickBot="1" x14ac:dyDescent="0.3">
      <c r="A42" s="235" t="s">
        <v>10</v>
      </c>
      <c r="B42" s="328">
        <f t="shared" ref="B42:G42" si="6">SUM(B35:B41)</f>
        <v>180.2</v>
      </c>
      <c r="C42" s="274">
        <f t="shared" si="6"/>
        <v>165.4</v>
      </c>
      <c r="D42" s="274">
        <f t="shared" si="6"/>
        <v>171</v>
      </c>
      <c r="E42" s="274">
        <f t="shared" si="6"/>
        <v>53.4</v>
      </c>
      <c r="F42" s="274">
        <f t="shared" si="6"/>
        <v>187.4</v>
      </c>
      <c r="G42" s="329">
        <f t="shared" si="6"/>
        <v>185.2</v>
      </c>
      <c r="H42" s="239">
        <f t="shared" si="4"/>
        <v>942.59999999999991</v>
      </c>
      <c r="I42" s="208"/>
      <c r="J42" s="321">
        <f>SUM(J35:J41)</f>
        <v>43.6</v>
      </c>
      <c r="K42" s="266">
        <f>SUM(K35:K41)</f>
        <v>39.200000000000003</v>
      </c>
      <c r="L42" s="266">
        <f t="shared" ref="L42:O42" si="7">SUM(L35:L41)</f>
        <v>41.199999999999996</v>
      </c>
      <c r="M42" s="266">
        <f t="shared" si="7"/>
        <v>13.600000000000001</v>
      </c>
      <c r="N42" s="266">
        <f t="shared" si="7"/>
        <v>44</v>
      </c>
      <c r="O42" s="266">
        <f t="shared" si="7"/>
        <v>43.4</v>
      </c>
      <c r="P42" s="267">
        <f t="shared" si="5"/>
        <v>225</v>
      </c>
      <c r="Q42" s="531"/>
      <c r="R42" s="532"/>
      <c r="S42" s="532"/>
      <c r="T42" s="532"/>
      <c r="U42" s="532"/>
      <c r="V42" s="533"/>
    </row>
    <row r="43" spans="1:26" s="203" customFormat="1" ht="26.25" customHeight="1" x14ac:dyDescent="0.25">
      <c r="A43" s="257"/>
      <c r="B43" s="258"/>
      <c r="C43" s="258"/>
      <c r="D43" s="258"/>
      <c r="E43" s="258"/>
      <c r="F43" s="258"/>
      <c r="G43" s="258"/>
      <c r="H43" s="258"/>
      <c r="I43" s="258"/>
      <c r="J43" s="212">
        <v>44</v>
      </c>
      <c r="K43" s="241">
        <v>41</v>
      </c>
      <c r="L43" s="241">
        <v>43</v>
      </c>
      <c r="M43" s="241">
        <v>14</v>
      </c>
      <c r="N43" s="241">
        <v>46</v>
      </c>
      <c r="O43" s="241">
        <v>46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447"/>
      <c r="J44" s="395"/>
      <c r="K44" s="395"/>
      <c r="L44" s="395"/>
      <c r="M44" s="395"/>
      <c r="N44" s="447"/>
      <c r="O44" s="447"/>
      <c r="P44" s="395"/>
      <c r="Q44" s="396"/>
      <c r="R44" s="396"/>
      <c r="S44" s="396"/>
      <c r="T44" s="396"/>
      <c r="U44" s="396"/>
      <c r="V44" s="397"/>
    </row>
  </sheetData>
  <mergeCells count="22"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  <mergeCell ref="B21:G21"/>
    <mergeCell ref="H21:M21"/>
    <mergeCell ref="N21:S21"/>
    <mergeCell ref="J33:O33"/>
    <mergeCell ref="B33:G33"/>
    <mergeCell ref="Q33:V42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381C-60C0-4140-B5C8-2DAA0795F804}">
  <dimension ref="A1:E14"/>
  <sheetViews>
    <sheetView view="pageBreakPreview" zoomScaleNormal="100" zoomScaleSheetLayoutView="100" workbookViewId="0">
      <selection activeCell="H12" sqref="H12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540" t="s">
        <v>111</v>
      </c>
      <c r="B1" s="541"/>
      <c r="C1" s="541"/>
      <c r="D1" s="542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2.5707</v>
      </c>
      <c r="C3" s="383" t="s">
        <v>124</v>
      </c>
      <c r="D3" s="384">
        <v>2.4608000000000003</v>
      </c>
      <c r="E3" s="385"/>
    </row>
    <row r="4" spans="1:5" x14ac:dyDescent="0.25">
      <c r="A4" s="386" t="s">
        <v>113</v>
      </c>
      <c r="B4" s="387">
        <v>2.3615999999999997</v>
      </c>
      <c r="C4" s="386" t="s">
        <v>125</v>
      </c>
      <c r="D4" s="387">
        <v>2.5088000000000004</v>
      </c>
      <c r="E4" s="385"/>
    </row>
    <row r="5" spans="1:5" x14ac:dyDescent="0.25">
      <c r="A5" s="386" t="s">
        <v>114</v>
      </c>
      <c r="B5" s="387">
        <v>2.4436</v>
      </c>
      <c r="C5" s="386" t="s">
        <v>126</v>
      </c>
      <c r="D5" s="387">
        <v>2.4864000000000002</v>
      </c>
      <c r="E5" s="385"/>
    </row>
    <row r="6" spans="1:5" x14ac:dyDescent="0.25">
      <c r="A6" s="386" t="s">
        <v>115</v>
      </c>
      <c r="B6" s="387">
        <v>0.76669999999999994</v>
      </c>
      <c r="C6" s="386" t="s">
        <v>127</v>
      </c>
      <c r="D6" s="387">
        <v>0.56640000000000001</v>
      </c>
      <c r="E6" s="385"/>
    </row>
    <row r="7" spans="1:5" x14ac:dyDescent="0.25">
      <c r="A7" s="386" t="s">
        <v>116</v>
      </c>
      <c r="B7" s="387">
        <v>2.6732</v>
      </c>
      <c r="C7" s="386" t="s">
        <v>128</v>
      </c>
      <c r="D7" s="387">
        <v>2.5568</v>
      </c>
      <c r="E7" s="385"/>
    </row>
    <row r="8" spans="1:5" ht="24" thickBot="1" x14ac:dyDescent="0.3">
      <c r="A8" s="386" t="s">
        <v>117</v>
      </c>
      <c r="B8" s="388">
        <v>2.6444999999999994</v>
      </c>
      <c r="C8" s="386" t="s">
        <v>129</v>
      </c>
      <c r="D8" s="388">
        <v>2.5504000000000002</v>
      </c>
      <c r="E8" s="385"/>
    </row>
    <row r="9" spans="1:5" x14ac:dyDescent="0.25">
      <c r="A9" s="383" t="s">
        <v>118</v>
      </c>
      <c r="B9" s="384">
        <v>2.3712000000000004</v>
      </c>
      <c r="C9" s="383" t="s">
        <v>130</v>
      </c>
      <c r="D9" s="384">
        <v>2.4768000000000003</v>
      </c>
      <c r="E9" s="385"/>
    </row>
    <row r="10" spans="1:5" x14ac:dyDescent="0.25">
      <c r="A10" s="386" t="s">
        <v>119</v>
      </c>
      <c r="B10" s="387">
        <v>2.4159999999999999</v>
      </c>
      <c r="C10" s="386" t="s">
        <v>131</v>
      </c>
      <c r="D10" s="387">
        <v>2.5088000000000004</v>
      </c>
      <c r="E10" s="385"/>
    </row>
    <row r="11" spans="1:5" x14ac:dyDescent="0.25">
      <c r="A11" s="386" t="s">
        <v>120</v>
      </c>
      <c r="B11" s="387">
        <v>2.4736000000000002</v>
      </c>
      <c r="C11" s="386" t="s">
        <v>132</v>
      </c>
      <c r="D11" s="387">
        <v>2.5504000000000002</v>
      </c>
      <c r="E11" s="385"/>
    </row>
    <row r="12" spans="1:5" x14ac:dyDescent="0.25">
      <c r="A12" s="386" t="s">
        <v>121</v>
      </c>
      <c r="B12" s="387">
        <v>0.62720000000000009</v>
      </c>
      <c r="C12" s="386" t="s">
        <v>133</v>
      </c>
      <c r="D12" s="387">
        <v>0.64319999999999999</v>
      </c>
      <c r="E12" s="385"/>
    </row>
    <row r="13" spans="1:5" x14ac:dyDescent="0.25">
      <c r="A13" s="386" t="s">
        <v>122</v>
      </c>
      <c r="B13" s="387">
        <v>2.5248000000000004</v>
      </c>
      <c r="C13" s="386" t="s">
        <v>134</v>
      </c>
      <c r="D13" s="387">
        <v>2.5568</v>
      </c>
      <c r="E13" s="385"/>
    </row>
    <row r="14" spans="1:5" ht="24" thickBot="1" x14ac:dyDescent="0.3">
      <c r="A14" s="386" t="s">
        <v>123</v>
      </c>
      <c r="B14" s="388">
        <v>2.5184000000000002</v>
      </c>
      <c r="C14" s="386" t="s">
        <v>135</v>
      </c>
      <c r="D14" s="388">
        <v>2.5664000000000002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0F1E-D546-46D4-A169-2830ED17D903}">
  <dimension ref="A1:E25"/>
  <sheetViews>
    <sheetView view="pageBreakPreview" topLeftCell="A10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66" customWidth="1"/>
    <col min="2" max="3" width="11.42578125" style="366"/>
    <col min="4" max="4" width="9.140625" style="366" customWidth="1"/>
    <col min="5" max="5" width="12.5703125" style="366" customWidth="1"/>
    <col min="6" max="16384" width="11.42578125" style="366"/>
  </cols>
  <sheetData>
    <row r="1" spans="1:5" ht="37.5" x14ac:dyDescent="0.25">
      <c r="A1" s="363"/>
      <c r="B1" s="364" t="s">
        <v>103</v>
      </c>
      <c r="C1" s="364" t="s">
        <v>104</v>
      </c>
      <c r="D1" s="364" t="s">
        <v>105</v>
      </c>
      <c r="E1" s="365" t="s">
        <v>106</v>
      </c>
    </row>
    <row r="2" spans="1:5" x14ac:dyDescent="0.25">
      <c r="A2" s="546" t="s">
        <v>107</v>
      </c>
      <c r="B2" s="367">
        <v>583</v>
      </c>
      <c r="C2" s="367">
        <v>44</v>
      </c>
      <c r="D2" s="368">
        <v>4.0999999999999996</v>
      </c>
      <c r="E2" s="369">
        <f t="shared" ref="E2:E7" si="0">SUM(B2:C2)*D2/1000</f>
        <v>2.5707</v>
      </c>
    </row>
    <row r="3" spans="1:5" x14ac:dyDescent="0.25">
      <c r="A3" s="547"/>
      <c r="B3" s="367">
        <v>535</v>
      </c>
      <c r="C3" s="367">
        <v>41</v>
      </c>
      <c r="D3" s="368">
        <v>4.0999999999999996</v>
      </c>
      <c r="E3" s="369">
        <f t="shared" si="0"/>
        <v>2.3615999999999997</v>
      </c>
    </row>
    <row r="4" spans="1:5" x14ac:dyDescent="0.25">
      <c r="A4" s="547"/>
      <c r="B4" s="367">
        <v>553</v>
      </c>
      <c r="C4" s="367">
        <v>43</v>
      </c>
      <c r="D4" s="368">
        <v>4.0999999999999996</v>
      </c>
      <c r="E4" s="369">
        <f t="shared" si="0"/>
        <v>2.4436</v>
      </c>
    </row>
    <row r="5" spans="1:5" x14ac:dyDescent="0.25">
      <c r="A5" s="547"/>
      <c r="B5" s="367">
        <v>173</v>
      </c>
      <c r="C5" s="367">
        <v>14</v>
      </c>
      <c r="D5" s="368">
        <v>4.0999999999999996</v>
      </c>
      <c r="E5" s="369">
        <f t="shared" si="0"/>
        <v>0.76669999999999994</v>
      </c>
    </row>
    <row r="6" spans="1:5" x14ac:dyDescent="0.25">
      <c r="A6" s="547"/>
      <c r="B6" s="367">
        <v>606</v>
      </c>
      <c r="C6" s="367">
        <v>46</v>
      </c>
      <c r="D6" s="368">
        <v>4.0999999999999996</v>
      </c>
      <c r="E6" s="369">
        <f t="shared" si="0"/>
        <v>2.6732</v>
      </c>
    </row>
    <row r="7" spans="1:5" x14ac:dyDescent="0.25">
      <c r="A7" s="548"/>
      <c r="B7" s="367">
        <v>599</v>
      </c>
      <c r="C7" s="367">
        <v>46</v>
      </c>
      <c r="D7" s="368">
        <v>4.0999999999999996</v>
      </c>
      <c r="E7" s="369">
        <f t="shared" si="0"/>
        <v>2.6444999999999994</v>
      </c>
    </row>
    <row r="8" spans="1:5" x14ac:dyDescent="0.25">
      <c r="A8" s="543" t="s">
        <v>8</v>
      </c>
      <c r="B8" s="367">
        <v>686</v>
      </c>
      <c r="C8" s="367">
        <v>55</v>
      </c>
      <c r="D8" s="368">
        <v>3.2</v>
      </c>
      <c r="E8" s="369">
        <f t="shared" ref="E8:E25" si="1">SUM(B8:C8)*D8/1000</f>
        <v>2.3712000000000004</v>
      </c>
    </row>
    <row r="9" spans="1:5" x14ac:dyDescent="0.25">
      <c r="A9" s="544"/>
      <c r="B9" s="367">
        <v>698</v>
      </c>
      <c r="C9" s="367">
        <v>57</v>
      </c>
      <c r="D9" s="368">
        <v>3.2</v>
      </c>
      <c r="E9" s="369">
        <f t="shared" si="1"/>
        <v>2.4159999999999999</v>
      </c>
    </row>
    <row r="10" spans="1:5" x14ac:dyDescent="0.25">
      <c r="A10" s="544"/>
      <c r="B10" s="367">
        <v>716</v>
      </c>
      <c r="C10" s="367">
        <v>57</v>
      </c>
      <c r="D10" s="368">
        <v>3.2</v>
      </c>
      <c r="E10" s="369">
        <f t="shared" si="1"/>
        <v>2.4736000000000002</v>
      </c>
    </row>
    <row r="11" spans="1:5" x14ac:dyDescent="0.25">
      <c r="A11" s="544"/>
      <c r="B11" s="367">
        <v>181</v>
      </c>
      <c r="C11" s="367">
        <v>15</v>
      </c>
      <c r="D11" s="368">
        <v>3.2</v>
      </c>
      <c r="E11" s="369">
        <f t="shared" si="1"/>
        <v>0.62720000000000009</v>
      </c>
    </row>
    <row r="12" spans="1:5" x14ac:dyDescent="0.25">
      <c r="A12" s="544"/>
      <c r="B12" s="367">
        <v>732</v>
      </c>
      <c r="C12" s="367">
        <v>57</v>
      </c>
      <c r="D12" s="368">
        <v>3.2</v>
      </c>
      <c r="E12" s="369">
        <f t="shared" si="1"/>
        <v>2.5248000000000004</v>
      </c>
    </row>
    <row r="13" spans="1:5" x14ac:dyDescent="0.25">
      <c r="A13" s="549"/>
      <c r="B13" s="367">
        <v>730</v>
      </c>
      <c r="C13" s="367">
        <v>57</v>
      </c>
      <c r="D13" s="368">
        <v>3.2</v>
      </c>
      <c r="E13" s="369">
        <f t="shared" si="1"/>
        <v>2.5184000000000002</v>
      </c>
    </row>
    <row r="14" spans="1:5" x14ac:dyDescent="0.25">
      <c r="A14" s="543" t="s">
        <v>51</v>
      </c>
      <c r="B14" s="367">
        <v>714</v>
      </c>
      <c r="C14" s="367">
        <v>55</v>
      </c>
      <c r="D14" s="368">
        <v>3.2</v>
      </c>
      <c r="E14" s="369">
        <f t="shared" si="1"/>
        <v>2.4608000000000003</v>
      </c>
    </row>
    <row r="15" spans="1:5" x14ac:dyDescent="0.25">
      <c r="A15" s="544"/>
      <c r="B15" s="367">
        <v>728</v>
      </c>
      <c r="C15" s="367">
        <v>56</v>
      </c>
      <c r="D15" s="368">
        <v>3.2</v>
      </c>
      <c r="E15" s="369">
        <f t="shared" si="1"/>
        <v>2.5088000000000004</v>
      </c>
    </row>
    <row r="16" spans="1:5" x14ac:dyDescent="0.25">
      <c r="A16" s="544"/>
      <c r="B16" s="367">
        <v>721</v>
      </c>
      <c r="C16" s="367">
        <v>56</v>
      </c>
      <c r="D16" s="368">
        <v>3.2</v>
      </c>
      <c r="E16" s="369">
        <f t="shared" si="1"/>
        <v>2.4864000000000002</v>
      </c>
    </row>
    <row r="17" spans="1:5" x14ac:dyDescent="0.25">
      <c r="A17" s="544"/>
      <c r="B17" s="367">
        <v>164</v>
      </c>
      <c r="C17" s="367">
        <v>13</v>
      </c>
      <c r="D17" s="368">
        <v>3.2</v>
      </c>
      <c r="E17" s="369">
        <f t="shared" si="1"/>
        <v>0.56640000000000001</v>
      </c>
    </row>
    <row r="18" spans="1:5" x14ac:dyDescent="0.25">
      <c r="A18" s="544"/>
      <c r="B18" s="367">
        <v>743</v>
      </c>
      <c r="C18" s="367">
        <v>56</v>
      </c>
      <c r="D18" s="368">
        <v>3.2</v>
      </c>
      <c r="E18" s="369">
        <f t="shared" si="1"/>
        <v>2.5568</v>
      </c>
    </row>
    <row r="19" spans="1:5" x14ac:dyDescent="0.25">
      <c r="A19" s="549"/>
      <c r="B19" s="367">
        <v>741</v>
      </c>
      <c r="C19" s="367">
        <v>56</v>
      </c>
      <c r="D19" s="368">
        <v>3.2</v>
      </c>
      <c r="E19" s="369">
        <f t="shared" si="1"/>
        <v>2.5504000000000002</v>
      </c>
    </row>
    <row r="20" spans="1:5" x14ac:dyDescent="0.25">
      <c r="A20" s="543" t="s">
        <v>50</v>
      </c>
      <c r="B20" s="367">
        <v>719</v>
      </c>
      <c r="C20" s="367">
        <v>55</v>
      </c>
      <c r="D20" s="368">
        <v>3.2</v>
      </c>
      <c r="E20" s="369">
        <f t="shared" si="1"/>
        <v>2.4768000000000003</v>
      </c>
    </row>
    <row r="21" spans="1:5" x14ac:dyDescent="0.25">
      <c r="A21" s="544"/>
      <c r="B21" s="367">
        <v>728</v>
      </c>
      <c r="C21" s="367">
        <v>56</v>
      </c>
      <c r="D21" s="368">
        <v>3.2</v>
      </c>
      <c r="E21" s="369">
        <f t="shared" si="1"/>
        <v>2.5088000000000004</v>
      </c>
    </row>
    <row r="22" spans="1:5" x14ac:dyDescent="0.25">
      <c r="A22" s="544"/>
      <c r="B22" s="367">
        <v>740</v>
      </c>
      <c r="C22" s="367">
        <v>57</v>
      </c>
      <c r="D22" s="368">
        <v>3.2</v>
      </c>
      <c r="E22" s="369">
        <f t="shared" si="1"/>
        <v>2.5504000000000002</v>
      </c>
    </row>
    <row r="23" spans="1:5" x14ac:dyDescent="0.25">
      <c r="A23" s="544"/>
      <c r="B23" s="367">
        <v>186</v>
      </c>
      <c r="C23" s="367">
        <v>15</v>
      </c>
      <c r="D23" s="368">
        <v>3.2</v>
      </c>
      <c r="E23" s="369">
        <f t="shared" si="1"/>
        <v>0.64319999999999999</v>
      </c>
    </row>
    <row r="24" spans="1:5" x14ac:dyDescent="0.25">
      <c r="A24" s="544"/>
      <c r="B24" s="370">
        <v>743</v>
      </c>
      <c r="C24" s="370">
        <v>56</v>
      </c>
      <c r="D24" s="368">
        <v>3.2</v>
      </c>
      <c r="E24" s="371">
        <f t="shared" si="1"/>
        <v>2.5568</v>
      </c>
    </row>
    <row r="25" spans="1:5" ht="19.5" thickBot="1" x14ac:dyDescent="0.3">
      <c r="A25" s="545"/>
      <c r="B25" s="372">
        <v>744</v>
      </c>
      <c r="C25" s="372">
        <v>58</v>
      </c>
      <c r="D25" s="368">
        <v>3.2</v>
      </c>
      <c r="E25" s="373">
        <f t="shared" si="1"/>
        <v>2.5664000000000002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04F0-2137-4354-BAD3-7BEA79B899C5}">
  <dimension ref="A1:F28"/>
  <sheetViews>
    <sheetView view="pageBreakPreview" zoomScale="90" zoomScaleNormal="100" zoomScaleSheetLayoutView="90" workbookViewId="0">
      <selection activeCell="B6" sqref="B6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550" t="s">
        <v>82</v>
      </c>
      <c r="B1" s="551"/>
      <c r="C1" s="551"/>
      <c r="D1" s="552"/>
    </row>
    <row r="2" spans="1:6" ht="20.25" x14ac:dyDescent="0.25">
      <c r="A2" s="337" t="s">
        <v>83</v>
      </c>
      <c r="B2" s="338">
        <v>72</v>
      </c>
      <c r="C2" s="339" t="s">
        <v>84</v>
      </c>
      <c r="D2" s="340" t="s">
        <v>85</v>
      </c>
    </row>
    <row r="3" spans="1:6" ht="20.25" x14ac:dyDescent="0.25">
      <c r="A3" s="341" t="s">
        <v>86</v>
      </c>
      <c r="B3" s="342">
        <f>B2*3.72%</f>
        <v>2.6784000000000003</v>
      </c>
      <c r="C3" s="343"/>
      <c r="D3" s="344" t="s">
        <v>87</v>
      </c>
    </row>
    <row r="4" spans="1:6" ht="20.25" x14ac:dyDescent="0.25">
      <c r="A4" s="341" t="s">
        <v>88</v>
      </c>
      <c r="B4" s="342">
        <f>B3*2</f>
        <v>5.3568000000000007</v>
      </c>
      <c r="C4" s="343"/>
      <c r="D4" s="344" t="s">
        <v>89</v>
      </c>
    </row>
    <row r="5" spans="1:6" ht="20.25" x14ac:dyDescent="0.25">
      <c r="A5" s="345" t="s">
        <v>90</v>
      </c>
      <c r="B5" s="346">
        <v>2.5000000000000001E-2</v>
      </c>
      <c r="C5" s="343" t="s">
        <v>84</v>
      </c>
      <c r="D5" s="344" t="s">
        <v>91</v>
      </c>
    </row>
    <row r="6" spans="1:6" ht="20.25" x14ac:dyDescent="0.25">
      <c r="A6" s="345" t="s">
        <v>92</v>
      </c>
      <c r="B6" s="347">
        <v>155.16999999999999</v>
      </c>
      <c r="C6" s="343" t="s">
        <v>84</v>
      </c>
      <c r="D6" s="344" t="s">
        <v>85</v>
      </c>
    </row>
    <row r="7" spans="1:6" ht="20.25" x14ac:dyDescent="0.25">
      <c r="A7" s="341" t="s">
        <v>93</v>
      </c>
      <c r="B7" s="342">
        <f>B5*B6</f>
        <v>3.8792499999999999</v>
      </c>
      <c r="C7" s="343"/>
      <c r="D7" s="344" t="s">
        <v>94</v>
      </c>
    </row>
    <row r="8" spans="1:6" ht="20.25" x14ac:dyDescent="0.25">
      <c r="A8" s="341" t="s">
        <v>95</v>
      </c>
      <c r="B8" s="348">
        <v>0.36</v>
      </c>
      <c r="C8" s="343"/>
      <c r="D8" s="112" t="s">
        <v>96</v>
      </c>
    </row>
    <row r="9" spans="1:6" ht="21" thickBot="1" x14ac:dyDescent="0.3">
      <c r="A9" s="341" t="s">
        <v>97</v>
      </c>
      <c r="B9" s="349">
        <f>B4-B7</f>
        <v>1.4775500000000008</v>
      </c>
      <c r="C9" s="343"/>
      <c r="D9" s="344" t="s">
        <v>98</v>
      </c>
    </row>
    <row r="10" spans="1:6" ht="21" thickBot="1" x14ac:dyDescent="0.3">
      <c r="A10" s="350" t="s">
        <v>99</v>
      </c>
      <c r="B10" s="351">
        <f>B9/B8</f>
        <v>4.1043055555555581</v>
      </c>
      <c r="C10" s="352"/>
      <c r="D10" s="353" t="s">
        <v>100</v>
      </c>
      <c r="E10" s="17" t="s">
        <v>101</v>
      </c>
      <c r="F10" s="17" t="s">
        <v>102</v>
      </c>
    </row>
    <row r="14" spans="1:6" s="354" customFormat="1" ht="14.25" x14ac:dyDescent="0.25">
      <c r="B14" s="355"/>
      <c r="C14" s="356"/>
      <c r="D14" s="356"/>
      <c r="E14" s="355"/>
    </row>
    <row r="15" spans="1:6" s="354" customFormat="1" ht="14.25" x14ac:dyDescent="0.25">
      <c r="B15" s="355"/>
      <c r="C15" s="357"/>
      <c r="D15" s="356"/>
      <c r="E15" s="355"/>
    </row>
    <row r="16" spans="1:6" s="354" customFormat="1" ht="14.25" x14ac:dyDescent="0.25">
      <c r="B16" s="355"/>
      <c r="C16" s="357"/>
      <c r="D16" s="356"/>
      <c r="E16" s="355"/>
    </row>
    <row r="17" spans="2:5" s="354" customFormat="1" ht="14.25" x14ac:dyDescent="0.25">
      <c r="B17" s="355"/>
      <c r="C17" s="357"/>
      <c r="D17" s="356"/>
      <c r="E17" s="355"/>
    </row>
    <row r="18" spans="2:5" s="354" customFormat="1" ht="14.25" x14ac:dyDescent="0.25">
      <c r="B18" s="355"/>
      <c r="C18" s="356"/>
      <c r="D18" s="356"/>
      <c r="E18" s="355"/>
    </row>
    <row r="19" spans="2:5" s="354" customFormat="1" ht="14.25" x14ac:dyDescent="0.25">
      <c r="B19" s="355"/>
      <c r="C19" s="356"/>
      <c r="D19" s="356"/>
      <c r="E19" s="355"/>
    </row>
    <row r="20" spans="2:5" s="354" customFormat="1" ht="14.25" x14ac:dyDescent="0.25">
      <c r="B20" s="355"/>
      <c r="C20" s="356"/>
      <c r="D20" s="356"/>
      <c r="E20" s="355"/>
    </row>
    <row r="21" spans="2:5" s="354" customFormat="1" ht="14.25" x14ac:dyDescent="0.25">
      <c r="B21" s="355"/>
      <c r="C21" s="356"/>
      <c r="D21" s="356"/>
      <c r="E21" s="355"/>
    </row>
    <row r="22" spans="2:5" s="354" customFormat="1" ht="14.25" x14ac:dyDescent="0.25">
      <c r="B22" s="355"/>
      <c r="C22" s="358"/>
      <c r="D22" s="359"/>
      <c r="E22" s="355"/>
    </row>
    <row r="23" spans="2:5" s="354" customFormat="1" ht="14.25" x14ac:dyDescent="0.25">
      <c r="B23" s="355"/>
      <c r="C23" s="358"/>
      <c r="D23" s="360"/>
      <c r="E23" s="355"/>
    </row>
    <row r="24" spans="2:5" s="354" customFormat="1" x14ac:dyDescent="0.25">
      <c r="B24" s="355"/>
      <c r="C24" s="361"/>
      <c r="D24" s="70"/>
      <c r="E24" s="355"/>
    </row>
    <row r="25" spans="2:5" s="354" customFormat="1" x14ac:dyDescent="0.25">
      <c r="B25" s="355"/>
      <c r="C25" s="361"/>
      <c r="D25" s="70"/>
      <c r="E25" s="355"/>
    </row>
    <row r="26" spans="2:5" s="354" customFormat="1" x14ac:dyDescent="0.25">
      <c r="B26" s="355"/>
      <c r="C26" s="362"/>
      <c r="D26" s="70"/>
      <c r="E26" s="355"/>
    </row>
    <row r="27" spans="2:5" s="354" customFormat="1" x14ac:dyDescent="0.25">
      <c r="B27" s="355"/>
      <c r="C27" s="362"/>
      <c r="D27" s="70"/>
      <c r="E27" s="355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93" t="s">
        <v>55</v>
      </c>
      <c r="L11" s="493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3"/>
      <c r="J15" s="503"/>
      <c r="K15" s="504"/>
      <c r="L15" s="496" t="s">
        <v>50</v>
      </c>
      <c r="M15" s="497"/>
      <c r="N15" s="497"/>
      <c r="O15" s="497"/>
      <c r="P15" s="497"/>
      <c r="Q15" s="497"/>
      <c r="R15" s="497"/>
      <c r="S15" s="497"/>
      <c r="T15" s="497"/>
      <c r="U15" s="498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494"/>
      <c r="I36" s="97"/>
      <c r="J36" s="52" t="s">
        <v>26</v>
      </c>
      <c r="K36" s="105"/>
      <c r="L36" s="500" t="s">
        <v>25</v>
      </c>
      <c r="M36" s="500"/>
      <c r="N36" s="500"/>
      <c r="O36" s="500"/>
      <c r="P36" s="49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93" t="s">
        <v>56</v>
      </c>
      <c r="L11" s="493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7"/>
      <c r="J15" s="508" t="s">
        <v>51</v>
      </c>
      <c r="K15" s="509"/>
      <c r="L15" s="509"/>
      <c r="M15" s="510"/>
      <c r="N15" s="511" t="s">
        <v>50</v>
      </c>
      <c r="O15" s="511"/>
      <c r="P15" s="511"/>
      <c r="Q15" s="511"/>
      <c r="R15" s="511"/>
      <c r="S15" s="511"/>
      <c r="T15" s="511"/>
      <c r="U15" s="512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494"/>
      <c r="I36" s="97"/>
      <c r="J36" s="52" t="s">
        <v>26</v>
      </c>
      <c r="K36" s="105"/>
      <c r="L36" s="500" t="s">
        <v>25</v>
      </c>
      <c r="M36" s="500"/>
      <c r="N36" s="500"/>
      <c r="O36" s="500"/>
      <c r="P36" s="49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93" t="s">
        <v>57</v>
      </c>
      <c r="L11" s="493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6"/>
      <c r="J15" s="507"/>
      <c r="K15" s="508" t="s">
        <v>51</v>
      </c>
      <c r="L15" s="509"/>
      <c r="M15" s="509"/>
      <c r="N15" s="510"/>
      <c r="O15" s="513" t="s">
        <v>50</v>
      </c>
      <c r="P15" s="511"/>
      <c r="Q15" s="511"/>
      <c r="R15" s="511"/>
      <c r="S15" s="511"/>
      <c r="T15" s="511"/>
      <c r="U15" s="511"/>
      <c r="V15" s="511"/>
      <c r="W15" s="51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494"/>
      <c r="I36" s="97"/>
      <c r="J36" s="52" t="s">
        <v>26</v>
      </c>
      <c r="K36" s="105"/>
      <c r="L36" s="500" t="s">
        <v>25</v>
      </c>
      <c r="M36" s="500"/>
      <c r="N36" s="500"/>
      <c r="O36" s="500"/>
      <c r="P36" s="49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91" t="s">
        <v>0</v>
      </c>
      <c r="B3" s="491"/>
      <c r="C3" s="49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92" t="s">
        <v>2</v>
      </c>
      <c r="F9" s="492"/>
      <c r="G9" s="4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2"/>
      <c r="S9" s="4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93" t="s">
        <v>58</v>
      </c>
      <c r="L11" s="493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5" t="s">
        <v>8</v>
      </c>
      <c r="C15" s="506"/>
      <c r="D15" s="506"/>
      <c r="E15" s="506"/>
      <c r="F15" s="506"/>
      <c r="G15" s="506"/>
      <c r="H15" s="506"/>
      <c r="I15" s="506"/>
      <c r="J15" s="507"/>
      <c r="K15" s="508" t="s">
        <v>51</v>
      </c>
      <c r="L15" s="509"/>
      <c r="M15" s="509"/>
      <c r="N15" s="510"/>
      <c r="O15" s="513" t="s">
        <v>50</v>
      </c>
      <c r="P15" s="511"/>
      <c r="Q15" s="511"/>
      <c r="R15" s="511"/>
      <c r="S15" s="511"/>
      <c r="T15" s="511"/>
      <c r="U15" s="511"/>
      <c r="V15" s="511"/>
      <c r="W15" s="51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9" t="s">
        <v>25</v>
      </c>
      <c r="C36" s="500"/>
      <c r="D36" s="500"/>
      <c r="E36" s="500"/>
      <c r="F36" s="500"/>
      <c r="G36" s="500"/>
      <c r="H36" s="494"/>
      <c r="I36" s="97"/>
      <c r="J36" s="52" t="s">
        <v>26</v>
      </c>
      <c r="K36" s="105"/>
      <c r="L36" s="500" t="s">
        <v>25</v>
      </c>
      <c r="M36" s="500"/>
      <c r="N36" s="500"/>
      <c r="O36" s="500"/>
      <c r="P36" s="49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501"/>
      <c r="K54" s="50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9" t="s">
        <v>8</v>
      </c>
      <c r="C55" s="500"/>
      <c r="D55" s="500"/>
      <c r="E55" s="500"/>
      <c r="F55" s="49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55</vt:i4>
      </vt:variant>
      <vt:variant>
        <vt:lpstr>Rangos con nombre</vt:lpstr>
      </vt:variant>
      <vt:variant>
        <vt:i4>30</vt:i4>
      </vt:variant>
    </vt:vector>
  </HeadingPairs>
  <TitlesOfParts>
    <vt:vector size="8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SEM 46</vt:lpstr>
      <vt:lpstr>SEM 47</vt:lpstr>
      <vt:lpstr>SEM 48</vt:lpstr>
      <vt:lpstr>SEM 49</vt:lpstr>
      <vt:lpstr>SEM 50</vt:lpstr>
      <vt:lpstr>IMPRIMIR</vt:lpstr>
      <vt:lpstr>Calcio_Imprimir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  <vt:lpstr>'SEM 42'!Área_de_impresión</vt:lpstr>
      <vt:lpstr>'SEM 43'!Área_de_impresión</vt:lpstr>
      <vt:lpstr>'SEM 44'!Área_de_impresión</vt:lpstr>
      <vt:lpstr>'SEM 45'!Área_de_impresión</vt:lpstr>
      <vt:lpstr>'SEM 46'!Área_de_impresión</vt:lpstr>
      <vt:lpstr>'SEM 47'!Área_de_impresión</vt:lpstr>
      <vt:lpstr>'SEM 48'!Área_de_impresión</vt:lpstr>
      <vt:lpstr>'SEM 49'!Área_de_impresión</vt:lpstr>
      <vt:lpstr>'SEM 50'!Área_de_impresión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2022-04-29T16:31:17Z</cp:lastPrinted>
  <dcterms:created xsi:type="dcterms:W3CDTF">2021-03-04T08:17:33Z</dcterms:created>
  <dcterms:modified xsi:type="dcterms:W3CDTF">2022-04-29T16:31:28Z</dcterms:modified>
</cp:coreProperties>
</file>