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BE1B0AB9-69BA-4D69-9655-4EA2A6A7CD28}" xr6:coauthVersionLast="36" xr6:coauthVersionMax="36" xr10:uidLastSave="{00000000-0000-0000-0000-000000000000}"/>
  <bookViews>
    <workbookView xWindow="0" yWindow="0" windowWidth="20490" windowHeight="7545" tabRatio="742" firstSheet="47" activeTab="56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SEM 49" sheetId="58" r:id="rId50"/>
    <sheet name="SEM 50" sheetId="59" r:id="rId51"/>
    <sheet name="SEM 51" sheetId="60" r:id="rId52"/>
    <sheet name="SEM 52" sheetId="61" r:id="rId53"/>
    <sheet name="SEM 53" sheetId="62" r:id="rId54"/>
    <sheet name="SEM 54" sheetId="63" r:id="rId55"/>
    <sheet name="SEM 55" sheetId="64" r:id="rId56"/>
    <sheet name="IMPRIMIR" sheetId="2" r:id="rId57"/>
    <sheet name="Calcio_Imprimir" sheetId="36" r:id="rId58"/>
    <sheet name="Calcio" sheetId="34" r:id="rId59"/>
    <sheet name="Carbonato de calcio" sheetId="33" r:id="rId60"/>
  </sheets>
  <definedNames>
    <definedName name="_xlnm.Print_Area" localSheetId="59">'Carbonato de calcio'!$A$1:$D$10</definedName>
    <definedName name="_xlnm.Print_Area" localSheetId="56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  <definedName name="_xlnm.Print_Area" localSheetId="49">'SEM 49'!$A$1:$W$70</definedName>
    <definedName name="_xlnm.Print_Area" localSheetId="50">'SEM 50'!$A$1:$W$70</definedName>
    <definedName name="_xlnm.Print_Area" localSheetId="51">'SEM 51'!$A$1:$W$70</definedName>
    <definedName name="_xlnm.Print_Area" localSheetId="52">'SEM 52'!$A$1:$W$70</definedName>
    <definedName name="_xlnm.Print_Area" localSheetId="53">'SEM 53'!$A$1:$W$70</definedName>
    <definedName name="_xlnm.Print_Area" localSheetId="54">'SEM 54'!$A$1:$W$70</definedName>
    <definedName name="_xlnm.Print_Area" localSheetId="55">'SEM 55'!$A$1:$W$70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64" l="1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C65" i="64"/>
  <c r="C70" i="64" s="1"/>
  <c r="B65" i="64"/>
  <c r="B70" i="64" s="1"/>
  <c r="T64" i="64"/>
  <c r="T63" i="64"/>
  <c r="T62" i="64"/>
  <c r="T61" i="64"/>
  <c r="T60" i="64"/>
  <c r="T59" i="64"/>
  <c r="T58" i="64"/>
  <c r="I51" i="64"/>
  <c r="R50" i="64"/>
  <c r="Q50" i="64"/>
  <c r="P50" i="64"/>
  <c r="O50" i="64"/>
  <c r="N50" i="64"/>
  <c r="M50" i="64"/>
  <c r="I50" i="64"/>
  <c r="H50" i="64"/>
  <c r="G50" i="64"/>
  <c r="F50" i="64"/>
  <c r="E50" i="64"/>
  <c r="D50" i="64"/>
  <c r="C50" i="64"/>
  <c r="B50" i="64"/>
  <c r="R49" i="64"/>
  <c r="Q49" i="64"/>
  <c r="P49" i="64"/>
  <c r="O49" i="64"/>
  <c r="N49" i="64"/>
  <c r="M49" i="64"/>
  <c r="I49" i="64"/>
  <c r="H49" i="64"/>
  <c r="G49" i="64"/>
  <c r="F49" i="64"/>
  <c r="E49" i="64"/>
  <c r="D49" i="64"/>
  <c r="C49" i="64"/>
  <c r="B49" i="64"/>
  <c r="S48" i="64"/>
  <c r="J48" i="64"/>
  <c r="R46" i="64"/>
  <c r="R51" i="64" s="1"/>
  <c r="Q46" i="64"/>
  <c r="Q51" i="64" s="1"/>
  <c r="P46" i="64"/>
  <c r="P51" i="64" s="1"/>
  <c r="O46" i="64"/>
  <c r="O51" i="64" s="1"/>
  <c r="N46" i="64"/>
  <c r="N51" i="64" s="1"/>
  <c r="M46" i="64"/>
  <c r="M51" i="64" s="1"/>
  <c r="I46" i="64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S45" i="64"/>
  <c r="J45" i="64"/>
  <c r="S44" i="64"/>
  <c r="J44" i="64"/>
  <c r="S43" i="64"/>
  <c r="J43" i="64"/>
  <c r="S42" i="64"/>
  <c r="J42" i="64"/>
  <c r="S41" i="64"/>
  <c r="J41" i="64"/>
  <c r="S40" i="64"/>
  <c r="J40" i="64"/>
  <c r="S39" i="64"/>
  <c r="J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5" i="64" l="1"/>
  <c r="T68" i="64" s="1"/>
  <c r="D70" i="64"/>
  <c r="S46" i="64"/>
  <c r="T25" i="64"/>
  <c r="J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R50" i="63"/>
  <c r="Q50" i="63"/>
  <c r="P50" i="63"/>
  <c r="O50" i="63"/>
  <c r="N50" i="63"/>
  <c r="M50" i="63"/>
  <c r="I50" i="63"/>
  <c r="H50" i="63"/>
  <c r="G50" i="63"/>
  <c r="F50" i="63"/>
  <c r="E50" i="63"/>
  <c r="D50" i="63"/>
  <c r="C50" i="63"/>
  <c r="B50" i="63"/>
  <c r="R49" i="63"/>
  <c r="Q49" i="63"/>
  <c r="P49" i="63"/>
  <c r="O49" i="63"/>
  <c r="N49" i="63"/>
  <c r="M49" i="63"/>
  <c r="I49" i="63"/>
  <c r="H49" i="63"/>
  <c r="G49" i="63"/>
  <c r="F49" i="63"/>
  <c r="E49" i="63"/>
  <c r="D49" i="63"/>
  <c r="C49" i="63"/>
  <c r="B49" i="63"/>
  <c r="S48" i="63"/>
  <c r="J48" i="63"/>
  <c r="R46" i="63"/>
  <c r="R51" i="63" s="1"/>
  <c r="Q46" i="63"/>
  <c r="Q51" i="63" s="1"/>
  <c r="P46" i="63"/>
  <c r="P51" i="63" s="1"/>
  <c r="O46" i="63"/>
  <c r="O51" i="63" s="1"/>
  <c r="N46" i="63"/>
  <c r="N51" i="63" s="1"/>
  <c r="M46" i="63"/>
  <c r="M51" i="63" s="1"/>
  <c r="I46" i="63"/>
  <c r="I51" i="63" s="1"/>
  <c r="H46" i="63"/>
  <c r="G46" i="63"/>
  <c r="G51" i="63" s="1"/>
  <c r="F46" i="63"/>
  <c r="F51" i="63" s="1"/>
  <c r="E46" i="63"/>
  <c r="E51" i="63" s="1"/>
  <c r="D46" i="63"/>
  <c r="D51" i="63" s="1"/>
  <c r="C46" i="63"/>
  <c r="C51" i="63" s="1"/>
  <c r="B46" i="63"/>
  <c r="S45" i="63"/>
  <c r="J45" i="63"/>
  <c r="S44" i="63"/>
  <c r="J44" i="63"/>
  <c r="S43" i="63"/>
  <c r="J43" i="63"/>
  <c r="S42" i="63"/>
  <c r="J42" i="63"/>
  <c r="S41" i="63"/>
  <c r="J41" i="63"/>
  <c r="S40" i="63"/>
  <c r="J40" i="63"/>
  <c r="S39" i="63"/>
  <c r="J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26" i="64"/>
  <c r="U27" i="64"/>
  <c r="J47" i="64"/>
  <c r="J49" i="64"/>
  <c r="S47" i="64"/>
  <c r="S49" i="64"/>
  <c r="S46" i="63"/>
  <c r="S47" i="63" s="1"/>
  <c r="J46" i="63"/>
  <c r="J49" i="63" s="1"/>
  <c r="T25" i="63"/>
  <c r="U27" i="63" s="1"/>
  <c r="D30" i="63"/>
  <c r="B51" i="63"/>
  <c r="T65" i="63"/>
  <c r="S49" i="63" l="1"/>
  <c r="J47" i="63"/>
  <c r="T26" i="63"/>
  <c r="T68" i="63"/>
  <c r="T66" i="63"/>
  <c r="T27" i="62" l="1"/>
  <c r="S69" i="62" l="1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D70" i="62" s="1"/>
  <c r="C65" i="62"/>
  <c r="C70" i="62" s="1"/>
  <c r="B65" i="62"/>
  <c r="B70" i="62" s="1"/>
  <c r="T64" i="62"/>
  <c r="T63" i="62"/>
  <c r="T62" i="62"/>
  <c r="T61" i="62"/>
  <c r="T60" i="62"/>
  <c r="T59" i="62"/>
  <c r="T58" i="62"/>
  <c r="R50" i="62"/>
  <c r="Q50" i="62"/>
  <c r="P50" i="62"/>
  <c r="O50" i="62"/>
  <c r="N50" i="62"/>
  <c r="M50" i="62"/>
  <c r="I50" i="62"/>
  <c r="H50" i="62"/>
  <c r="G50" i="62"/>
  <c r="F50" i="62"/>
  <c r="E50" i="62"/>
  <c r="D50" i="62"/>
  <c r="C50" i="62"/>
  <c r="B50" i="62"/>
  <c r="R49" i="62"/>
  <c r="Q49" i="62"/>
  <c r="P49" i="62"/>
  <c r="O49" i="62"/>
  <c r="N49" i="62"/>
  <c r="M49" i="62"/>
  <c r="I49" i="62"/>
  <c r="H49" i="62"/>
  <c r="G49" i="62"/>
  <c r="F49" i="62"/>
  <c r="E49" i="62"/>
  <c r="D49" i="62"/>
  <c r="C49" i="62"/>
  <c r="B49" i="62"/>
  <c r="S48" i="62"/>
  <c r="J48" i="62"/>
  <c r="R46" i="62"/>
  <c r="R51" i="62" s="1"/>
  <c r="Q46" i="62"/>
  <c r="Q51" i="62" s="1"/>
  <c r="P46" i="62"/>
  <c r="P51" i="62" s="1"/>
  <c r="O46" i="62"/>
  <c r="O51" i="62" s="1"/>
  <c r="N46" i="62"/>
  <c r="N51" i="62" s="1"/>
  <c r="M46" i="62"/>
  <c r="M51" i="62" s="1"/>
  <c r="I46" i="62"/>
  <c r="I51" i="62" s="1"/>
  <c r="H46" i="62"/>
  <c r="H51" i="62" s="1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S45" i="62"/>
  <c r="J45" i="62"/>
  <c r="S44" i="62"/>
  <c r="J44" i="62"/>
  <c r="S43" i="62"/>
  <c r="J43" i="62"/>
  <c r="S42" i="62"/>
  <c r="J42" i="62"/>
  <c r="S41" i="62"/>
  <c r="J41" i="62"/>
  <c r="S40" i="62"/>
  <c r="J40" i="62"/>
  <c r="S39" i="62"/>
  <c r="J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S46" i="62" l="1"/>
  <c r="S47" i="62" s="1"/>
  <c r="T65" i="62"/>
  <c r="T25" i="62"/>
  <c r="U27" i="62" s="1"/>
  <c r="J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I51" i="61"/>
  <c r="R50" i="61"/>
  <c r="Q50" i="61"/>
  <c r="P50" i="61"/>
  <c r="O50" i="61"/>
  <c r="N50" i="61"/>
  <c r="M50" i="61"/>
  <c r="I50" i="61"/>
  <c r="H50" i="61"/>
  <c r="G50" i="61"/>
  <c r="F50" i="61"/>
  <c r="E50" i="61"/>
  <c r="D50" i="61"/>
  <c r="C50" i="61"/>
  <c r="B50" i="61"/>
  <c r="R49" i="61"/>
  <c r="Q49" i="61"/>
  <c r="P49" i="61"/>
  <c r="O49" i="61"/>
  <c r="N49" i="61"/>
  <c r="M49" i="61"/>
  <c r="I49" i="61"/>
  <c r="H49" i="61"/>
  <c r="G49" i="61"/>
  <c r="F49" i="61"/>
  <c r="E49" i="61"/>
  <c r="D49" i="61"/>
  <c r="C49" i="61"/>
  <c r="B49" i="61"/>
  <c r="S48" i="61"/>
  <c r="J48" i="61"/>
  <c r="R46" i="61"/>
  <c r="R51" i="61" s="1"/>
  <c r="Q46" i="61"/>
  <c r="Q51" i="61" s="1"/>
  <c r="P46" i="61"/>
  <c r="P51" i="61" s="1"/>
  <c r="O46" i="61"/>
  <c r="O51" i="61" s="1"/>
  <c r="N46" i="61"/>
  <c r="N51" i="61" s="1"/>
  <c r="M46" i="61"/>
  <c r="M51" i="61" s="1"/>
  <c r="I46" i="61"/>
  <c r="H46" i="61"/>
  <c r="H51" i="61" s="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S45" i="61"/>
  <c r="J45" i="61"/>
  <c r="S44" i="61"/>
  <c r="J44" i="61"/>
  <c r="S43" i="61"/>
  <c r="J43" i="61"/>
  <c r="S42" i="61"/>
  <c r="J42" i="61"/>
  <c r="S41" i="61"/>
  <c r="J41" i="61"/>
  <c r="S40" i="61"/>
  <c r="J40" i="61"/>
  <c r="S39" i="61"/>
  <c r="J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S49" i="62" l="1"/>
  <c r="T66" i="62"/>
  <c r="T68" i="62"/>
  <c r="J47" i="62"/>
  <c r="J49" i="62"/>
  <c r="T26" i="62"/>
  <c r="J46" i="61"/>
  <c r="J49" i="61" s="1"/>
  <c r="T65" i="61"/>
  <c r="T66" i="61" s="1"/>
  <c r="B51" i="61"/>
  <c r="S46" i="61"/>
  <c r="T25" i="61"/>
  <c r="S70" i="60"/>
  <c r="L70" i="60"/>
  <c r="K70" i="60"/>
  <c r="D70" i="60"/>
  <c r="C70" i="60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K65" i="60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C65" i="60"/>
  <c r="B65" i="60"/>
  <c r="B70" i="60" s="1"/>
  <c r="T64" i="60"/>
  <c r="T63" i="60"/>
  <c r="T62" i="60"/>
  <c r="T61" i="60"/>
  <c r="T60" i="60"/>
  <c r="T59" i="60"/>
  <c r="T58" i="60"/>
  <c r="T68" i="61" l="1"/>
  <c r="J47" i="61"/>
  <c r="T26" i="61"/>
  <c r="U27" i="61"/>
  <c r="S47" i="61"/>
  <c r="S49" i="61"/>
  <c r="T65" i="60"/>
  <c r="T68" i="60" l="1"/>
  <c r="T66" i="60"/>
  <c r="R50" i="60" l="1"/>
  <c r="Q50" i="60"/>
  <c r="P50" i="60"/>
  <c r="O50" i="60"/>
  <c r="N50" i="60"/>
  <c r="M50" i="60"/>
  <c r="I50" i="60"/>
  <c r="H50" i="60"/>
  <c r="G50" i="60"/>
  <c r="F50" i="60"/>
  <c r="E50" i="60"/>
  <c r="D50" i="60"/>
  <c r="C50" i="60"/>
  <c r="B50" i="60"/>
  <c r="R49" i="60"/>
  <c r="Q49" i="60"/>
  <c r="P49" i="60"/>
  <c r="O49" i="60"/>
  <c r="N49" i="60"/>
  <c r="M49" i="60"/>
  <c r="I49" i="60"/>
  <c r="H49" i="60"/>
  <c r="G49" i="60"/>
  <c r="F49" i="60"/>
  <c r="E49" i="60"/>
  <c r="D49" i="60"/>
  <c r="C49" i="60"/>
  <c r="B49" i="60"/>
  <c r="S48" i="60"/>
  <c r="J48" i="60"/>
  <c r="R46" i="60"/>
  <c r="R51" i="60" s="1"/>
  <c r="Q46" i="60"/>
  <c r="Q51" i="60" s="1"/>
  <c r="P46" i="60"/>
  <c r="O46" i="60"/>
  <c r="O51" i="60" s="1"/>
  <c r="N46" i="60"/>
  <c r="N51" i="60" s="1"/>
  <c r="M46" i="60"/>
  <c r="M51" i="60" s="1"/>
  <c r="I46" i="60"/>
  <c r="I51" i="60" s="1"/>
  <c r="H46" i="60"/>
  <c r="H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S45" i="60"/>
  <c r="J45" i="60"/>
  <c r="S44" i="60"/>
  <c r="J44" i="60"/>
  <c r="S43" i="60"/>
  <c r="J43" i="60"/>
  <c r="S42" i="60"/>
  <c r="J42" i="60"/>
  <c r="S41" i="60"/>
  <c r="J41" i="60"/>
  <c r="S40" i="60"/>
  <c r="J40" i="60"/>
  <c r="S39" i="60"/>
  <c r="J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S46" i="60" l="1"/>
  <c r="S47" i="60"/>
  <c r="S49" i="60"/>
  <c r="P51" i="60"/>
  <c r="T25" i="60"/>
  <c r="J46" i="60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B65" i="59"/>
  <c r="B70" i="59" s="1"/>
  <c r="T64" i="59"/>
  <c r="T63" i="59"/>
  <c r="T62" i="59"/>
  <c r="T61" i="59"/>
  <c r="T60" i="59"/>
  <c r="T59" i="59"/>
  <c r="T58" i="59"/>
  <c r="I51" i="59"/>
  <c r="H51" i="59"/>
  <c r="R50" i="59"/>
  <c r="Q50" i="59"/>
  <c r="P50" i="59"/>
  <c r="O50" i="59"/>
  <c r="N50" i="59"/>
  <c r="M50" i="59"/>
  <c r="I50" i="59"/>
  <c r="H50" i="59"/>
  <c r="G50" i="59"/>
  <c r="F50" i="59"/>
  <c r="E50" i="59"/>
  <c r="D50" i="59"/>
  <c r="C50" i="59"/>
  <c r="B50" i="59"/>
  <c r="R49" i="59"/>
  <c r="Q49" i="59"/>
  <c r="P49" i="59"/>
  <c r="O49" i="59"/>
  <c r="N49" i="59"/>
  <c r="M49" i="59"/>
  <c r="I49" i="59"/>
  <c r="H49" i="59"/>
  <c r="G49" i="59"/>
  <c r="F49" i="59"/>
  <c r="E49" i="59"/>
  <c r="D49" i="59"/>
  <c r="C49" i="59"/>
  <c r="B49" i="59"/>
  <c r="S48" i="59"/>
  <c r="J48" i="59"/>
  <c r="R46" i="59"/>
  <c r="R51" i="59" s="1"/>
  <c r="Q46" i="59"/>
  <c r="Q51" i="59" s="1"/>
  <c r="P46" i="59"/>
  <c r="P51" i="59" s="1"/>
  <c r="O46" i="59"/>
  <c r="O51" i="59" s="1"/>
  <c r="N46" i="59"/>
  <c r="N51" i="59" s="1"/>
  <c r="M46" i="59"/>
  <c r="I46" i="59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S45" i="59"/>
  <c r="J45" i="59"/>
  <c r="S44" i="59"/>
  <c r="J44" i="59"/>
  <c r="S43" i="59"/>
  <c r="J43" i="59"/>
  <c r="S42" i="59"/>
  <c r="J42" i="59"/>
  <c r="S41" i="59"/>
  <c r="J41" i="59"/>
  <c r="S40" i="59"/>
  <c r="J40" i="59"/>
  <c r="S39" i="59"/>
  <c r="J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T24" i="59"/>
  <c r="T23" i="59"/>
  <c r="T22" i="59"/>
  <c r="T21" i="59"/>
  <c r="T20" i="59"/>
  <c r="T19" i="59"/>
  <c r="T18" i="59"/>
  <c r="J49" i="60" l="1"/>
  <c r="J47" i="60"/>
  <c r="T26" i="60"/>
  <c r="U27" i="60"/>
  <c r="T65" i="59"/>
  <c r="T68" i="59" s="1"/>
  <c r="S46" i="59"/>
  <c r="S49" i="59" s="1"/>
  <c r="J46" i="59"/>
  <c r="J47" i="59" s="1"/>
  <c r="T25" i="59"/>
  <c r="T26" i="59" s="1"/>
  <c r="B30" i="59"/>
  <c r="C70" i="59"/>
  <c r="M51" i="59"/>
  <c r="T66" i="59" l="1"/>
  <c r="S47" i="59"/>
  <c r="J49" i="59"/>
  <c r="U27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R50" i="58"/>
  <c r="Q50" i="58"/>
  <c r="P50" i="58"/>
  <c r="O50" i="58"/>
  <c r="N50" i="58"/>
  <c r="M50" i="58"/>
  <c r="I50" i="58"/>
  <c r="H50" i="58"/>
  <c r="G50" i="58"/>
  <c r="F50" i="58"/>
  <c r="E50" i="58"/>
  <c r="D50" i="58"/>
  <c r="C50" i="58"/>
  <c r="B50" i="58"/>
  <c r="R49" i="58"/>
  <c r="Q49" i="58"/>
  <c r="P49" i="58"/>
  <c r="O49" i="58"/>
  <c r="N49" i="58"/>
  <c r="M49" i="58"/>
  <c r="I49" i="58"/>
  <c r="H49" i="58"/>
  <c r="G49" i="58"/>
  <c r="F49" i="58"/>
  <c r="E49" i="58"/>
  <c r="D49" i="58"/>
  <c r="C49" i="58"/>
  <c r="B49" i="58"/>
  <c r="S48" i="58"/>
  <c r="J48" i="58"/>
  <c r="R46" i="58"/>
  <c r="R51" i="58" s="1"/>
  <c r="Q46" i="58"/>
  <c r="Q51" i="58" s="1"/>
  <c r="P46" i="58"/>
  <c r="P51" i="58" s="1"/>
  <c r="O46" i="58"/>
  <c r="O51" i="58" s="1"/>
  <c r="N46" i="58"/>
  <c r="M46" i="58"/>
  <c r="M51" i="58" s="1"/>
  <c r="I46" i="58"/>
  <c r="I51" i="58" s="1"/>
  <c r="H46" i="58"/>
  <c r="H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S45" i="58"/>
  <c r="J45" i="58"/>
  <c r="S44" i="58"/>
  <c r="J44" i="58"/>
  <c r="S43" i="58"/>
  <c r="J43" i="58"/>
  <c r="S42" i="58"/>
  <c r="J42" i="58"/>
  <c r="S41" i="58"/>
  <c r="J41" i="58"/>
  <c r="S40" i="58"/>
  <c r="J40" i="58"/>
  <c r="S39" i="58"/>
  <c r="J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J46" i="58" l="1"/>
  <c r="S46" i="58"/>
  <c r="S47" i="58" s="1"/>
  <c r="B51" i="58"/>
  <c r="J47" i="58"/>
  <c r="J49" i="58"/>
  <c r="N51" i="58"/>
  <c r="T25" i="58"/>
  <c r="T65" i="58"/>
  <c r="S49" i="58" l="1"/>
  <c r="T26" i="58"/>
  <c r="U27" i="58"/>
  <c r="T66" i="58"/>
  <c r="T68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<sst xmlns="http://schemas.openxmlformats.org/spreadsheetml/2006/main" count="4665" uniqueCount="167">
  <si>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</si>
  <si>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</si>
  <si>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</si>
  <si>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</si>
  <si>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</si>
  <si>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</si>
  <si>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</si>
  <si>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</si>
  <si>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</si>
  <si>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</si>
  <si>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</si>
  <si>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</si>
  <si>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</si>
  <si>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</si>
  <si>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</si>
  <si>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</si>
  <si>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</si>
  <si>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</si>
  <si>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</si>
  <si>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</si>
  <si>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</si>
  <si>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</si>
  <si>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</si>
  <si>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</si>
  <si>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</si>
  <si>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</si>
  <si>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</si>
  <si>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</si>
  <si>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</si>
  <si>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</si>
  <si>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</si>
  <si>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</si>
  <si>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</si>
  <si>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</si>
  <si>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</si>
  <si>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</si>
  <si>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</si>
  <si>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</si>
  <si>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</si>
  <si>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</si>
  <si>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</si>
  <si>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</si>
  <si>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</si>
  <si>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</si>
  <si>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</si>
  <si>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</si>
  <si>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</si>
  <si>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</si>
  <si>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</si>
  <si>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</si>
  <si>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</si>
  <si>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</si>
  <si>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</si>
  <si>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</si>
  <si>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</si>
  <si>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</si>
  <si>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</si>
  <si>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</si>
  <si>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</si>
  <si>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</si>
  <si>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</si>
  <si>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</si>
  <si>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</si>
  <si>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</si>
  <si>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</si>
  <si>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</si>
  <si>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</si>
  <si>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</si>
  <si>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</si>
  <si>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</si>
  <si>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</si>
  <si>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</si>
  <si>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</si>
  <si>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</si>
  <si>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</si>
  <si>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</si>
  <si>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</si>
  <si>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</si>
  <si>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</si>
  <si>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</si>
  <si>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</si>
  <si>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</si>
  <si>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</si>
  <si>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</si>
  <si>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</si>
  <si>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</si>
  <si>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</si>
  <si>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</si>
  <si>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</si>
  <si>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</si>
  <si>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</si>
  <si>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</si>
  <si>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</si>
  <si>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</si>
  <si>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</si>
  <si>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</si>
  <si>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</si>
  <si>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</si>
  <si>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</si>
  <si>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</si>
  <si>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</si>
  <si>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</si>
  <si>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</si>
  <si>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</si>
  <si>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</si>
  <si>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</si>
  <si>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</si>
  <si>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</si>
  <si>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</si>
  <si>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</si>
  <si>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</si>
  <si>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</si>
  <si>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</si>
  <si>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</si>
  <si>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</si>
  <si>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</si>
  <si>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</si>
  <si>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</si>
  <si>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</si>
  <si>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</si>
  <si>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</si>
  <si>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</si>
  <si>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</si>
  <si>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</si>
  <si>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</si>
  <si>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</si>
  <si>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</si>
  <si>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</si>
  <si>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</si>
  <si>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</si>
  <si>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</si>
  <si>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</si>
  <si>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</si>
  <si>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</si>
  <si>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</si>
  <si>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</si>
  <si>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</si>
  <si>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</si>
  <si>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</si>
  <si>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</si>
  <si>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</si>
  <si>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</si>
  <si>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</si>
  <si>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</si>
  <si>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</si>
  <si>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</si>
  <si>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</si>
  <si>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</si>
  <si>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</si>
  <si>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</si>
  <si>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</si>
  <si>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</si>
  <si>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</si>
  <si>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</si>
  <si>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</si>
  <si>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</si>
  <si>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</si>
  <si>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</si>
  <si>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F3 - F4 - MACHOS</t>
  </si>
  <si>
    <t>SEMANA 48</t>
  </si>
  <si>
    <t>SEMANA 49</t>
  </si>
  <si>
    <t>SEMANA 50</t>
  </si>
  <si>
    <t>SEMANA 51</t>
  </si>
  <si>
    <t>SEMANA 52</t>
  </si>
  <si>
    <t>SEMANA 53</t>
  </si>
  <si>
    <t>SEMANA 54</t>
  </si>
  <si>
    <t>3 AL 9 DE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</si>
</sst>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4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7" fillId="0" borderId="0"/>
  </cellStyleXfs>
  <cellXfs count="56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4">
    <cellStyle name="Millares" xfId="2" builtinId="3"/>
    <cellStyle name="Normal" xfId="0" builtinId="0"/>
    <cellStyle name="Normal 2 2" xfId="3" xr:uid="{00000000-0005-0000-0000-000001000000}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507" t="s">
        <v>5</v>
      </c>
      <c r="L11" s="507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16" t="s">
        <v>8</v>
      </c>
      <c r="C15" s="517"/>
      <c r="D15" s="517"/>
      <c r="E15" s="517"/>
      <c r="F15" s="517"/>
      <c r="G15" s="517"/>
      <c r="H15" s="517"/>
      <c r="I15" s="517"/>
      <c r="J15" s="517"/>
      <c r="K15" s="518"/>
      <c r="L15" s="510" t="s">
        <v>50</v>
      </c>
      <c r="M15" s="511"/>
      <c r="N15" s="511"/>
      <c r="O15" s="511"/>
      <c r="P15" s="511"/>
      <c r="Q15" s="511"/>
      <c r="R15" s="511"/>
      <c r="S15" s="511"/>
      <c r="T15" s="511"/>
      <c r="U15" s="512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97"/>
      <c r="I36" s="52" t="s">
        <v>26</v>
      </c>
      <c r="J36" s="105"/>
      <c r="K36" s="514" t="s">
        <v>25</v>
      </c>
      <c r="L36" s="514"/>
      <c r="M36" s="514"/>
      <c r="N36" s="514"/>
      <c r="O36" s="508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U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507" t="s">
        <v>52</v>
      </c>
      <c r="L11" s="507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16" t="s">
        <v>8</v>
      </c>
      <c r="C15" s="517"/>
      <c r="D15" s="517"/>
      <c r="E15" s="517"/>
      <c r="F15" s="517"/>
      <c r="G15" s="517"/>
      <c r="H15" s="517"/>
      <c r="I15" s="518"/>
      <c r="J15" s="510" t="s">
        <v>50</v>
      </c>
      <c r="K15" s="511"/>
      <c r="L15" s="511"/>
      <c r="M15" s="511"/>
      <c r="N15" s="511"/>
      <c r="O15" s="511"/>
      <c r="P15" s="511"/>
      <c r="Q15" s="512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97"/>
      <c r="I36" s="52" t="s">
        <v>26</v>
      </c>
      <c r="J36" s="105"/>
      <c r="K36" s="514" t="s">
        <v>25</v>
      </c>
      <c r="L36" s="514"/>
      <c r="M36" s="514"/>
      <c r="N36" s="514"/>
      <c r="O36" s="508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36:G36"/>
    <mergeCell ref="K36:O36"/>
    <mergeCell ref="J54:K54"/>
    <mergeCell ref="B55:F55"/>
    <mergeCell ref="B15:I15"/>
    <mergeCell ref="A3:C3"/>
    <mergeCell ref="E9:G9"/>
    <mergeCell ref="R9:S9"/>
    <mergeCell ref="K11:L11"/>
    <mergeCell ref="J15:Q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507" t="s">
        <v>53</v>
      </c>
      <c r="L11" s="507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16" t="s">
        <v>8</v>
      </c>
      <c r="C15" s="517"/>
      <c r="D15" s="517"/>
      <c r="E15" s="517"/>
      <c r="F15" s="517"/>
      <c r="G15" s="517"/>
      <c r="H15" s="517"/>
      <c r="I15" s="518"/>
      <c r="J15" s="510" t="s">
        <v>50</v>
      </c>
      <c r="K15" s="511"/>
      <c r="L15" s="511"/>
      <c r="M15" s="511"/>
      <c r="N15" s="511"/>
      <c r="O15" s="511"/>
      <c r="P15" s="511"/>
      <c r="Q15" s="512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8" t="s">
        <v>25</v>
      </c>
      <c r="C36" s="509"/>
      <c r="D36" s="509"/>
      <c r="E36" s="509"/>
      <c r="F36" s="509"/>
      <c r="G36" s="509"/>
      <c r="H36" s="97"/>
      <c r="I36" s="52" t="s">
        <v>26</v>
      </c>
      <c r="J36" s="105"/>
      <c r="K36" s="514" t="s">
        <v>25</v>
      </c>
      <c r="L36" s="514"/>
      <c r="M36" s="514"/>
      <c r="N36" s="514"/>
      <c r="O36" s="508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507" t="s">
        <v>54</v>
      </c>
      <c r="L11" s="507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16" t="s">
        <v>8</v>
      </c>
      <c r="C15" s="517"/>
      <c r="D15" s="517"/>
      <c r="E15" s="517"/>
      <c r="F15" s="517"/>
      <c r="G15" s="517"/>
      <c r="H15" s="517"/>
      <c r="I15" s="517"/>
      <c r="J15" s="517"/>
      <c r="K15" s="518"/>
      <c r="L15" s="510" t="s">
        <v>50</v>
      </c>
      <c r="M15" s="511"/>
      <c r="N15" s="511"/>
      <c r="O15" s="511"/>
      <c r="P15" s="511"/>
      <c r="Q15" s="511"/>
      <c r="R15" s="511"/>
      <c r="S15" s="512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08"/>
      <c r="I36" s="97"/>
      <c r="J36" s="52" t="s">
        <v>26</v>
      </c>
      <c r="K36" s="105"/>
      <c r="L36" s="514" t="s">
        <v>25</v>
      </c>
      <c r="M36" s="514"/>
      <c r="N36" s="514"/>
      <c r="O36" s="514"/>
      <c r="P36" s="50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507" t="s">
        <v>55</v>
      </c>
      <c r="L11" s="507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16" t="s">
        <v>8</v>
      </c>
      <c r="C15" s="517"/>
      <c r="D15" s="517"/>
      <c r="E15" s="517"/>
      <c r="F15" s="517"/>
      <c r="G15" s="517"/>
      <c r="H15" s="517"/>
      <c r="I15" s="517"/>
      <c r="J15" s="517"/>
      <c r="K15" s="518"/>
      <c r="L15" s="510" t="s">
        <v>50</v>
      </c>
      <c r="M15" s="511"/>
      <c r="N15" s="511"/>
      <c r="O15" s="511"/>
      <c r="P15" s="511"/>
      <c r="Q15" s="511"/>
      <c r="R15" s="511"/>
      <c r="S15" s="511"/>
      <c r="T15" s="511"/>
      <c r="U15" s="512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08"/>
      <c r="I36" s="97"/>
      <c r="J36" s="52" t="s">
        <v>26</v>
      </c>
      <c r="K36" s="105"/>
      <c r="L36" s="514" t="s">
        <v>25</v>
      </c>
      <c r="M36" s="514"/>
      <c r="N36" s="514"/>
      <c r="O36" s="514"/>
      <c r="P36" s="50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507" t="s">
        <v>55</v>
      </c>
      <c r="L11" s="507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16" t="s">
        <v>8</v>
      </c>
      <c r="C15" s="517"/>
      <c r="D15" s="517"/>
      <c r="E15" s="517"/>
      <c r="F15" s="517"/>
      <c r="G15" s="517"/>
      <c r="H15" s="517"/>
      <c r="I15" s="517"/>
      <c r="J15" s="517"/>
      <c r="K15" s="518"/>
      <c r="L15" s="510" t="s">
        <v>50</v>
      </c>
      <c r="M15" s="511"/>
      <c r="N15" s="511"/>
      <c r="O15" s="511"/>
      <c r="P15" s="511"/>
      <c r="Q15" s="511"/>
      <c r="R15" s="511"/>
      <c r="S15" s="511"/>
      <c r="T15" s="511"/>
      <c r="U15" s="512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08"/>
      <c r="I36" s="97"/>
      <c r="J36" s="52" t="s">
        <v>26</v>
      </c>
      <c r="K36" s="105"/>
      <c r="L36" s="514" t="s">
        <v>25</v>
      </c>
      <c r="M36" s="514"/>
      <c r="N36" s="514"/>
      <c r="O36" s="514"/>
      <c r="P36" s="50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507" t="s">
        <v>56</v>
      </c>
      <c r="L11" s="507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23" t="s">
        <v>51</v>
      </c>
      <c r="K15" s="524"/>
      <c r="L15" s="524"/>
      <c r="M15" s="525"/>
      <c r="N15" s="526" t="s">
        <v>50</v>
      </c>
      <c r="O15" s="526"/>
      <c r="P15" s="526"/>
      <c r="Q15" s="526"/>
      <c r="R15" s="526"/>
      <c r="S15" s="526"/>
      <c r="T15" s="526"/>
      <c r="U15" s="527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08"/>
      <c r="I36" s="97"/>
      <c r="J36" s="52" t="s">
        <v>26</v>
      </c>
      <c r="K36" s="105"/>
      <c r="L36" s="514" t="s">
        <v>25</v>
      </c>
      <c r="M36" s="514"/>
      <c r="N36" s="514"/>
      <c r="O36" s="514"/>
      <c r="P36" s="50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I15"/>
    <mergeCell ref="J15:M15"/>
    <mergeCell ref="N15:U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507" t="s">
        <v>57</v>
      </c>
      <c r="L11" s="507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1"/>
      <c r="J15" s="522"/>
      <c r="K15" s="523" t="s">
        <v>51</v>
      </c>
      <c r="L15" s="524"/>
      <c r="M15" s="524"/>
      <c r="N15" s="525"/>
      <c r="O15" s="528" t="s">
        <v>50</v>
      </c>
      <c r="P15" s="526"/>
      <c r="Q15" s="526"/>
      <c r="R15" s="526"/>
      <c r="S15" s="526"/>
      <c r="T15" s="526"/>
      <c r="U15" s="526"/>
      <c r="V15" s="526"/>
      <c r="W15" s="52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08"/>
      <c r="I36" s="97"/>
      <c r="J36" s="52" t="s">
        <v>26</v>
      </c>
      <c r="K36" s="105"/>
      <c r="L36" s="514" t="s">
        <v>25</v>
      </c>
      <c r="M36" s="514"/>
      <c r="N36" s="514"/>
      <c r="O36" s="514"/>
      <c r="P36" s="50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J15"/>
    <mergeCell ref="R9:S9"/>
    <mergeCell ref="K11:L11"/>
    <mergeCell ref="K15:N15"/>
    <mergeCell ref="O15:W15"/>
    <mergeCell ref="B36:H36"/>
    <mergeCell ref="L36:P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507" t="s">
        <v>58</v>
      </c>
      <c r="L11" s="507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1"/>
      <c r="J15" s="522"/>
      <c r="K15" s="523" t="s">
        <v>51</v>
      </c>
      <c r="L15" s="524"/>
      <c r="M15" s="524"/>
      <c r="N15" s="525"/>
      <c r="O15" s="528" t="s">
        <v>50</v>
      </c>
      <c r="P15" s="526"/>
      <c r="Q15" s="526"/>
      <c r="R15" s="526"/>
      <c r="S15" s="526"/>
      <c r="T15" s="526"/>
      <c r="U15" s="526"/>
      <c r="V15" s="526"/>
      <c r="W15" s="52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08"/>
      <c r="I36" s="97"/>
      <c r="J36" s="52" t="s">
        <v>26</v>
      </c>
      <c r="K36" s="105"/>
      <c r="L36" s="514" t="s">
        <v>25</v>
      </c>
      <c r="M36" s="514"/>
      <c r="N36" s="514"/>
      <c r="O36" s="514"/>
      <c r="P36" s="50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507" t="s">
        <v>59</v>
      </c>
      <c r="L11" s="507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1"/>
      <c r="J15" s="522"/>
      <c r="K15" s="523" t="s">
        <v>51</v>
      </c>
      <c r="L15" s="524"/>
      <c r="M15" s="524"/>
      <c r="N15" s="525"/>
      <c r="O15" s="528" t="s">
        <v>50</v>
      </c>
      <c r="P15" s="526"/>
      <c r="Q15" s="526"/>
      <c r="R15" s="526"/>
      <c r="S15" s="526"/>
      <c r="T15" s="526"/>
      <c r="U15" s="526"/>
      <c r="V15" s="526"/>
      <c r="W15" s="52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08"/>
      <c r="I36" s="97"/>
      <c r="J36" s="52" t="s">
        <v>26</v>
      </c>
      <c r="K36" s="105"/>
      <c r="L36" s="514" t="s">
        <v>25</v>
      </c>
      <c r="M36" s="514"/>
      <c r="N36" s="514"/>
      <c r="O36" s="514"/>
      <c r="P36" s="50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507" t="s">
        <v>60</v>
      </c>
      <c r="L11" s="507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1"/>
      <c r="J15" s="522"/>
      <c r="K15" s="523" t="s">
        <v>51</v>
      </c>
      <c r="L15" s="524"/>
      <c r="M15" s="524"/>
      <c r="N15" s="525"/>
      <c r="O15" s="528" t="s">
        <v>50</v>
      </c>
      <c r="P15" s="526"/>
      <c r="Q15" s="526"/>
      <c r="R15" s="526"/>
      <c r="S15" s="526"/>
      <c r="T15" s="526"/>
      <c r="U15" s="526"/>
      <c r="V15" s="526"/>
      <c r="W15" s="52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08"/>
      <c r="I36" s="97"/>
      <c r="J36" s="52" t="s">
        <v>26</v>
      </c>
      <c r="K36" s="105"/>
      <c r="L36" s="514" t="s">
        <v>25</v>
      </c>
      <c r="M36" s="514"/>
      <c r="N36" s="514"/>
      <c r="O36" s="514"/>
      <c r="P36" s="50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507" t="s">
        <v>61</v>
      </c>
      <c r="L11" s="507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1"/>
      <c r="J15" s="522"/>
      <c r="K15" s="523" t="s">
        <v>51</v>
      </c>
      <c r="L15" s="524"/>
      <c r="M15" s="524"/>
      <c r="N15" s="525"/>
      <c r="O15" s="528" t="s">
        <v>50</v>
      </c>
      <c r="P15" s="526"/>
      <c r="Q15" s="526"/>
      <c r="R15" s="526"/>
      <c r="S15" s="526"/>
      <c r="T15" s="526"/>
      <c r="U15" s="526"/>
      <c r="V15" s="526"/>
      <c r="W15" s="526"/>
      <c r="X15" s="527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4" t="s">
        <v>25</v>
      </c>
      <c r="N36" s="514"/>
      <c r="O36" s="514"/>
      <c r="P36" s="514"/>
      <c r="Q36" s="50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M36:Q36"/>
    <mergeCell ref="J54:K54"/>
    <mergeCell ref="B55:F55"/>
    <mergeCell ref="B36:I36"/>
    <mergeCell ref="A3:C3"/>
    <mergeCell ref="E9:G9"/>
    <mergeCell ref="R9:S9"/>
    <mergeCell ref="K11:L11"/>
    <mergeCell ref="B15:J15"/>
    <mergeCell ref="K15:N15"/>
    <mergeCell ref="O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507" t="s">
        <v>62</v>
      </c>
      <c r="L11" s="507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23" t="s">
        <v>51</v>
      </c>
      <c r="K15" s="524"/>
      <c r="L15" s="524"/>
      <c r="M15" s="525"/>
      <c r="N15" s="528" t="s">
        <v>50</v>
      </c>
      <c r="O15" s="526"/>
      <c r="P15" s="526"/>
      <c r="Q15" s="526"/>
      <c r="R15" s="526"/>
      <c r="S15" s="526"/>
      <c r="T15" s="526"/>
      <c r="U15" s="526"/>
      <c r="V15" s="526"/>
      <c r="W15" s="52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4" t="s">
        <v>25</v>
      </c>
      <c r="N36" s="514"/>
      <c r="O36" s="514"/>
      <c r="P36" s="514"/>
      <c r="Q36" s="50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J15:M15"/>
    <mergeCell ref="N15:W15"/>
    <mergeCell ref="B36:I36"/>
    <mergeCell ref="M36:Q36"/>
    <mergeCell ref="J54:K54"/>
    <mergeCell ref="B55:F55"/>
    <mergeCell ref="B15:I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507" t="s">
        <v>64</v>
      </c>
      <c r="L11" s="507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23" t="s">
        <v>51</v>
      </c>
      <c r="K15" s="524"/>
      <c r="L15" s="524"/>
      <c r="M15" s="525"/>
      <c r="N15" s="528" t="s">
        <v>50</v>
      </c>
      <c r="O15" s="526"/>
      <c r="P15" s="526"/>
      <c r="Q15" s="526"/>
      <c r="R15" s="526"/>
      <c r="S15" s="526"/>
      <c r="T15" s="526"/>
      <c r="U15" s="526"/>
      <c r="V15" s="526"/>
      <c r="W15" s="52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4" t="s">
        <v>25</v>
      </c>
      <c r="N36" s="514"/>
      <c r="O36" s="514"/>
      <c r="P36" s="514"/>
      <c r="Q36" s="50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507" t="s">
        <v>66</v>
      </c>
      <c r="L11" s="507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23" t="s">
        <v>51</v>
      </c>
      <c r="K15" s="524"/>
      <c r="L15" s="524"/>
      <c r="M15" s="525"/>
      <c r="N15" s="528" t="s">
        <v>50</v>
      </c>
      <c r="O15" s="526"/>
      <c r="P15" s="526"/>
      <c r="Q15" s="526"/>
      <c r="R15" s="526"/>
      <c r="S15" s="526"/>
      <c r="T15" s="526"/>
      <c r="U15" s="526"/>
      <c r="V15" s="526"/>
      <c r="W15" s="52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4" t="s">
        <v>25</v>
      </c>
      <c r="N36" s="514"/>
      <c r="O36" s="514"/>
      <c r="P36" s="514"/>
      <c r="Q36" s="50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507" t="s">
        <v>67</v>
      </c>
      <c r="L11" s="507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23" t="s">
        <v>51</v>
      </c>
      <c r="K15" s="524"/>
      <c r="L15" s="524"/>
      <c r="M15" s="525"/>
      <c r="N15" s="528" t="s">
        <v>50</v>
      </c>
      <c r="O15" s="526"/>
      <c r="P15" s="526"/>
      <c r="Q15" s="526"/>
      <c r="R15" s="526"/>
      <c r="S15" s="526"/>
      <c r="T15" s="526"/>
      <c r="U15" s="52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4" t="s">
        <v>25</v>
      </c>
      <c r="N36" s="514"/>
      <c r="O36" s="514"/>
      <c r="P36" s="514"/>
      <c r="Q36" s="50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507" t="s">
        <v>68</v>
      </c>
      <c r="L11" s="507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23" t="s">
        <v>51</v>
      </c>
      <c r="K15" s="524"/>
      <c r="L15" s="524"/>
      <c r="M15" s="525"/>
      <c r="N15" s="528" t="s">
        <v>50</v>
      </c>
      <c r="O15" s="526"/>
      <c r="P15" s="526"/>
      <c r="Q15" s="526"/>
      <c r="R15" s="526"/>
      <c r="S15" s="526"/>
      <c r="T15" s="526"/>
      <c r="U15" s="52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4" t="s">
        <v>25</v>
      </c>
      <c r="N36" s="514"/>
      <c r="O36" s="514"/>
      <c r="P36" s="514"/>
      <c r="Q36" s="50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507" t="s">
        <v>69</v>
      </c>
      <c r="L11" s="507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23" t="s">
        <v>51</v>
      </c>
      <c r="K15" s="524"/>
      <c r="L15" s="524"/>
      <c r="M15" s="525"/>
      <c r="N15" s="528" t="s">
        <v>50</v>
      </c>
      <c r="O15" s="526"/>
      <c r="P15" s="526"/>
      <c r="Q15" s="526"/>
      <c r="R15" s="526"/>
      <c r="S15" s="526"/>
      <c r="T15" s="526"/>
      <c r="U15" s="52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4" t="s">
        <v>25</v>
      </c>
      <c r="N36" s="514"/>
      <c r="O36" s="514"/>
      <c r="P36" s="514"/>
      <c r="Q36" s="50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507" t="s">
        <v>70</v>
      </c>
      <c r="L11" s="507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23" t="s">
        <v>51</v>
      </c>
      <c r="K15" s="524"/>
      <c r="L15" s="524"/>
      <c r="M15" s="525"/>
      <c r="N15" s="528" t="s">
        <v>50</v>
      </c>
      <c r="O15" s="526"/>
      <c r="P15" s="526"/>
      <c r="Q15" s="526"/>
      <c r="R15" s="526"/>
      <c r="S15" s="526"/>
      <c r="T15" s="526"/>
      <c r="U15" s="52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4" t="s">
        <v>25</v>
      </c>
      <c r="N36" s="514"/>
      <c r="O36" s="514"/>
      <c r="P36" s="514"/>
      <c r="Q36" s="50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507" t="s">
        <v>71</v>
      </c>
      <c r="L11" s="507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23" t="s">
        <v>51</v>
      </c>
      <c r="K15" s="524"/>
      <c r="L15" s="524"/>
      <c r="M15" s="525"/>
      <c r="N15" s="528" t="s">
        <v>50</v>
      </c>
      <c r="O15" s="526"/>
      <c r="P15" s="526"/>
      <c r="Q15" s="526"/>
      <c r="R15" s="526"/>
      <c r="S15" s="526"/>
      <c r="T15" s="526"/>
      <c r="U15" s="52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4" t="s">
        <v>25</v>
      </c>
      <c r="N36" s="514"/>
      <c r="O36" s="514"/>
      <c r="P36" s="514"/>
      <c r="Q36" s="50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507" t="s">
        <v>72</v>
      </c>
      <c r="L11" s="507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23" t="s">
        <v>51</v>
      </c>
      <c r="K15" s="524"/>
      <c r="L15" s="524"/>
      <c r="M15" s="525"/>
      <c r="N15" s="528" t="s">
        <v>50</v>
      </c>
      <c r="O15" s="526"/>
      <c r="P15" s="526"/>
      <c r="Q15" s="526"/>
      <c r="R15" s="526"/>
      <c r="S15" s="526"/>
      <c r="T15" s="526"/>
      <c r="U15" s="52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4" t="s">
        <v>25</v>
      </c>
      <c r="N36" s="514"/>
      <c r="O36" s="514"/>
      <c r="P36" s="514"/>
      <c r="Q36" s="50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507" t="s">
        <v>73</v>
      </c>
      <c r="L11" s="507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23" t="s">
        <v>51</v>
      </c>
      <c r="K15" s="524"/>
      <c r="L15" s="524"/>
      <c r="M15" s="525"/>
      <c r="N15" s="528" t="s">
        <v>50</v>
      </c>
      <c r="O15" s="526"/>
      <c r="P15" s="526"/>
      <c r="Q15" s="526"/>
      <c r="R15" s="526"/>
      <c r="S15" s="526"/>
      <c r="T15" s="526"/>
      <c r="U15" s="52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4" t="s">
        <v>25</v>
      </c>
      <c r="N36" s="514"/>
      <c r="O36" s="514"/>
      <c r="P36" s="514"/>
      <c r="Q36" s="50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3" t="s">
        <v>8</v>
      </c>
      <c r="C55" s="514"/>
      <c r="D55" s="514"/>
      <c r="E55" s="514"/>
      <c r="F55" s="50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507" t="s">
        <v>74</v>
      </c>
      <c r="L11" s="507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23" t="s">
        <v>51</v>
      </c>
      <c r="K15" s="524"/>
      <c r="L15" s="524"/>
      <c r="M15" s="524"/>
      <c r="N15" s="524"/>
      <c r="O15" s="524"/>
      <c r="P15" s="525"/>
      <c r="Q15" s="528" t="s">
        <v>50</v>
      </c>
      <c r="R15" s="526"/>
      <c r="S15" s="526"/>
      <c r="T15" s="526"/>
      <c r="U15" s="526"/>
      <c r="V15" s="526"/>
      <c r="W15" s="526"/>
      <c r="X15" s="527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J15:P15"/>
    <mergeCell ref="B15:I15"/>
    <mergeCell ref="Q15:X15"/>
    <mergeCell ref="A3:C3"/>
    <mergeCell ref="E9:G9"/>
    <mergeCell ref="R9:S9"/>
    <mergeCell ref="K11:L11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507" t="s">
        <v>74</v>
      </c>
      <c r="L11" s="507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1"/>
      <c r="H15" s="522"/>
      <c r="I15" s="523" t="s">
        <v>51</v>
      </c>
      <c r="J15" s="524"/>
      <c r="K15" s="524"/>
      <c r="L15" s="524"/>
      <c r="M15" s="524"/>
      <c r="N15" s="524"/>
      <c r="O15" s="525"/>
      <c r="P15" s="528" t="s">
        <v>50</v>
      </c>
      <c r="Q15" s="526"/>
      <c r="R15" s="526"/>
      <c r="S15" s="526"/>
      <c r="T15" s="526"/>
      <c r="U15" s="52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A3:C3"/>
    <mergeCell ref="E9:G9"/>
    <mergeCell ref="R9:S9"/>
    <mergeCell ref="K11:L11"/>
    <mergeCell ref="I15:O15"/>
    <mergeCell ref="B15:H15"/>
    <mergeCell ref="P15:U15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507" t="s">
        <v>79</v>
      </c>
      <c r="L11" s="507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N15:S15"/>
    <mergeCell ref="B15:G15"/>
    <mergeCell ref="H15:M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507" t="s">
        <v>80</v>
      </c>
      <c r="L11" s="507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507" t="s">
        <v>81</v>
      </c>
      <c r="L11" s="507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507" t="s">
        <v>108</v>
      </c>
      <c r="L11" s="507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507" t="s">
        <v>136</v>
      </c>
      <c r="L11" s="507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507" t="s">
        <v>137</v>
      </c>
      <c r="L11" s="507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507" t="s">
        <v>138</v>
      </c>
      <c r="L11" s="507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507" t="s">
        <v>139</v>
      </c>
      <c r="L11" s="507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507" t="s">
        <v>140</v>
      </c>
      <c r="L11" s="507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507" t="s">
        <v>141</v>
      </c>
      <c r="L11" s="507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507" t="s">
        <v>142</v>
      </c>
      <c r="L11" s="507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507" t="s">
        <v>144</v>
      </c>
      <c r="L11" s="507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507" t="s">
        <v>145</v>
      </c>
      <c r="L11" s="507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507" t="s">
        <v>146</v>
      </c>
      <c r="L11" s="507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507" t="s">
        <v>147</v>
      </c>
      <c r="L11" s="507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507" t="s">
        <v>148</v>
      </c>
      <c r="L11" s="507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507" t="s">
        <v>149</v>
      </c>
      <c r="L11" s="507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507" t="s">
        <v>150</v>
      </c>
      <c r="L11" s="507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507" t="s">
        <v>151</v>
      </c>
      <c r="L11" s="507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507" t="s">
        <v>152</v>
      </c>
      <c r="L11" s="507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0115-0CC4-4BB1-8D7A-79140B2CBBBB}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507" t="s">
        <v>153</v>
      </c>
      <c r="L11" s="507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F8A6-2E05-4200-AA19-D4B90A2AB1C2}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507" t="s">
        <v>154</v>
      </c>
      <c r="L11" s="507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0141-D645-4DF0-90A7-1C3686CBA767}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507" t="s">
        <v>156</v>
      </c>
      <c r="L11" s="507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FB3F-1A80-44CF-839F-56D5CC2FB338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507" t="s">
        <v>157</v>
      </c>
      <c r="L11" s="507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24B6-C6E7-48D7-BCD5-24D6A954FCD7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507" t="s">
        <v>159</v>
      </c>
      <c r="L11" s="507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516C-F20A-445B-A5B1-F539EAD4CE77}">
  <dimension ref="A1:AQ239"/>
  <sheetViews>
    <sheetView view="pageBreakPreview" topLeftCell="A24" zoomScale="30" zoomScaleNormal="30" zoomScaleSheetLayoutView="30" workbookViewId="0">
      <selection activeCell="B66" sqref="B66:S6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85"/>
      <c r="E3" s="485"/>
      <c r="F3" s="485"/>
      <c r="G3" s="485"/>
      <c r="H3" s="485"/>
      <c r="I3" s="485"/>
      <c r="J3" s="485"/>
      <c r="K3" s="485"/>
      <c r="L3" s="485"/>
      <c r="M3" s="485"/>
      <c r="N3" s="485"/>
      <c r="O3" s="485"/>
      <c r="P3" s="485"/>
      <c r="Q3" s="485"/>
      <c r="R3" s="485"/>
      <c r="S3" s="485"/>
      <c r="T3" s="485"/>
      <c r="U3" s="485"/>
      <c r="V3" s="485"/>
      <c r="W3" s="485"/>
      <c r="X3" s="485"/>
      <c r="Y3" s="2"/>
      <c r="Z3" s="2"/>
      <c r="AA3" s="2"/>
      <c r="AB3" s="2"/>
      <c r="AC3" s="2"/>
      <c r="AD3" s="4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5" t="s">
        <v>1</v>
      </c>
      <c r="B9" s="485"/>
      <c r="C9" s="485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5"/>
      <c r="B10" s="485"/>
      <c r="C10" s="4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5" t="s">
        <v>4</v>
      </c>
      <c r="B11" s="485"/>
      <c r="C11" s="485"/>
      <c r="D11" s="1"/>
      <c r="E11" s="486">
        <v>3</v>
      </c>
      <c r="F11" s="1"/>
      <c r="G11" s="1"/>
      <c r="H11" s="1"/>
      <c r="I11" s="1"/>
      <c r="J11" s="1"/>
      <c r="K11" s="507" t="s">
        <v>160</v>
      </c>
      <c r="L11" s="507"/>
      <c r="M11" s="487"/>
      <c r="N11" s="4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5"/>
      <c r="B12" s="485"/>
      <c r="C12" s="485"/>
      <c r="D12" s="1"/>
      <c r="E12" s="5"/>
      <c r="F12" s="1"/>
      <c r="G12" s="1"/>
      <c r="H12" s="1"/>
      <c r="I12" s="1"/>
      <c r="J12" s="1"/>
      <c r="K12" s="487"/>
      <c r="L12" s="487"/>
      <c r="M12" s="487"/>
      <c r="N12" s="4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5"/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  <c r="W13" s="1"/>
      <c r="X13" s="1"/>
      <c r="Y13" s="1"/>
    </row>
    <row r="14" spans="1:30" s="3" customFormat="1" ht="27" thickBot="1" x14ac:dyDescent="0.3">
      <c r="A14" s="48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104.5</v>
      </c>
      <c r="C18" s="78">
        <v>105.8</v>
      </c>
      <c r="D18" s="22">
        <v>108.8</v>
      </c>
      <c r="E18" s="22">
        <v>28.2</v>
      </c>
      <c r="F18" s="22">
        <v>111.7</v>
      </c>
      <c r="G18" s="22">
        <v>110.7</v>
      </c>
      <c r="H18" s="21">
        <v>108.1</v>
      </c>
      <c r="I18" s="22">
        <v>110.4</v>
      </c>
      <c r="J18" s="22">
        <v>109.6</v>
      </c>
      <c r="K18" s="119">
        <v>25.1</v>
      </c>
      <c r="L18" s="22">
        <v>112.4</v>
      </c>
      <c r="M18" s="22">
        <v>112.6</v>
      </c>
      <c r="N18" s="21">
        <v>108.7</v>
      </c>
      <c r="O18" s="78">
        <v>110.2</v>
      </c>
      <c r="P18" s="22">
        <v>112</v>
      </c>
      <c r="Q18" s="22">
        <v>29</v>
      </c>
      <c r="R18" s="22">
        <v>112.5</v>
      </c>
      <c r="S18" s="23">
        <v>112.5</v>
      </c>
      <c r="T18" s="24">
        <f t="shared" ref="T18:T25" si="0">SUM(B18:S18)</f>
        <v>1732.8000000000002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104.5</v>
      </c>
      <c r="C19" s="78">
        <v>105.8</v>
      </c>
      <c r="D19" s="22">
        <v>108.8</v>
      </c>
      <c r="E19" s="22">
        <v>28.2</v>
      </c>
      <c r="F19" s="22">
        <v>111.7</v>
      </c>
      <c r="G19" s="22">
        <v>110.7</v>
      </c>
      <c r="H19" s="21">
        <v>108.1</v>
      </c>
      <c r="I19" s="22">
        <v>110.4</v>
      </c>
      <c r="J19" s="22">
        <v>109.6</v>
      </c>
      <c r="K19" s="119">
        <v>25.1</v>
      </c>
      <c r="L19" s="22">
        <v>112.4</v>
      </c>
      <c r="M19" s="22">
        <v>112.6</v>
      </c>
      <c r="N19" s="21">
        <v>108.7</v>
      </c>
      <c r="O19" s="78">
        <v>110.2</v>
      </c>
      <c r="P19" s="22">
        <v>112</v>
      </c>
      <c r="Q19" s="22">
        <v>29</v>
      </c>
      <c r="R19" s="22">
        <v>112.5</v>
      </c>
      <c r="S19" s="23">
        <v>112.5</v>
      </c>
      <c r="T19" s="24">
        <f t="shared" si="0"/>
        <v>1732.8000000000002</v>
      </c>
      <c r="V19" s="2"/>
      <c r="W19" s="18"/>
    </row>
    <row r="20" spans="1:30" ht="39.75" customHeight="1" x14ac:dyDescent="0.25">
      <c r="A20" s="156" t="s">
        <v>14</v>
      </c>
      <c r="B20" s="21">
        <v>103.6</v>
      </c>
      <c r="C20" s="78">
        <v>105.4</v>
      </c>
      <c r="D20" s="22">
        <v>108</v>
      </c>
      <c r="E20" s="22">
        <v>27.3</v>
      </c>
      <c r="F20" s="22">
        <v>110.4</v>
      </c>
      <c r="G20" s="22">
        <v>109.9</v>
      </c>
      <c r="H20" s="21">
        <v>107.8</v>
      </c>
      <c r="I20" s="22">
        <v>109.4</v>
      </c>
      <c r="J20" s="22">
        <v>109.1</v>
      </c>
      <c r="K20" s="119">
        <v>24.6</v>
      </c>
      <c r="L20" s="22">
        <v>111.8</v>
      </c>
      <c r="M20" s="22">
        <v>111.7</v>
      </c>
      <c r="N20" s="21">
        <v>108.4</v>
      </c>
      <c r="O20" s="78">
        <v>109.5</v>
      </c>
      <c r="P20" s="22">
        <v>111.5</v>
      </c>
      <c r="Q20" s="22">
        <v>28.1</v>
      </c>
      <c r="R20" s="22">
        <v>112</v>
      </c>
      <c r="S20" s="23">
        <v>112</v>
      </c>
      <c r="T20" s="24">
        <f t="shared" si="0"/>
        <v>1720.5</v>
      </c>
      <c r="V20" s="2"/>
      <c r="W20" s="18"/>
    </row>
    <row r="21" spans="1:30" ht="39.950000000000003" customHeight="1" x14ac:dyDescent="0.25">
      <c r="A21" s="157" t="s">
        <v>15</v>
      </c>
      <c r="B21" s="21">
        <v>103.6</v>
      </c>
      <c r="C21" s="78">
        <v>105.4</v>
      </c>
      <c r="D21" s="22">
        <v>108</v>
      </c>
      <c r="E21" s="22">
        <v>27.3</v>
      </c>
      <c r="F21" s="22">
        <v>110.4</v>
      </c>
      <c r="G21" s="22">
        <v>109.9</v>
      </c>
      <c r="H21" s="21">
        <v>107.8</v>
      </c>
      <c r="I21" s="22">
        <v>109.4</v>
      </c>
      <c r="J21" s="22">
        <v>109.1</v>
      </c>
      <c r="K21" s="119">
        <v>24.6</v>
      </c>
      <c r="L21" s="22">
        <v>111.8</v>
      </c>
      <c r="M21" s="22">
        <v>111.7</v>
      </c>
      <c r="N21" s="21">
        <v>108.4</v>
      </c>
      <c r="O21" s="78">
        <v>109.5</v>
      </c>
      <c r="P21" s="22">
        <v>111.5</v>
      </c>
      <c r="Q21" s="22">
        <v>28.1</v>
      </c>
      <c r="R21" s="22">
        <v>112</v>
      </c>
      <c r="S21" s="23">
        <v>112</v>
      </c>
      <c r="T21" s="24">
        <f t="shared" si="0"/>
        <v>1720.5</v>
      </c>
      <c r="V21" s="2"/>
      <c r="W21" s="18"/>
    </row>
    <row r="22" spans="1:30" ht="39.950000000000003" customHeight="1" x14ac:dyDescent="0.25">
      <c r="A22" s="156" t="s">
        <v>16</v>
      </c>
      <c r="B22" s="21">
        <v>103.6</v>
      </c>
      <c r="C22" s="78">
        <v>105.4</v>
      </c>
      <c r="D22" s="22">
        <v>108</v>
      </c>
      <c r="E22" s="22">
        <v>27.3</v>
      </c>
      <c r="F22" s="22">
        <v>110.4</v>
      </c>
      <c r="G22" s="22">
        <v>109.9</v>
      </c>
      <c r="H22" s="21">
        <v>107.8</v>
      </c>
      <c r="I22" s="22">
        <v>109.4</v>
      </c>
      <c r="J22" s="22">
        <v>109.1</v>
      </c>
      <c r="K22" s="119">
        <v>24.6</v>
      </c>
      <c r="L22" s="22">
        <v>111.8</v>
      </c>
      <c r="M22" s="22">
        <v>111.7</v>
      </c>
      <c r="N22" s="21">
        <v>108.4</v>
      </c>
      <c r="O22" s="78">
        <v>109.5</v>
      </c>
      <c r="P22" s="22">
        <v>111.5</v>
      </c>
      <c r="Q22" s="22">
        <v>28.1</v>
      </c>
      <c r="R22" s="22">
        <v>112</v>
      </c>
      <c r="S22" s="23">
        <v>112</v>
      </c>
      <c r="T22" s="24">
        <f t="shared" si="0"/>
        <v>1720.5</v>
      </c>
      <c r="V22" s="2"/>
      <c r="W22" s="18"/>
    </row>
    <row r="23" spans="1:30" ht="39.950000000000003" customHeight="1" x14ac:dyDescent="0.25">
      <c r="A23" s="157" t="s">
        <v>17</v>
      </c>
      <c r="B23" s="21">
        <v>103.6</v>
      </c>
      <c r="C23" s="78">
        <v>105.4</v>
      </c>
      <c r="D23" s="22">
        <v>108</v>
      </c>
      <c r="E23" s="22">
        <v>27.3</v>
      </c>
      <c r="F23" s="22">
        <v>110.4</v>
      </c>
      <c r="G23" s="22">
        <v>109.9</v>
      </c>
      <c r="H23" s="21">
        <v>107.8</v>
      </c>
      <c r="I23" s="22">
        <v>109.4</v>
      </c>
      <c r="J23" s="22">
        <v>109.1</v>
      </c>
      <c r="K23" s="119">
        <v>24.6</v>
      </c>
      <c r="L23" s="22">
        <v>111.8</v>
      </c>
      <c r="M23" s="22">
        <v>111.7</v>
      </c>
      <c r="N23" s="21">
        <v>108.4</v>
      </c>
      <c r="O23" s="78">
        <v>109.5</v>
      </c>
      <c r="P23" s="22">
        <v>111.5</v>
      </c>
      <c r="Q23" s="22">
        <v>28.1</v>
      </c>
      <c r="R23" s="22">
        <v>112</v>
      </c>
      <c r="S23" s="23">
        <v>112</v>
      </c>
      <c r="T23" s="24">
        <f t="shared" si="0"/>
        <v>1720.5</v>
      </c>
      <c r="V23" s="2"/>
      <c r="W23" s="18"/>
    </row>
    <row r="24" spans="1:30" ht="39.950000000000003" customHeight="1" x14ac:dyDescent="0.25">
      <c r="A24" s="156" t="s">
        <v>18</v>
      </c>
      <c r="B24" s="21">
        <v>103.6</v>
      </c>
      <c r="C24" s="78">
        <v>105.4</v>
      </c>
      <c r="D24" s="22">
        <v>108</v>
      </c>
      <c r="E24" s="22">
        <v>27.3</v>
      </c>
      <c r="F24" s="22">
        <v>110.4</v>
      </c>
      <c r="G24" s="22">
        <v>109.9</v>
      </c>
      <c r="H24" s="21">
        <v>107.8</v>
      </c>
      <c r="I24" s="22">
        <v>109.4</v>
      </c>
      <c r="J24" s="22">
        <v>109.1</v>
      </c>
      <c r="K24" s="119">
        <v>24.6</v>
      </c>
      <c r="L24" s="22">
        <v>111.8</v>
      </c>
      <c r="M24" s="22">
        <v>111.7</v>
      </c>
      <c r="N24" s="21">
        <v>108.4</v>
      </c>
      <c r="O24" s="78">
        <v>109.5</v>
      </c>
      <c r="P24" s="22">
        <v>111.5</v>
      </c>
      <c r="Q24" s="22">
        <v>28.1</v>
      </c>
      <c r="R24" s="22">
        <v>112</v>
      </c>
      <c r="S24" s="23">
        <v>112</v>
      </c>
      <c r="T24" s="24">
        <f t="shared" si="0"/>
        <v>1720.5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727.00000000000011</v>
      </c>
      <c r="C25" s="26">
        <f t="shared" si="1"/>
        <v>738.59999999999991</v>
      </c>
      <c r="D25" s="26">
        <f t="shared" si="1"/>
        <v>757.6</v>
      </c>
      <c r="E25" s="26">
        <f>SUM(E18:E24)</f>
        <v>192.90000000000003</v>
      </c>
      <c r="F25" s="26">
        <f t="shared" ref="F25:L25" si="2">SUM(F18:F24)</f>
        <v>775.4</v>
      </c>
      <c r="G25" s="26">
        <f t="shared" si="2"/>
        <v>770.9</v>
      </c>
      <c r="H25" s="25">
        <f t="shared" si="2"/>
        <v>755.19999999999993</v>
      </c>
      <c r="I25" s="26">
        <f t="shared" si="2"/>
        <v>767.8</v>
      </c>
      <c r="J25" s="26">
        <f>SUM(J18:J24)</f>
        <v>764.7</v>
      </c>
      <c r="K25" s="120">
        <f t="shared" ref="K25" si="3">SUM(K18:K24)</f>
        <v>173.2</v>
      </c>
      <c r="L25" s="26">
        <f t="shared" si="2"/>
        <v>783.8</v>
      </c>
      <c r="M25" s="26">
        <f>SUM(M18:M24)</f>
        <v>783.7</v>
      </c>
      <c r="N25" s="25">
        <f t="shared" ref="N25:P25" si="4">SUM(N18:N24)</f>
        <v>759.4</v>
      </c>
      <c r="O25" s="26">
        <f t="shared" si="4"/>
        <v>767.9</v>
      </c>
      <c r="P25" s="26">
        <f t="shared" si="4"/>
        <v>781.5</v>
      </c>
      <c r="Q25" s="26">
        <f>SUM(Q18:Q24)</f>
        <v>198.49999999999997</v>
      </c>
      <c r="R25" s="26">
        <f t="shared" ref="R25:S25" si="5">SUM(R18:R24)</f>
        <v>785</v>
      </c>
      <c r="S25" s="27">
        <f t="shared" si="5"/>
        <v>785</v>
      </c>
      <c r="T25" s="24">
        <f t="shared" si="0"/>
        <v>12068.1</v>
      </c>
    </row>
    <row r="26" spans="1:30" s="2" customFormat="1" ht="36.75" customHeight="1" x14ac:dyDescent="0.25">
      <c r="A26" s="158" t="s">
        <v>19</v>
      </c>
      <c r="B26" s="402">
        <v>150.69999999999999</v>
      </c>
      <c r="C26" s="405">
        <v>150.69999999999999</v>
      </c>
      <c r="D26" s="29">
        <v>150.69999999999999</v>
      </c>
      <c r="E26" s="29">
        <v>150.69999999999999</v>
      </c>
      <c r="F26" s="401">
        <v>150.69999999999999</v>
      </c>
      <c r="G26" s="401">
        <v>150.69999999999999</v>
      </c>
      <c r="H26" s="402">
        <v>150.69999999999999</v>
      </c>
      <c r="I26" s="401">
        <v>150.69999999999999</v>
      </c>
      <c r="J26" s="401">
        <v>150.69999999999999</v>
      </c>
      <c r="K26" s="401">
        <v>150.69999999999999</v>
      </c>
      <c r="L26" s="401">
        <v>150.69999999999999</v>
      </c>
      <c r="M26" s="401">
        <v>150.69999999999999</v>
      </c>
      <c r="N26" s="402">
        <v>150.69999999999999</v>
      </c>
      <c r="O26" s="401">
        <v>150.69999999999999</v>
      </c>
      <c r="P26" s="401">
        <v>150.69999999999999</v>
      </c>
      <c r="Q26" s="401">
        <v>150.69999999999999</v>
      </c>
      <c r="R26" s="401">
        <v>150.69999999999999</v>
      </c>
      <c r="S26" s="404">
        <v>150.69999999999999</v>
      </c>
      <c r="T26" s="31">
        <f>+((T25/T27)/7)*1000</f>
        <v>150.70054945054949</v>
      </c>
    </row>
    <row r="27" spans="1:30" s="2" customFormat="1" ht="33" customHeight="1" x14ac:dyDescent="0.25">
      <c r="A27" s="159" t="s">
        <v>20</v>
      </c>
      <c r="B27" s="32">
        <v>689</v>
      </c>
      <c r="C27" s="81">
        <v>700</v>
      </c>
      <c r="D27" s="33">
        <v>718</v>
      </c>
      <c r="E27" s="33">
        <v>183</v>
      </c>
      <c r="F27" s="33">
        <v>735</v>
      </c>
      <c r="G27" s="33">
        <v>731</v>
      </c>
      <c r="H27" s="32">
        <v>716</v>
      </c>
      <c r="I27" s="33">
        <v>728</v>
      </c>
      <c r="J27" s="33">
        <v>725</v>
      </c>
      <c r="K27" s="122">
        <v>164</v>
      </c>
      <c r="L27" s="33">
        <v>743</v>
      </c>
      <c r="M27" s="33">
        <v>743</v>
      </c>
      <c r="N27" s="32">
        <v>720</v>
      </c>
      <c r="O27" s="33">
        <v>728</v>
      </c>
      <c r="P27" s="33">
        <v>741</v>
      </c>
      <c r="Q27" s="33">
        <v>188</v>
      </c>
      <c r="R27" s="33">
        <v>744</v>
      </c>
      <c r="S27" s="34">
        <v>744</v>
      </c>
      <c r="T27" s="35">
        <f>SUM(B27:S27)</f>
        <v>11440</v>
      </c>
      <c r="U27" s="2">
        <f>((T25*1000)/T27)/7</f>
        <v>150.70054945054946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103.56521999999998</v>
      </c>
      <c r="C28" s="37">
        <f t="shared" si="6"/>
        <v>105.36599999999999</v>
      </c>
      <c r="D28" s="37">
        <f t="shared" si="6"/>
        <v>107.96364000000001</v>
      </c>
      <c r="E28" s="37">
        <f t="shared" si="6"/>
        <v>27.329340000000002</v>
      </c>
      <c r="F28" s="37">
        <f t="shared" si="6"/>
        <v>110.39029999999995</v>
      </c>
      <c r="G28" s="37">
        <f t="shared" si="6"/>
        <v>109.94637999999998</v>
      </c>
      <c r="H28" s="36">
        <f t="shared" si="6"/>
        <v>107.82167999999999</v>
      </c>
      <c r="I28" s="37">
        <f t="shared" si="6"/>
        <v>109.43343999999999</v>
      </c>
      <c r="J28" s="37">
        <f t="shared" si="6"/>
        <v>109.12049999999996</v>
      </c>
      <c r="K28" s="123">
        <f t="shared" si="6"/>
        <v>24.560720000000003</v>
      </c>
      <c r="L28" s="37">
        <f t="shared" si="6"/>
        <v>111.79813999999999</v>
      </c>
      <c r="M28" s="37">
        <f t="shared" si="6"/>
        <v>111.71813999999998</v>
      </c>
      <c r="N28" s="36">
        <f t="shared" si="6"/>
        <v>108.42559999999996</v>
      </c>
      <c r="O28" s="37">
        <f t="shared" si="6"/>
        <v>109.51343999999997</v>
      </c>
      <c r="P28" s="37">
        <f t="shared" si="6"/>
        <v>111.53618000000002</v>
      </c>
      <c r="Q28" s="37">
        <f t="shared" si="6"/>
        <v>28.064239999999995</v>
      </c>
      <c r="R28" s="37">
        <f t="shared" si="6"/>
        <v>111.96911999999998</v>
      </c>
      <c r="S28" s="38">
        <f t="shared" si="6"/>
        <v>111.96911999999998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726.82609999999988</v>
      </c>
      <c r="C29" s="41">
        <f t="shared" si="7"/>
        <v>738.42999999999984</v>
      </c>
      <c r="D29" s="41">
        <f t="shared" si="7"/>
        <v>757.41819999999996</v>
      </c>
      <c r="E29" s="41">
        <f>((E27*E26)*7)/1000</f>
        <v>193.04669999999999</v>
      </c>
      <c r="F29" s="41">
        <f>((F27*F26)*7)/1000</f>
        <v>775.35149999999987</v>
      </c>
      <c r="G29" s="41">
        <f t="shared" ref="G29:S29" si="8">((G27*G26)*7)/1000</f>
        <v>771.13189999999997</v>
      </c>
      <c r="H29" s="40">
        <f t="shared" si="8"/>
        <v>755.30840000000001</v>
      </c>
      <c r="I29" s="41">
        <f t="shared" si="8"/>
        <v>767.96719999999993</v>
      </c>
      <c r="J29" s="41">
        <f t="shared" si="8"/>
        <v>764.8024999999999</v>
      </c>
      <c r="K29" s="124">
        <f t="shared" si="8"/>
        <v>173.00360000000001</v>
      </c>
      <c r="L29" s="41">
        <f t="shared" si="8"/>
        <v>783.7906999999999</v>
      </c>
      <c r="M29" s="41">
        <f t="shared" si="8"/>
        <v>783.7906999999999</v>
      </c>
      <c r="N29" s="40">
        <f t="shared" si="8"/>
        <v>759.52799999999991</v>
      </c>
      <c r="O29" s="41">
        <f t="shared" si="8"/>
        <v>767.96719999999993</v>
      </c>
      <c r="P29" s="41">
        <f t="shared" si="8"/>
        <v>781.68090000000007</v>
      </c>
      <c r="Q29" s="42">
        <f t="shared" si="8"/>
        <v>198.32119999999998</v>
      </c>
      <c r="R29" s="42">
        <f t="shared" si="8"/>
        <v>784.84559999999988</v>
      </c>
      <c r="S29" s="43">
        <f t="shared" si="8"/>
        <v>784.84559999999988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150.73605639643378</v>
      </c>
      <c r="C30" s="46">
        <f t="shared" si="9"/>
        <v>150.73469387755097</v>
      </c>
      <c r="D30" s="46">
        <f t="shared" si="9"/>
        <v>150.73617190608832</v>
      </c>
      <c r="E30" s="46">
        <f>+(E25/E27)/7*1000</f>
        <v>150.58548009367684</v>
      </c>
      <c r="F30" s="46">
        <f t="shared" ref="F30:L30" si="10">+(F25/F27)/7*1000</f>
        <v>150.70942662779396</v>
      </c>
      <c r="G30" s="46">
        <f t="shared" si="10"/>
        <v>150.65468047684189</v>
      </c>
      <c r="H30" s="45">
        <f t="shared" si="10"/>
        <v>150.67837190742219</v>
      </c>
      <c r="I30" s="46">
        <f t="shared" si="10"/>
        <v>150.66718995290424</v>
      </c>
      <c r="J30" s="46">
        <f>+(J25/J27)/7*1000</f>
        <v>150.67980295566505</v>
      </c>
      <c r="K30" s="125">
        <f t="shared" ref="K30" si="11">+(K25/K27)/7*1000</f>
        <v>150.87108013937282</v>
      </c>
      <c r="L30" s="46">
        <f t="shared" si="10"/>
        <v>150.70178811766968</v>
      </c>
      <c r="M30" s="46">
        <f>+(M25/M27)/7*1000</f>
        <v>150.6825610459527</v>
      </c>
      <c r="N30" s="45">
        <f t="shared" ref="N30:S30" si="12">+(N25/N27)/7*1000</f>
        <v>150.67460317460316</v>
      </c>
      <c r="O30" s="46">
        <f t="shared" si="12"/>
        <v>150.68681318681317</v>
      </c>
      <c r="P30" s="46">
        <f t="shared" si="12"/>
        <v>150.66512434933489</v>
      </c>
      <c r="Q30" s="46">
        <f t="shared" si="12"/>
        <v>150.83586626139817</v>
      </c>
      <c r="R30" s="46">
        <f t="shared" si="12"/>
        <v>150.72964669738863</v>
      </c>
      <c r="S30" s="47">
        <f t="shared" si="12"/>
        <v>150.72964669738863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90.6</v>
      </c>
      <c r="C39" s="78">
        <v>82.9</v>
      </c>
      <c r="D39" s="78">
        <v>86.1</v>
      </c>
      <c r="E39" s="78">
        <v>27.7</v>
      </c>
      <c r="F39" s="78">
        <v>94</v>
      </c>
      <c r="G39" s="78">
        <v>92.9</v>
      </c>
      <c r="H39" s="78"/>
      <c r="I39" s="78"/>
      <c r="J39" s="99">
        <f t="shared" ref="J39:J46" si="13">SUM(B39:I39)</f>
        <v>474.20000000000005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90.6</v>
      </c>
      <c r="C40" s="78">
        <v>82.9</v>
      </c>
      <c r="D40" s="78">
        <v>86.1</v>
      </c>
      <c r="E40" s="78">
        <v>27.7</v>
      </c>
      <c r="F40" s="78">
        <v>94</v>
      </c>
      <c r="G40" s="78">
        <v>92.9</v>
      </c>
      <c r="H40" s="78"/>
      <c r="I40" s="78"/>
      <c r="J40" s="99">
        <f t="shared" si="13"/>
        <v>474.20000000000005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6.1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2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181.2</v>
      </c>
      <c r="C46" s="26">
        <f t="shared" si="15"/>
        <v>165.8</v>
      </c>
      <c r="D46" s="26">
        <f t="shared" si="15"/>
        <v>172.2</v>
      </c>
      <c r="E46" s="26">
        <f t="shared" si="15"/>
        <v>55.4</v>
      </c>
      <c r="F46" s="26">
        <f t="shared" si="15"/>
        <v>188</v>
      </c>
      <c r="G46" s="26">
        <f t="shared" si="15"/>
        <v>185.8</v>
      </c>
      <c r="H46" s="26">
        <f t="shared" si="15"/>
        <v>0</v>
      </c>
      <c r="I46" s="26">
        <f t="shared" si="15"/>
        <v>0</v>
      </c>
      <c r="J46" s="99">
        <f t="shared" si="13"/>
        <v>948.40000000000009</v>
      </c>
      <c r="L46" s="76" t="s">
        <v>10</v>
      </c>
      <c r="M46" s="79">
        <f t="shared" ref="M46:R46" si="16">SUM(M39:M45)</f>
        <v>43.599999999999994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154.9</v>
      </c>
      <c r="C47" s="29">
        <v>154.9</v>
      </c>
      <c r="D47" s="29">
        <v>154.9</v>
      </c>
      <c r="E47" s="29">
        <v>154.9</v>
      </c>
      <c r="F47" s="29">
        <v>154.9</v>
      </c>
      <c r="G47" s="29">
        <v>154.9</v>
      </c>
      <c r="H47" s="29"/>
      <c r="I47" s="29"/>
      <c r="J47" s="100">
        <f>+((J46/J48)/7)*1000</f>
        <v>44.247457310814596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585</v>
      </c>
      <c r="C48" s="33">
        <v>535</v>
      </c>
      <c r="D48" s="33">
        <v>556</v>
      </c>
      <c r="E48" s="33">
        <v>179</v>
      </c>
      <c r="F48" s="33">
        <v>607</v>
      </c>
      <c r="G48" s="33">
        <v>600</v>
      </c>
      <c r="H48" s="33"/>
      <c r="I48" s="33"/>
      <c r="J48" s="101">
        <f>SUM(B48:I48)</f>
        <v>3062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90.616500000000002</v>
      </c>
      <c r="C49" s="37">
        <f t="shared" si="17"/>
        <v>82.871499999999997</v>
      </c>
      <c r="D49" s="37">
        <f t="shared" si="17"/>
        <v>86.124400000000009</v>
      </c>
      <c r="E49" s="37">
        <f t="shared" si="17"/>
        <v>27.727100000000004</v>
      </c>
      <c r="F49" s="37">
        <f t="shared" si="17"/>
        <v>94.024299999999997</v>
      </c>
      <c r="G49" s="37">
        <f t="shared" si="17"/>
        <v>92.940000000000012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44.247457310814596</v>
      </c>
      <c r="L49" s="93" t="s">
        <v>21</v>
      </c>
      <c r="M49" s="82">
        <f>((M48*M47)*7/1000-M39-M40)/5</f>
        <v>6.2363999999999997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6.1740000000000004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634.31550000000004</v>
      </c>
      <c r="C50" s="41">
        <f t="shared" si="20"/>
        <v>580.10050000000001</v>
      </c>
      <c r="D50" s="41">
        <f t="shared" si="20"/>
        <v>602.87080000000003</v>
      </c>
      <c r="E50" s="41">
        <f t="shared" si="20"/>
        <v>194.08970000000002</v>
      </c>
      <c r="F50" s="41">
        <f t="shared" si="20"/>
        <v>658.17009999999993</v>
      </c>
      <c r="G50" s="41">
        <f t="shared" si="20"/>
        <v>650.58000000000004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44.249084249084248</v>
      </c>
      <c r="C51" s="46">
        <f t="shared" si="22"/>
        <v>44.272363150867818</v>
      </c>
      <c r="D51" s="46">
        <f t="shared" si="22"/>
        <v>44.244604316546763</v>
      </c>
      <c r="E51" s="46">
        <f t="shared" si="22"/>
        <v>44.213886671987233</v>
      </c>
      <c r="F51" s="46">
        <f t="shared" si="22"/>
        <v>44.245704871734524</v>
      </c>
      <c r="G51" s="46">
        <f t="shared" si="22"/>
        <v>44.238095238095241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141.55844155844153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8.1999999999999993</v>
      </c>
      <c r="G58" s="182">
        <v>8</v>
      </c>
      <c r="H58" s="21">
        <v>7.9</v>
      </c>
      <c r="I58" s="78">
        <v>8</v>
      </c>
      <c r="J58" s="78">
        <v>7.9</v>
      </c>
      <c r="K58" s="78">
        <v>1.9</v>
      </c>
      <c r="L58" s="78">
        <v>8</v>
      </c>
      <c r="M58" s="182">
        <v>7.8</v>
      </c>
      <c r="N58" s="21">
        <v>8.1</v>
      </c>
      <c r="O58" s="78">
        <v>8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8.1999999999999993</v>
      </c>
      <c r="G59" s="182">
        <v>8</v>
      </c>
      <c r="H59" s="21">
        <v>7.9</v>
      </c>
      <c r="I59" s="78">
        <v>8</v>
      </c>
      <c r="J59" s="78">
        <v>7.9</v>
      </c>
      <c r="K59" s="78">
        <v>1.9</v>
      </c>
      <c r="L59" s="78">
        <v>8</v>
      </c>
      <c r="M59" s="182">
        <v>7.8</v>
      </c>
      <c r="N59" s="21">
        <v>8.1</v>
      </c>
      <c r="O59" s="78">
        <v>8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</v>
      </c>
      <c r="D60" s="78">
        <v>8</v>
      </c>
      <c r="E60" s="78">
        <v>2.1</v>
      </c>
      <c r="F60" s="78">
        <v>8</v>
      </c>
      <c r="G60" s="182">
        <v>8</v>
      </c>
      <c r="H60" s="21">
        <v>7.7</v>
      </c>
      <c r="I60" s="78">
        <v>7.9</v>
      </c>
      <c r="J60" s="78">
        <v>7.8</v>
      </c>
      <c r="K60" s="78">
        <v>1.8</v>
      </c>
      <c r="L60" s="78">
        <v>7.8</v>
      </c>
      <c r="M60" s="182">
        <v>7.8</v>
      </c>
      <c r="N60" s="21">
        <v>8</v>
      </c>
      <c r="O60" s="78">
        <v>8</v>
      </c>
      <c r="P60" s="78">
        <v>8</v>
      </c>
      <c r="Q60" s="78">
        <v>2.1</v>
      </c>
      <c r="R60" s="78">
        <v>7.8</v>
      </c>
      <c r="S60" s="182">
        <v>8</v>
      </c>
      <c r="T60" s="24">
        <f t="shared" si="24"/>
        <v>124.69999999999999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</v>
      </c>
      <c r="D61" s="78">
        <v>8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125.09999999999997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125.19999999999997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7.8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8.1999999999999993</v>
      </c>
      <c r="D64" s="78">
        <v>8.1</v>
      </c>
      <c r="E64" s="78">
        <v>2.2000000000000002</v>
      </c>
      <c r="F64" s="78">
        <v>8.1</v>
      </c>
      <c r="G64" s="182">
        <v>8</v>
      </c>
      <c r="H64" s="21">
        <v>7.8</v>
      </c>
      <c r="I64" s="78">
        <v>7.9</v>
      </c>
      <c r="J64" s="78">
        <v>7.9</v>
      </c>
      <c r="K64" s="78">
        <v>1.9</v>
      </c>
      <c r="L64" s="78">
        <v>7.9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56.800000000000004</v>
      </c>
      <c r="E65" s="26">
        <f t="shared" si="25"/>
        <v>15.099999999999998</v>
      </c>
      <c r="F65" s="26">
        <f t="shared" si="25"/>
        <v>56.800000000000004</v>
      </c>
      <c r="G65" s="27">
        <f t="shared" si="25"/>
        <v>56</v>
      </c>
      <c r="H65" s="25">
        <f t="shared" si="25"/>
        <v>54.699999999999996</v>
      </c>
      <c r="I65" s="26">
        <f t="shared" si="25"/>
        <v>55.499999999999993</v>
      </c>
      <c r="J65" s="26">
        <f t="shared" si="25"/>
        <v>54.9</v>
      </c>
      <c r="K65" s="26">
        <f t="shared" si="25"/>
        <v>13</v>
      </c>
      <c r="L65" s="26">
        <f t="shared" si="25"/>
        <v>55.099999999999994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56.800000000000004</v>
      </c>
      <c r="Q65" s="26">
        <f t="shared" si="25"/>
        <v>15.099999999999998</v>
      </c>
      <c r="R65" s="26">
        <f t="shared" si="25"/>
        <v>54.9</v>
      </c>
      <c r="S65" s="27">
        <f>SUM(S58:S64)</f>
        <v>56.800000000000004</v>
      </c>
      <c r="T65" s="24">
        <f t="shared" si="24"/>
        <v>881.19999999999993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141.76319176319177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7.847999999999999</v>
      </c>
      <c r="C68" s="82">
        <f t="shared" si="26"/>
        <v>8.1712999999999987</v>
      </c>
      <c r="D68" s="82">
        <f t="shared" si="26"/>
        <v>8.0515000000000008</v>
      </c>
      <c r="E68" s="82">
        <f t="shared" si="26"/>
        <v>2.1335000000000002</v>
      </c>
      <c r="F68" s="82">
        <f t="shared" si="26"/>
        <v>8.0914999999999999</v>
      </c>
      <c r="G68" s="186">
        <f t="shared" si="26"/>
        <v>8.0119000000000007</v>
      </c>
      <c r="H68" s="36">
        <f t="shared" si="26"/>
        <v>7.7740000000000009</v>
      </c>
      <c r="I68" s="82">
        <f t="shared" si="26"/>
        <v>7.8936000000000011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7.8151999999999999</v>
      </c>
      <c r="M68" s="186">
        <f t="shared" si="26"/>
        <v>7.8168000000000006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8.0914999999999999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8.0879999999999992</v>
      </c>
      <c r="T68" s="306">
        <f>((T65*1000)/T67)/7</f>
        <v>141.76319176319174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142.3558897243108</v>
      </c>
      <c r="E70" s="84">
        <f t="shared" si="28"/>
        <v>143.8095238095238</v>
      </c>
      <c r="F70" s="84">
        <f t="shared" si="28"/>
        <v>142.3558897243108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141.58163265306121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140.5612244897959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142.3558897243108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7149-EDA3-43C6-A217-9E01C13493C0}">
  <dimension ref="A1:AQ239"/>
  <sheetViews>
    <sheetView view="pageBreakPreview" topLeftCell="A46" zoomScale="30" zoomScaleNormal="30" zoomScaleSheetLayoutView="30" workbookViewId="0">
      <selection activeCell="T73" sqref="T7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2"/>
      <c r="Z3" s="2"/>
      <c r="AA3" s="2"/>
      <c r="AB3" s="2"/>
      <c r="AC3" s="2"/>
      <c r="AD3" s="4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0" t="s">
        <v>1</v>
      </c>
      <c r="B9" s="490"/>
      <c r="C9" s="490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0"/>
      <c r="B10" s="490"/>
      <c r="C10" s="4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0" t="s">
        <v>4</v>
      </c>
      <c r="B11" s="490"/>
      <c r="C11" s="490"/>
      <c r="D11" s="1"/>
      <c r="E11" s="488">
        <v>3</v>
      </c>
      <c r="F11" s="1"/>
      <c r="G11" s="1"/>
      <c r="H11" s="1"/>
      <c r="I11" s="1"/>
      <c r="J11" s="1"/>
      <c r="K11" s="507" t="s">
        <v>161</v>
      </c>
      <c r="L11" s="507"/>
      <c r="M11" s="489"/>
      <c r="N11" s="4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0"/>
      <c r="B12" s="490"/>
      <c r="C12" s="490"/>
      <c r="D12" s="1"/>
      <c r="E12" s="5"/>
      <c r="F12" s="1"/>
      <c r="G12" s="1"/>
      <c r="H12" s="1"/>
      <c r="I12" s="1"/>
      <c r="J12" s="1"/>
      <c r="K12" s="489"/>
      <c r="L12" s="489"/>
      <c r="M12" s="489"/>
      <c r="N12" s="4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0"/>
      <c r="B13" s="490"/>
      <c r="C13" s="490"/>
      <c r="D13" s="490"/>
      <c r="E13" s="490"/>
      <c r="F13" s="490"/>
      <c r="G13" s="490"/>
      <c r="H13" s="490"/>
      <c r="I13" s="490"/>
      <c r="J13" s="490"/>
      <c r="K13" s="490"/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1"/>
      <c r="X13" s="1"/>
      <c r="Y13" s="1"/>
    </row>
    <row r="14" spans="1:30" s="3" customFormat="1" ht="27" thickBot="1" x14ac:dyDescent="0.3">
      <c r="A14" s="49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103.6</v>
      </c>
      <c r="C18" s="78">
        <v>105.4</v>
      </c>
      <c r="D18" s="22">
        <v>108</v>
      </c>
      <c r="E18" s="22">
        <v>27.3</v>
      </c>
      <c r="F18" s="22">
        <v>110.4</v>
      </c>
      <c r="G18" s="22">
        <v>109.9</v>
      </c>
      <c r="H18" s="21">
        <v>107.8</v>
      </c>
      <c r="I18" s="22">
        <v>109.4</v>
      </c>
      <c r="J18" s="22">
        <v>109.1</v>
      </c>
      <c r="K18" s="119">
        <v>24.6</v>
      </c>
      <c r="L18" s="22">
        <v>111.8</v>
      </c>
      <c r="M18" s="22">
        <v>111.7</v>
      </c>
      <c r="N18" s="21">
        <v>108.4</v>
      </c>
      <c r="O18" s="78">
        <v>109.5</v>
      </c>
      <c r="P18" s="22">
        <v>111.5</v>
      </c>
      <c r="Q18" s="22">
        <v>28.1</v>
      </c>
      <c r="R18" s="22">
        <v>112</v>
      </c>
      <c r="S18" s="23">
        <v>112</v>
      </c>
      <c r="T18" s="24">
        <f t="shared" ref="T18:T25" si="0">SUM(B18:S18)</f>
        <v>1720.5</v>
      </c>
      <c r="V18" s="2"/>
      <c r="W18" s="18"/>
    </row>
    <row r="19" spans="1:30" ht="39.950000000000003" customHeight="1" x14ac:dyDescent="0.25">
      <c r="A19" s="157" t="s">
        <v>13</v>
      </c>
      <c r="B19" s="21">
        <v>103.6</v>
      </c>
      <c r="C19" s="78">
        <v>105.4</v>
      </c>
      <c r="D19" s="22">
        <v>108</v>
      </c>
      <c r="E19" s="22">
        <v>27.3</v>
      </c>
      <c r="F19" s="22">
        <v>110.4</v>
      </c>
      <c r="G19" s="22">
        <v>109.9</v>
      </c>
      <c r="H19" s="21">
        <v>107.8</v>
      </c>
      <c r="I19" s="22">
        <v>109.4</v>
      </c>
      <c r="J19" s="22">
        <v>109.1</v>
      </c>
      <c r="K19" s="119">
        <v>24.6</v>
      </c>
      <c r="L19" s="22">
        <v>111.8</v>
      </c>
      <c r="M19" s="22">
        <v>111.7</v>
      </c>
      <c r="N19" s="21">
        <v>108.4</v>
      </c>
      <c r="O19" s="78">
        <v>109.5</v>
      </c>
      <c r="P19" s="22">
        <v>111.5</v>
      </c>
      <c r="Q19" s="22">
        <v>28.1</v>
      </c>
      <c r="R19" s="22">
        <v>112</v>
      </c>
      <c r="S19" s="23">
        <v>112</v>
      </c>
      <c r="T19" s="24">
        <f t="shared" si="0"/>
        <v>1720.5</v>
      </c>
      <c r="V19" s="2"/>
      <c r="W19" s="18"/>
    </row>
    <row r="20" spans="1:30" ht="39.75" customHeight="1" x14ac:dyDescent="0.25">
      <c r="A20" s="156" t="s">
        <v>14</v>
      </c>
      <c r="B20" s="21">
        <v>102.5</v>
      </c>
      <c r="C20" s="78">
        <v>104.3</v>
      </c>
      <c r="D20" s="22">
        <v>107.1</v>
      </c>
      <c r="E20" s="22">
        <v>27.1</v>
      </c>
      <c r="F20" s="22">
        <v>109.5</v>
      </c>
      <c r="G20" s="22">
        <v>109.2</v>
      </c>
      <c r="H20" s="21">
        <v>106.7</v>
      </c>
      <c r="I20" s="22">
        <v>109</v>
      </c>
      <c r="J20" s="22">
        <v>107.7</v>
      </c>
      <c r="K20" s="119">
        <v>24.6</v>
      </c>
      <c r="L20" s="22">
        <v>111.2</v>
      </c>
      <c r="M20" s="22">
        <v>110.8</v>
      </c>
      <c r="N20" s="21">
        <v>107.5</v>
      </c>
      <c r="O20" s="78">
        <v>109</v>
      </c>
      <c r="P20" s="22">
        <v>110.7</v>
      </c>
      <c r="Q20" s="22">
        <v>27.8</v>
      </c>
      <c r="R20" s="22">
        <v>111.1</v>
      </c>
      <c r="S20" s="23">
        <v>111.3</v>
      </c>
      <c r="T20" s="24">
        <f t="shared" si="0"/>
        <v>1707.1000000000001</v>
      </c>
      <c r="V20" s="2"/>
      <c r="W20" s="18"/>
    </row>
    <row r="21" spans="1:30" ht="39.950000000000003" customHeight="1" x14ac:dyDescent="0.25">
      <c r="A21" s="157" t="s">
        <v>15</v>
      </c>
      <c r="B21" s="21">
        <v>102.5</v>
      </c>
      <c r="C21" s="78">
        <v>104.3</v>
      </c>
      <c r="D21" s="22">
        <v>107.1</v>
      </c>
      <c r="E21" s="22">
        <v>27.1</v>
      </c>
      <c r="F21" s="22">
        <v>109.5</v>
      </c>
      <c r="G21" s="22">
        <v>109.2</v>
      </c>
      <c r="H21" s="21">
        <v>106.7</v>
      </c>
      <c r="I21" s="22">
        <v>109</v>
      </c>
      <c r="J21" s="22">
        <v>107.7</v>
      </c>
      <c r="K21" s="119">
        <v>24.6</v>
      </c>
      <c r="L21" s="22">
        <v>111.2</v>
      </c>
      <c r="M21" s="22">
        <v>110.8</v>
      </c>
      <c r="N21" s="21">
        <v>107.5</v>
      </c>
      <c r="O21" s="78">
        <v>109</v>
      </c>
      <c r="P21" s="22">
        <v>110.7</v>
      </c>
      <c r="Q21" s="22">
        <v>27.8</v>
      </c>
      <c r="R21" s="22">
        <v>111.1</v>
      </c>
      <c r="S21" s="23">
        <v>111.3</v>
      </c>
      <c r="T21" s="24">
        <f t="shared" si="0"/>
        <v>1707.1000000000001</v>
      </c>
      <c r="V21" s="2"/>
      <c r="W21" s="18"/>
    </row>
    <row r="22" spans="1:30" ht="39.950000000000003" customHeight="1" x14ac:dyDescent="0.25">
      <c r="A22" s="156" t="s">
        <v>16</v>
      </c>
      <c r="B22" s="21">
        <v>102.5</v>
      </c>
      <c r="C22" s="78">
        <v>104.3</v>
      </c>
      <c r="D22" s="22">
        <v>107.1</v>
      </c>
      <c r="E22" s="22">
        <v>27.1</v>
      </c>
      <c r="F22" s="22">
        <v>109.5</v>
      </c>
      <c r="G22" s="22">
        <v>109.2</v>
      </c>
      <c r="H22" s="21">
        <v>106.7</v>
      </c>
      <c r="I22" s="22">
        <v>109</v>
      </c>
      <c r="J22" s="22">
        <v>107.7</v>
      </c>
      <c r="K22" s="119">
        <v>24.6</v>
      </c>
      <c r="L22" s="22">
        <v>111.2</v>
      </c>
      <c r="M22" s="22">
        <v>110.8</v>
      </c>
      <c r="N22" s="21">
        <v>107.5</v>
      </c>
      <c r="O22" s="78">
        <v>109</v>
      </c>
      <c r="P22" s="22">
        <v>110.7</v>
      </c>
      <c r="Q22" s="22">
        <v>27.8</v>
      </c>
      <c r="R22" s="22">
        <v>111.1</v>
      </c>
      <c r="S22" s="23">
        <v>111.3</v>
      </c>
      <c r="T22" s="24">
        <f t="shared" si="0"/>
        <v>1707.1000000000001</v>
      </c>
      <c r="V22" s="2"/>
      <c r="W22" s="18"/>
    </row>
    <row r="23" spans="1:30" ht="39.950000000000003" customHeight="1" x14ac:dyDescent="0.25">
      <c r="A23" s="157" t="s">
        <v>17</v>
      </c>
      <c r="B23" s="21">
        <v>102.5</v>
      </c>
      <c r="C23" s="78">
        <v>104.3</v>
      </c>
      <c r="D23" s="22">
        <v>107.1</v>
      </c>
      <c r="E23" s="22">
        <v>27.1</v>
      </c>
      <c r="F23" s="22">
        <v>109.5</v>
      </c>
      <c r="G23" s="22">
        <v>109.2</v>
      </c>
      <c r="H23" s="21">
        <v>106.7</v>
      </c>
      <c r="I23" s="22">
        <v>109</v>
      </c>
      <c r="J23" s="22">
        <v>107.7</v>
      </c>
      <c r="K23" s="119">
        <v>24.6</v>
      </c>
      <c r="L23" s="22">
        <v>111.2</v>
      </c>
      <c r="M23" s="22">
        <v>110.8</v>
      </c>
      <c r="N23" s="21">
        <v>107.5</v>
      </c>
      <c r="O23" s="78">
        <v>109</v>
      </c>
      <c r="P23" s="22">
        <v>110.7</v>
      </c>
      <c r="Q23" s="22">
        <v>27.8</v>
      </c>
      <c r="R23" s="22">
        <v>111.1</v>
      </c>
      <c r="S23" s="23">
        <v>111.3</v>
      </c>
      <c r="T23" s="24">
        <f t="shared" si="0"/>
        <v>1707.1000000000001</v>
      </c>
      <c r="V23" s="2"/>
      <c r="W23" s="18"/>
    </row>
    <row r="24" spans="1:30" ht="39.950000000000003" customHeight="1" x14ac:dyDescent="0.25">
      <c r="A24" s="156" t="s">
        <v>18</v>
      </c>
      <c r="B24" s="21">
        <v>102.5</v>
      </c>
      <c r="C24" s="78">
        <v>104.3</v>
      </c>
      <c r="D24" s="22">
        <v>107.1</v>
      </c>
      <c r="E24" s="22">
        <v>27.1</v>
      </c>
      <c r="F24" s="22">
        <v>109.5</v>
      </c>
      <c r="G24" s="22">
        <v>109.2</v>
      </c>
      <c r="H24" s="21">
        <v>106.7</v>
      </c>
      <c r="I24" s="22">
        <v>109</v>
      </c>
      <c r="J24" s="22">
        <v>107.7</v>
      </c>
      <c r="K24" s="119">
        <v>24.6</v>
      </c>
      <c r="L24" s="22">
        <v>111.2</v>
      </c>
      <c r="M24" s="22">
        <v>110.8</v>
      </c>
      <c r="N24" s="21">
        <v>107.5</v>
      </c>
      <c r="O24" s="78">
        <v>109</v>
      </c>
      <c r="P24" s="22">
        <v>110.7</v>
      </c>
      <c r="Q24" s="22">
        <v>27.8</v>
      </c>
      <c r="R24" s="22">
        <v>111.1</v>
      </c>
      <c r="S24" s="23">
        <v>111.3</v>
      </c>
      <c r="T24" s="24">
        <f t="shared" si="0"/>
        <v>1707.1000000000001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719.7</v>
      </c>
      <c r="C25" s="26">
        <f t="shared" si="1"/>
        <v>732.3</v>
      </c>
      <c r="D25" s="26">
        <f t="shared" si="1"/>
        <v>751.50000000000011</v>
      </c>
      <c r="E25" s="26">
        <f>SUM(E18:E24)</f>
        <v>190.1</v>
      </c>
      <c r="F25" s="26">
        <f t="shared" ref="F25:L25" si="2">SUM(F18:F24)</f>
        <v>768.3</v>
      </c>
      <c r="G25" s="26">
        <f t="shared" si="2"/>
        <v>765.80000000000007</v>
      </c>
      <c r="H25" s="25">
        <f t="shared" si="2"/>
        <v>749.10000000000014</v>
      </c>
      <c r="I25" s="26">
        <f t="shared" si="2"/>
        <v>763.8</v>
      </c>
      <c r="J25" s="26">
        <f>SUM(J18:J24)</f>
        <v>756.7</v>
      </c>
      <c r="K25" s="120">
        <f t="shared" ref="K25" si="3">SUM(K18:K24)</f>
        <v>172.2</v>
      </c>
      <c r="L25" s="26">
        <f t="shared" si="2"/>
        <v>779.60000000000014</v>
      </c>
      <c r="M25" s="26">
        <f>SUM(M18:M24)</f>
        <v>777.39999999999986</v>
      </c>
      <c r="N25" s="25">
        <f t="shared" ref="N25:P25" si="4">SUM(N18:N24)</f>
        <v>754.3</v>
      </c>
      <c r="O25" s="26">
        <f t="shared" si="4"/>
        <v>764</v>
      </c>
      <c r="P25" s="26">
        <f t="shared" si="4"/>
        <v>776.50000000000011</v>
      </c>
      <c r="Q25" s="26">
        <f>SUM(Q18:Q24)</f>
        <v>195.20000000000002</v>
      </c>
      <c r="R25" s="26">
        <f t="shared" ref="R25:S25" si="5">SUM(R18:R24)</f>
        <v>779.50000000000011</v>
      </c>
      <c r="S25" s="27">
        <f t="shared" si="5"/>
        <v>780.49999999999989</v>
      </c>
      <c r="T25" s="24">
        <f t="shared" si="0"/>
        <v>11976.5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149.89736914566072</v>
      </c>
    </row>
    <row r="27" spans="1:30" s="2" customFormat="1" ht="33" customHeight="1" x14ac:dyDescent="0.25">
      <c r="A27" s="159" t="s">
        <v>20</v>
      </c>
      <c r="B27" s="32">
        <v>686</v>
      </c>
      <c r="C27" s="81">
        <v>698</v>
      </c>
      <c r="D27" s="33">
        <v>716</v>
      </c>
      <c r="E27" s="33">
        <v>181</v>
      </c>
      <c r="F27" s="33">
        <v>732</v>
      </c>
      <c r="G27" s="33">
        <v>730</v>
      </c>
      <c r="H27" s="32">
        <v>714</v>
      </c>
      <c r="I27" s="33">
        <v>728</v>
      </c>
      <c r="J27" s="33">
        <v>721</v>
      </c>
      <c r="K27" s="122">
        <v>164</v>
      </c>
      <c r="L27" s="33">
        <v>743</v>
      </c>
      <c r="M27" s="33">
        <v>741</v>
      </c>
      <c r="N27" s="32">
        <v>719</v>
      </c>
      <c r="O27" s="33">
        <v>728</v>
      </c>
      <c r="P27" s="33">
        <v>740</v>
      </c>
      <c r="Q27" s="33">
        <v>186</v>
      </c>
      <c r="R27" s="33">
        <v>743</v>
      </c>
      <c r="S27" s="34">
        <v>744</v>
      </c>
      <c r="T27" s="35">
        <f>SUM(B27:S27)</f>
        <v>11414</v>
      </c>
      <c r="U27" s="2">
        <f>((T25*1000)/T27)/7</f>
        <v>149.89736914566069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102.52396000000002</v>
      </c>
      <c r="C28" s="37">
        <f t="shared" si="6"/>
        <v>104.32228000000002</v>
      </c>
      <c r="D28" s="37">
        <f t="shared" si="6"/>
        <v>107.05976000000001</v>
      </c>
      <c r="E28" s="37">
        <f t="shared" si="6"/>
        <v>27.064659999999996</v>
      </c>
      <c r="F28" s="37">
        <f t="shared" si="6"/>
        <v>109.45752</v>
      </c>
      <c r="G28" s="37">
        <f t="shared" si="6"/>
        <v>109.23780000000002</v>
      </c>
      <c r="H28" s="36">
        <f t="shared" si="6"/>
        <v>106.72004000000004</v>
      </c>
      <c r="I28" s="37">
        <f t="shared" si="6"/>
        <v>109.01808000000001</v>
      </c>
      <c r="J28" s="37">
        <f t="shared" si="6"/>
        <v>107.66905999999999</v>
      </c>
      <c r="K28" s="123">
        <f t="shared" si="6"/>
        <v>24.577040000000004</v>
      </c>
      <c r="L28" s="37">
        <f t="shared" si="6"/>
        <v>111.20598000000003</v>
      </c>
      <c r="M28" s="37">
        <f t="shared" si="6"/>
        <v>110.82626</v>
      </c>
      <c r="N28" s="36">
        <f t="shared" si="6"/>
        <v>107.52934000000002</v>
      </c>
      <c r="O28" s="37">
        <f t="shared" si="6"/>
        <v>108.97808000000001</v>
      </c>
      <c r="P28" s="37">
        <f t="shared" si="6"/>
        <v>110.6964</v>
      </c>
      <c r="Q28" s="37">
        <f t="shared" si="6"/>
        <v>27.793960000000006</v>
      </c>
      <c r="R28" s="37">
        <f t="shared" si="6"/>
        <v>111.12598</v>
      </c>
      <c r="S28" s="38">
        <f t="shared" si="6"/>
        <v>111.33584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719.8198000000001</v>
      </c>
      <c r="C29" s="41">
        <f t="shared" si="7"/>
        <v>732.41140000000007</v>
      </c>
      <c r="D29" s="41">
        <f t="shared" si="7"/>
        <v>751.29880000000003</v>
      </c>
      <c r="E29" s="41">
        <f>((E27*E26)*7)/1000</f>
        <v>189.92330000000001</v>
      </c>
      <c r="F29" s="41">
        <f>((F27*F26)*7)/1000</f>
        <v>768.08759999999995</v>
      </c>
      <c r="G29" s="41">
        <f t="shared" ref="G29:S29" si="8">((G27*G26)*7)/1000</f>
        <v>765.98900000000003</v>
      </c>
      <c r="H29" s="40">
        <f t="shared" si="8"/>
        <v>749.20020000000011</v>
      </c>
      <c r="I29" s="41">
        <f t="shared" si="8"/>
        <v>763.8904</v>
      </c>
      <c r="J29" s="41">
        <f t="shared" si="8"/>
        <v>756.5453</v>
      </c>
      <c r="K29" s="124">
        <f t="shared" si="8"/>
        <v>172.08520000000001</v>
      </c>
      <c r="L29" s="41">
        <f t="shared" si="8"/>
        <v>779.62990000000002</v>
      </c>
      <c r="M29" s="41">
        <f t="shared" si="8"/>
        <v>777.5313000000001</v>
      </c>
      <c r="N29" s="40">
        <f t="shared" si="8"/>
        <v>754.44670000000008</v>
      </c>
      <c r="O29" s="41">
        <f t="shared" si="8"/>
        <v>763.8904</v>
      </c>
      <c r="P29" s="41">
        <f t="shared" si="8"/>
        <v>776.48199999999997</v>
      </c>
      <c r="Q29" s="42">
        <f t="shared" si="8"/>
        <v>195.16980000000001</v>
      </c>
      <c r="R29" s="42">
        <f t="shared" si="8"/>
        <v>779.62990000000002</v>
      </c>
      <c r="S29" s="43">
        <f t="shared" si="8"/>
        <v>780.67920000000004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149.87505206164099</v>
      </c>
      <c r="C30" s="46">
        <f t="shared" si="9"/>
        <v>149.87720016373314</v>
      </c>
      <c r="D30" s="46">
        <f t="shared" si="9"/>
        <v>149.94014365522747</v>
      </c>
      <c r="E30" s="46">
        <f>+(E25/E27)/7*1000</f>
        <v>150.0394632991318</v>
      </c>
      <c r="F30" s="46">
        <f t="shared" ref="F30:L30" si="10">+(F25/F27)/7*1000</f>
        <v>149.94145199063229</v>
      </c>
      <c r="G30" s="46">
        <f t="shared" si="10"/>
        <v>149.86301369863014</v>
      </c>
      <c r="H30" s="45">
        <f t="shared" si="10"/>
        <v>149.87995198079236</v>
      </c>
      <c r="I30" s="46">
        <f t="shared" si="10"/>
        <v>149.88226059654633</v>
      </c>
      <c r="J30" s="46">
        <f>+(J25/J27)/7*1000</f>
        <v>149.93065187239947</v>
      </c>
      <c r="K30" s="125">
        <f t="shared" ref="K30" si="11">+(K25/K27)/7*1000</f>
        <v>149.99999999999997</v>
      </c>
      <c r="L30" s="46">
        <f t="shared" si="10"/>
        <v>149.89425110555663</v>
      </c>
      <c r="M30" s="46">
        <f>+(M25/M27)/7*1000</f>
        <v>149.87468671679193</v>
      </c>
      <c r="N30" s="45">
        <f t="shared" ref="N30:S30" si="12">+(N25/N27)/7*1000</f>
        <v>149.87085237432942</v>
      </c>
      <c r="O30" s="46">
        <f t="shared" si="12"/>
        <v>149.92150706436422</v>
      </c>
      <c r="P30" s="46">
        <f t="shared" si="12"/>
        <v>149.90347490347492</v>
      </c>
      <c r="Q30" s="46">
        <f t="shared" si="12"/>
        <v>149.92319508448543</v>
      </c>
      <c r="R30" s="46">
        <f t="shared" si="12"/>
        <v>149.87502403383965</v>
      </c>
      <c r="S30" s="47">
        <f t="shared" si="12"/>
        <v>149.86559139784944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90.1</v>
      </c>
      <c r="C39" s="78">
        <v>82.7</v>
      </c>
      <c r="D39" s="78">
        <v>85.5</v>
      </c>
      <c r="E39" s="78">
        <v>26.7</v>
      </c>
      <c r="F39" s="78">
        <v>93.7</v>
      </c>
      <c r="G39" s="78">
        <v>92.6</v>
      </c>
      <c r="H39" s="78"/>
      <c r="I39" s="78"/>
      <c r="J39" s="99">
        <f t="shared" ref="J39:J46" si="13">SUM(B39:I39)</f>
        <v>471.29999999999995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2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90.1</v>
      </c>
      <c r="C40" s="78">
        <v>82.7</v>
      </c>
      <c r="D40" s="78">
        <v>85.5</v>
      </c>
      <c r="E40" s="78">
        <v>26.7</v>
      </c>
      <c r="F40" s="78">
        <v>93.7</v>
      </c>
      <c r="G40" s="78">
        <v>92.6</v>
      </c>
      <c r="H40" s="78"/>
      <c r="I40" s="78"/>
      <c r="J40" s="99">
        <f t="shared" si="13"/>
        <v>471.29999999999995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2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180.2</v>
      </c>
      <c r="C46" s="26">
        <f t="shared" si="15"/>
        <v>165.4</v>
      </c>
      <c r="D46" s="26">
        <f t="shared" si="15"/>
        <v>171</v>
      </c>
      <c r="E46" s="26">
        <f t="shared" si="15"/>
        <v>53.4</v>
      </c>
      <c r="F46" s="26">
        <f t="shared" si="15"/>
        <v>187.4</v>
      </c>
      <c r="G46" s="26">
        <f t="shared" si="15"/>
        <v>185.2</v>
      </c>
      <c r="H46" s="26">
        <f t="shared" si="15"/>
        <v>0</v>
      </c>
      <c r="I46" s="26">
        <f t="shared" si="15"/>
        <v>0</v>
      </c>
      <c r="J46" s="99">
        <f t="shared" si="13"/>
        <v>942.59999999999991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154.6</v>
      </c>
      <c r="C47" s="29">
        <v>154.6</v>
      </c>
      <c r="D47" s="29">
        <v>154.6</v>
      </c>
      <c r="E47" s="29">
        <v>154.6</v>
      </c>
      <c r="F47" s="29">
        <v>154.6</v>
      </c>
      <c r="G47" s="29">
        <v>154.6</v>
      </c>
      <c r="H47" s="29"/>
      <c r="I47" s="29"/>
      <c r="J47" s="100">
        <f>+((J46/J48)/7)*1000</f>
        <v>44.164363023005194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583</v>
      </c>
      <c r="C48" s="33">
        <v>535</v>
      </c>
      <c r="D48" s="33">
        <v>553</v>
      </c>
      <c r="E48" s="33">
        <v>173</v>
      </c>
      <c r="F48" s="33">
        <v>606</v>
      </c>
      <c r="G48" s="33">
        <v>599</v>
      </c>
      <c r="H48" s="33"/>
      <c r="I48" s="33"/>
      <c r="J48" s="101">
        <f>SUM(B48:I48)</f>
        <v>3049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90.131799999999998</v>
      </c>
      <c r="C49" s="37">
        <f t="shared" si="17"/>
        <v>82.710999999999999</v>
      </c>
      <c r="D49" s="37">
        <f t="shared" si="17"/>
        <v>85.493799999999993</v>
      </c>
      <c r="E49" s="37">
        <f t="shared" si="17"/>
        <v>26.745800000000003</v>
      </c>
      <c r="F49" s="37">
        <f t="shared" si="17"/>
        <v>93.687599999999989</v>
      </c>
      <c r="G49" s="37">
        <f t="shared" si="17"/>
        <v>92.605399999999989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44.164363023005194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6.2139999999999995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630.92259999999999</v>
      </c>
      <c r="C50" s="41">
        <f t="shared" si="20"/>
        <v>578.97699999999998</v>
      </c>
      <c r="D50" s="41">
        <f t="shared" si="20"/>
        <v>598.45659999999998</v>
      </c>
      <c r="E50" s="41">
        <f t="shared" si="20"/>
        <v>187.22060000000002</v>
      </c>
      <c r="F50" s="41">
        <f t="shared" si="20"/>
        <v>655.81319999999994</v>
      </c>
      <c r="G50" s="41">
        <f t="shared" si="20"/>
        <v>648.23779999999988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44.155844155844157</v>
      </c>
      <c r="C51" s="46">
        <f t="shared" si="22"/>
        <v>44.165554072096121</v>
      </c>
      <c r="D51" s="46">
        <f t="shared" si="22"/>
        <v>44.174631878067686</v>
      </c>
      <c r="E51" s="46">
        <f t="shared" si="22"/>
        <v>44.095788604459123</v>
      </c>
      <c r="F51" s="46">
        <f t="shared" si="22"/>
        <v>44.177274870344178</v>
      </c>
      <c r="G51" s="46">
        <f t="shared" si="22"/>
        <v>44.168852849988077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8.1999999999999993</v>
      </c>
      <c r="D58" s="78">
        <v>8.1</v>
      </c>
      <c r="E58" s="78">
        <v>2.2000000000000002</v>
      </c>
      <c r="F58" s="78">
        <v>8.1</v>
      </c>
      <c r="G58" s="182">
        <v>8</v>
      </c>
      <c r="H58" s="21">
        <v>7.8</v>
      </c>
      <c r="I58" s="78">
        <v>7.9</v>
      </c>
      <c r="J58" s="78">
        <v>7.9</v>
      </c>
      <c r="K58" s="78">
        <v>1.9</v>
      </c>
      <c r="L58" s="78">
        <v>7.9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8.1999999999999993</v>
      </c>
      <c r="D59" s="78">
        <v>8.1</v>
      </c>
      <c r="E59" s="78">
        <v>2.2000000000000002</v>
      </c>
      <c r="F59" s="78">
        <v>8.1</v>
      </c>
      <c r="G59" s="182">
        <v>8</v>
      </c>
      <c r="H59" s="21">
        <v>7.8</v>
      </c>
      <c r="I59" s="78">
        <v>7.9</v>
      </c>
      <c r="J59" s="78">
        <v>7.9</v>
      </c>
      <c r="K59" s="78">
        <v>1.9</v>
      </c>
      <c r="L59" s="78">
        <v>7.9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</v>
      </c>
      <c r="E60" s="78">
        <v>2.1</v>
      </c>
      <c r="F60" s="78">
        <v>8.1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7.9</v>
      </c>
      <c r="M60" s="182">
        <v>7.7</v>
      </c>
      <c r="N60" s="21">
        <v>7.8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8.1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7.9</v>
      </c>
      <c r="M61" s="182">
        <v>7.8</v>
      </c>
      <c r="N61" s="21">
        <v>7.8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125.19999999999997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7.9</v>
      </c>
      <c r="M62" s="182">
        <v>7.8</v>
      </c>
      <c r="N62" s="21">
        <v>7.8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125.29999999999998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8</v>
      </c>
      <c r="J63" s="78">
        <v>7.8</v>
      </c>
      <c r="K63" s="78">
        <v>1.9</v>
      </c>
      <c r="L63" s="78">
        <v>8</v>
      </c>
      <c r="M63" s="182">
        <v>7.8</v>
      </c>
      <c r="N63" s="21">
        <v>7.9</v>
      </c>
      <c r="O63" s="78">
        <v>8</v>
      </c>
      <c r="P63" s="78">
        <v>8.1</v>
      </c>
      <c r="Q63" s="78">
        <v>2.1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8.1999999999999993</v>
      </c>
      <c r="G64" s="182">
        <v>8</v>
      </c>
      <c r="H64" s="21">
        <v>7.8</v>
      </c>
      <c r="I64" s="78">
        <v>8</v>
      </c>
      <c r="J64" s="78">
        <v>7.8</v>
      </c>
      <c r="K64" s="78">
        <v>1.9</v>
      </c>
      <c r="L64" s="78">
        <v>8</v>
      </c>
      <c r="M64" s="182">
        <v>7.8</v>
      </c>
      <c r="N64" s="21">
        <v>7.9</v>
      </c>
      <c r="O64" s="78">
        <v>8</v>
      </c>
      <c r="P64" s="78">
        <v>8.1999999999999993</v>
      </c>
      <c r="Q64" s="78">
        <v>2.2000000000000002</v>
      </c>
      <c r="R64" s="78">
        <v>7.8</v>
      </c>
      <c r="S64" s="182">
        <v>8.1999999999999993</v>
      </c>
      <c r="T64" s="24">
        <f t="shared" si="24"/>
        <v>126.4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</v>
      </c>
      <c r="E65" s="26">
        <f t="shared" si="25"/>
        <v>15.099999999999998</v>
      </c>
      <c r="F65" s="26">
        <f t="shared" si="25"/>
        <v>56.8</v>
      </c>
      <c r="G65" s="27">
        <f t="shared" si="25"/>
        <v>56</v>
      </c>
      <c r="H65" s="25">
        <f t="shared" si="25"/>
        <v>54.599999999999994</v>
      </c>
      <c r="I65" s="26">
        <f t="shared" si="25"/>
        <v>55.5</v>
      </c>
      <c r="J65" s="26">
        <f t="shared" si="25"/>
        <v>54.8</v>
      </c>
      <c r="K65" s="26">
        <f t="shared" si="25"/>
        <v>13</v>
      </c>
      <c r="L65" s="26">
        <f t="shared" si="25"/>
        <v>55.5</v>
      </c>
      <c r="M65" s="27">
        <f t="shared" si="25"/>
        <v>54.699999999999996</v>
      </c>
      <c r="N65" s="25">
        <f t="shared" si="25"/>
        <v>55.4</v>
      </c>
      <c r="O65" s="26">
        <f t="shared" si="25"/>
        <v>56</v>
      </c>
      <c r="P65" s="26">
        <f t="shared" si="25"/>
        <v>56.8</v>
      </c>
      <c r="Q65" s="26">
        <f t="shared" si="25"/>
        <v>15</v>
      </c>
      <c r="R65" s="26">
        <f t="shared" si="25"/>
        <v>54.8</v>
      </c>
      <c r="S65" s="27">
        <f>SUM(S58:S64)</f>
        <v>56.8</v>
      </c>
      <c r="T65" s="24">
        <f t="shared" si="24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141.76195844741505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7.9279999999999999</v>
      </c>
      <c r="C68" s="82">
        <f t="shared" si="26"/>
        <v>8.1712999999999987</v>
      </c>
      <c r="D68" s="82">
        <f t="shared" si="26"/>
        <v>8.1314999999999991</v>
      </c>
      <c r="E68" s="82">
        <f t="shared" si="26"/>
        <v>2.1335000000000002</v>
      </c>
      <c r="F68" s="82">
        <f t="shared" si="26"/>
        <v>8.1314999999999991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7.8552000000000008</v>
      </c>
      <c r="M68" s="186">
        <f t="shared" si="26"/>
        <v>7.7767999999999997</v>
      </c>
      <c r="N68" s="36">
        <f t="shared" si="26"/>
        <v>7.847999999999999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141.76195844741503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55.44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142.35588972431077</v>
      </c>
      <c r="E70" s="84">
        <f t="shared" si="28"/>
        <v>143.8095238095238</v>
      </c>
      <c r="F70" s="84">
        <f t="shared" si="28"/>
        <v>142.35588972431077</v>
      </c>
      <c r="G70" s="188">
        <f t="shared" si="28"/>
        <v>140.35087719298244</v>
      </c>
      <c r="H70" s="45">
        <f t="shared" si="28"/>
        <v>141.81818181818178</v>
      </c>
      <c r="I70" s="84">
        <f t="shared" si="28"/>
        <v>141.58163265306123</v>
      </c>
      <c r="J70" s="84">
        <f t="shared" si="28"/>
        <v>139.79591836734693</v>
      </c>
      <c r="K70" s="84">
        <f t="shared" si="28"/>
        <v>142.85714285714286</v>
      </c>
      <c r="L70" s="84">
        <f t="shared" si="28"/>
        <v>141.58163265306123</v>
      </c>
      <c r="M70" s="188">
        <f t="shared" si="28"/>
        <v>139.54081632653063</v>
      </c>
      <c r="N70" s="45">
        <f t="shared" si="28"/>
        <v>143.89610389610391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142.85714285714286</v>
      </c>
      <c r="R70" s="84">
        <f t="shared" si="28"/>
        <v>139.79591836734693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5137-7C2D-4153-A31C-5CDB15F45D9F}">
  <dimension ref="A1:AQ239"/>
  <sheetViews>
    <sheetView view="pageBreakPreview" topLeftCell="A37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1"/>
      <c r="V3" s="491"/>
      <c r="W3" s="491"/>
      <c r="X3" s="491"/>
      <c r="Y3" s="2"/>
      <c r="Z3" s="2"/>
      <c r="AA3" s="2"/>
      <c r="AB3" s="2"/>
      <c r="AC3" s="2"/>
      <c r="AD3" s="4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1" t="s">
        <v>1</v>
      </c>
      <c r="B9" s="491"/>
      <c r="C9" s="491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1"/>
      <c r="B10" s="491"/>
      <c r="C10" s="4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1" t="s">
        <v>4</v>
      </c>
      <c r="B11" s="491"/>
      <c r="C11" s="491"/>
      <c r="D11" s="1"/>
      <c r="E11" s="492">
        <v>3</v>
      </c>
      <c r="F11" s="1"/>
      <c r="G11" s="1"/>
      <c r="H11" s="1"/>
      <c r="I11" s="1"/>
      <c r="J11" s="1"/>
      <c r="K11" s="507" t="s">
        <v>162</v>
      </c>
      <c r="L11" s="507"/>
      <c r="M11" s="493"/>
      <c r="N11" s="4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1"/>
      <c r="B12" s="491"/>
      <c r="C12" s="491"/>
      <c r="D12" s="1"/>
      <c r="E12" s="5"/>
      <c r="F12" s="1"/>
      <c r="G12" s="1"/>
      <c r="H12" s="1"/>
      <c r="I12" s="1"/>
      <c r="J12" s="1"/>
      <c r="K12" s="493"/>
      <c r="L12" s="493"/>
      <c r="M12" s="493"/>
      <c r="N12" s="4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3"/>
      <c r="M13" s="493"/>
      <c r="N13" s="493"/>
      <c r="O13" s="493"/>
      <c r="P13" s="493"/>
      <c r="Q13" s="493"/>
      <c r="R13" s="493"/>
      <c r="S13" s="493"/>
      <c r="T13" s="493"/>
      <c r="U13" s="493"/>
      <c r="V13" s="493"/>
      <c r="W13" s="1"/>
      <c r="X13" s="1"/>
      <c r="Y13" s="1"/>
    </row>
    <row r="14" spans="1:30" s="3" customFormat="1" ht="27" thickBot="1" x14ac:dyDescent="0.3">
      <c r="A14" s="49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102.5</v>
      </c>
      <c r="C18" s="78">
        <v>104.3</v>
      </c>
      <c r="D18" s="22">
        <v>107.1</v>
      </c>
      <c r="E18" s="22">
        <v>27.1</v>
      </c>
      <c r="F18" s="22">
        <v>109.5</v>
      </c>
      <c r="G18" s="22">
        <v>109.2</v>
      </c>
      <c r="H18" s="21">
        <v>106.7</v>
      </c>
      <c r="I18" s="22">
        <v>109</v>
      </c>
      <c r="J18" s="22">
        <v>107.7</v>
      </c>
      <c r="K18" s="119">
        <v>24.6</v>
      </c>
      <c r="L18" s="22">
        <v>111.2</v>
      </c>
      <c r="M18" s="22">
        <v>110.8</v>
      </c>
      <c r="N18" s="21">
        <v>107.5</v>
      </c>
      <c r="O18" s="78">
        <v>109</v>
      </c>
      <c r="P18" s="22">
        <v>110.7</v>
      </c>
      <c r="Q18" s="22">
        <v>27.8</v>
      </c>
      <c r="R18" s="22">
        <v>111.1</v>
      </c>
      <c r="S18" s="23">
        <v>111.3</v>
      </c>
      <c r="T18" s="24">
        <f t="shared" ref="T18:T25" si="0">SUM(B18:S18)</f>
        <v>1707.1000000000001</v>
      </c>
      <c r="V18" s="2"/>
      <c r="W18" s="18"/>
    </row>
    <row r="19" spans="1:30" ht="39.950000000000003" customHeight="1" x14ac:dyDescent="0.25">
      <c r="A19" s="157" t="s">
        <v>13</v>
      </c>
      <c r="B19" s="21">
        <v>102.5</v>
      </c>
      <c r="C19" s="78">
        <v>104.3</v>
      </c>
      <c r="D19" s="22">
        <v>107.1</v>
      </c>
      <c r="E19" s="22">
        <v>27.1</v>
      </c>
      <c r="F19" s="22">
        <v>109.5</v>
      </c>
      <c r="G19" s="22">
        <v>109.2</v>
      </c>
      <c r="H19" s="21">
        <v>106.7</v>
      </c>
      <c r="I19" s="22">
        <v>109</v>
      </c>
      <c r="J19" s="22">
        <v>107.7</v>
      </c>
      <c r="K19" s="119">
        <v>24.6</v>
      </c>
      <c r="L19" s="22">
        <v>111.2</v>
      </c>
      <c r="M19" s="22">
        <v>110.8</v>
      </c>
      <c r="N19" s="21">
        <v>107.5</v>
      </c>
      <c r="O19" s="78">
        <v>109</v>
      </c>
      <c r="P19" s="22">
        <v>110.7</v>
      </c>
      <c r="Q19" s="22">
        <v>27.8</v>
      </c>
      <c r="R19" s="22">
        <v>111.1</v>
      </c>
      <c r="S19" s="23">
        <v>111.3</v>
      </c>
      <c r="T19" s="24">
        <f t="shared" si="0"/>
        <v>1707.1000000000001</v>
      </c>
      <c r="V19" s="2"/>
      <c r="W19" s="18"/>
    </row>
    <row r="20" spans="1:30" ht="39.75" customHeight="1" x14ac:dyDescent="0.25">
      <c r="A20" s="156" t="s">
        <v>14</v>
      </c>
      <c r="B20" s="21">
        <v>102.8</v>
      </c>
      <c r="C20" s="78">
        <v>104.6</v>
      </c>
      <c r="D20" s="22">
        <v>107.2</v>
      </c>
      <c r="E20" s="22">
        <v>25.9</v>
      </c>
      <c r="F20" s="22">
        <v>109.4</v>
      </c>
      <c r="G20" s="22">
        <v>108.9</v>
      </c>
      <c r="H20" s="21">
        <v>106.3</v>
      </c>
      <c r="I20" s="22">
        <v>109.2</v>
      </c>
      <c r="J20" s="22">
        <v>108</v>
      </c>
      <c r="K20" s="119">
        <v>24.4</v>
      </c>
      <c r="L20" s="22">
        <v>111</v>
      </c>
      <c r="M20" s="22">
        <v>111.2</v>
      </c>
      <c r="N20" s="21">
        <v>107.7</v>
      </c>
      <c r="O20" s="78">
        <v>109.2</v>
      </c>
      <c r="P20" s="22">
        <v>110.6</v>
      </c>
      <c r="Q20" s="22">
        <v>27.7</v>
      </c>
      <c r="R20" s="22">
        <v>111.5</v>
      </c>
      <c r="S20" s="23">
        <v>111.2</v>
      </c>
      <c r="T20" s="24">
        <f t="shared" si="0"/>
        <v>1706.8</v>
      </c>
      <c r="V20" s="2"/>
      <c r="W20" s="18"/>
    </row>
    <row r="21" spans="1:30" ht="39.950000000000003" customHeight="1" x14ac:dyDescent="0.25">
      <c r="A21" s="157" t="s">
        <v>15</v>
      </c>
      <c r="B21" s="21">
        <v>102.8</v>
      </c>
      <c r="C21" s="78">
        <v>104.6</v>
      </c>
      <c r="D21" s="22">
        <v>107.2</v>
      </c>
      <c r="E21" s="22">
        <v>25.9</v>
      </c>
      <c r="F21" s="22">
        <v>109.4</v>
      </c>
      <c r="G21" s="22">
        <v>108.9</v>
      </c>
      <c r="H21" s="21">
        <v>106.3</v>
      </c>
      <c r="I21" s="22">
        <v>109.2</v>
      </c>
      <c r="J21" s="22">
        <v>108</v>
      </c>
      <c r="K21" s="119">
        <v>24.4</v>
      </c>
      <c r="L21" s="22">
        <v>111</v>
      </c>
      <c r="M21" s="22">
        <v>111.2</v>
      </c>
      <c r="N21" s="21">
        <v>107.7</v>
      </c>
      <c r="O21" s="78">
        <v>109.2</v>
      </c>
      <c r="P21" s="22">
        <v>110.6</v>
      </c>
      <c r="Q21" s="22">
        <v>27.7</v>
      </c>
      <c r="R21" s="22">
        <v>111.5</v>
      </c>
      <c r="S21" s="23">
        <v>111.2</v>
      </c>
      <c r="T21" s="24">
        <f t="shared" si="0"/>
        <v>1706.8</v>
      </c>
      <c r="V21" s="2"/>
      <c r="W21" s="18"/>
    </row>
    <row r="22" spans="1:30" ht="39.950000000000003" customHeight="1" x14ac:dyDescent="0.25">
      <c r="A22" s="156" t="s">
        <v>16</v>
      </c>
      <c r="B22" s="21">
        <v>102.8</v>
      </c>
      <c r="C22" s="78">
        <v>104.6</v>
      </c>
      <c r="D22" s="22">
        <v>107.2</v>
      </c>
      <c r="E22" s="22">
        <v>25.9</v>
      </c>
      <c r="F22" s="22">
        <v>109.4</v>
      </c>
      <c r="G22" s="22">
        <v>108.9</v>
      </c>
      <c r="H22" s="21">
        <v>106.3</v>
      </c>
      <c r="I22" s="22">
        <v>109.2</v>
      </c>
      <c r="J22" s="22">
        <v>108</v>
      </c>
      <c r="K22" s="119">
        <v>24.4</v>
      </c>
      <c r="L22" s="22">
        <v>111</v>
      </c>
      <c r="M22" s="22">
        <v>111.2</v>
      </c>
      <c r="N22" s="21">
        <v>107.7</v>
      </c>
      <c r="O22" s="78">
        <v>109.2</v>
      </c>
      <c r="P22" s="22">
        <v>110.6</v>
      </c>
      <c r="Q22" s="22">
        <v>27.7</v>
      </c>
      <c r="R22" s="22">
        <v>111.5</v>
      </c>
      <c r="S22" s="23">
        <v>111.2</v>
      </c>
      <c r="T22" s="24">
        <f t="shared" si="0"/>
        <v>1706.8</v>
      </c>
      <c r="V22" s="2"/>
      <c r="W22" s="18"/>
    </row>
    <row r="23" spans="1:30" ht="39.950000000000003" customHeight="1" x14ac:dyDescent="0.25">
      <c r="A23" s="157" t="s">
        <v>17</v>
      </c>
      <c r="B23" s="21">
        <v>102.8</v>
      </c>
      <c r="C23" s="78">
        <v>104.6</v>
      </c>
      <c r="D23" s="22">
        <v>107.2</v>
      </c>
      <c r="E23" s="22">
        <v>25.9</v>
      </c>
      <c r="F23" s="22">
        <v>109.4</v>
      </c>
      <c r="G23" s="22">
        <v>108.9</v>
      </c>
      <c r="H23" s="21">
        <v>106.3</v>
      </c>
      <c r="I23" s="22">
        <v>109.2</v>
      </c>
      <c r="J23" s="22">
        <v>108</v>
      </c>
      <c r="K23" s="119">
        <v>24.4</v>
      </c>
      <c r="L23" s="22">
        <v>111</v>
      </c>
      <c r="M23" s="22">
        <v>111.2</v>
      </c>
      <c r="N23" s="21">
        <v>107.7</v>
      </c>
      <c r="O23" s="78">
        <v>109.2</v>
      </c>
      <c r="P23" s="22">
        <v>110.6</v>
      </c>
      <c r="Q23" s="22">
        <v>27.7</v>
      </c>
      <c r="R23" s="22">
        <v>111.5</v>
      </c>
      <c r="S23" s="23">
        <v>111.2</v>
      </c>
      <c r="T23" s="24">
        <f t="shared" si="0"/>
        <v>1706.8</v>
      </c>
      <c r="V23" s="2"/>
      <c r="W23" s="18"/>
    </row>
    <row r="24" spans="1:30" ht="39.950000000000003" customHeight="1" x14ac:dyDescent="0.25">
      <c r="A24" s="156" t="s">
        <v>18</v>
      </c>
      <c r="B24" s="21">
        <v>102.8</v>
      </c>
      <c r="C24" s="78">
        <v>104.6</v>
      </c>
      <c r="D24" s="22">
        <v>107.2</v>
      </c>
      <c r="E24" s="22">
        <v>25.9</v>
      </c>
      <c r="F24" s="22">
        <v>109.4</v>
      </c>
      <c r="G24" s="22">
        <v>108.9</v>
      </c>
      <c r="H24" s="21">
        <v>106.3</v>
      </c>
      <c r="I24" s="22">
        <v>109.2</v>
      </c>
      <c r="J24" s="22">
        <v>108</v>
      </c>
      <c r="K24" s="119">
        <v>24.4</v>
      </c>
      <c r="L24" s="22">
        <v>111</v>
      </c>
      <c r="M24" s="22">
        <v>111.2</v>
      </c>
      <c r="N24" s="21">
        <v>107.7</v>
      </c>
      <c r="O24" s="78">
        <v>109.2</v>
      </c>
      <c r="P24" s="22">
        <v>110.6</v>
      </c>
      <c r="Q24" s="22">
        <v>27.7</v>
      </c>
      <c r="R24" s="22">
        <v>111.5</v>
      </c>
      <c r="S24" s="23">
        <v>111.2</v>
      </c>
      <c r="T24" s="24">
        <f t="shared" si="0"/>
        <v>1706.8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718.99999999999989</v>
      </c>
      <c r="C25" s="26">
        <f t="shared" si="1"/>
        <v>731.6</v>
      </c>
      <c r="D25" s="26">
        <f t="shared" si="1"/>
        <v>750.2</v>
      </c>
      <c r="E25" s="26">
        <f>SUM(E18:E24)</f>
        <v>183.70000000000002</v>
      </c>
      <c r="F25" s="26">
        <f t="shared" ref="F25:L25" si="2">SUM(F18:F24)</f>
        <v>765.99999999999989</v>
      </c>
      <c r="G25" s="26">
        <f t="shared" si="2"/>
        <v>762.9</v>
      </c>
      <c r="H25" s="25">
        <f t="shared" si="2"/>
        <v>744.89999999999986</v>
      </c>
      <c r="I25" s="26">
        <f t="shared" si="2"/>
        <v>764.00000000000011</v>
      </c>
      <c r="J25" s="26">
        <f>SUM(J18:J24)</f>
        <v>755.4</v>
      </c>
      <c r="K25" s="120">
        <f t="shared" ref="K25" si="3">SUM(K18:K24)</f>
        <v>171.20000000000002</v>
      </c>
      <c r="L25" s="26">
        <f t="shared" si="2"/>
        <v>777.4</v>
      </c>
      <c r="M25" s="26">
        <f>SUM(M18:M24)</f>
        <v>777.60000000000014</v>
      </c>
      <c r="N25" s="25">
        <f t="shared" ref="N25:P25" si="4">SUM(N18:N24)</f>
        <v>753.50000000000011</v>
      </c>
      <c r="O25" s="26">
        <f t="shared" si="4"/>
        <v>764.00000000000011</v>
      </c>
      <c r="P25" s="26">
        <f t="shared" si="4"/>
        <v>774.40000000000009</v>
      </c>
      <c r="Q25" s="26">
        <f>SUM(Q18:Q24)</f>
        <v>194.09999999999997</v>
      </c>
      <c r="R25" s="26">
        <f t="shared" ref="R25:S25" si="5">SUM(R18:R24)</f>
        <v>779.7</v>
      </c>
      <c r="S25" s="27">
        <f t="shared" si="5"/>
        <v>778.60000000000014</v>
      </c>
      <c r="T25" s="24">
        <f t="shared" si="0"/>
        <v>11948.2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149.91091817018392</v>
      </c>
    </row>
    <row r="27" spans="1:30" s="2" customFormat="1" ht="33" customHeight="1" x14ac:dyDescent="0.25">
      <c r="A27" s="159" t="s">
        <v>20</v>
      </c>
      <c r="B27" s="32">
        <v>685</v>
      </c>
      <c r="C27" s="81">
        <v>697</v>
      </c>
      <c r="D27" s="33">
        <v>715</v>
      </c>
      <c r="E27" s="33">
        <v>175</v>
      </c>
      <c r="F27" s="33">
        <v>730</v>
      </c>
      <c r="G27" s="33">
        <v>727</v>
      </c>
      <c r="H27" s="32">
        <v>710</v>
      </c>
      <c r="I27" s="33">
        <v>728</v>
      </c>
      <c r="J27" s="33">
        <v>720</v>
      </c>
      <c r="K27" s="122">
        <v>163</v>
      </c>
      <c r="L27" s="33">
        <v>741</v>
      </c>
      <c r="M27" s="33">
        <v>741</v>
      </c>
      <c r="N27" s="32">
        <v>718</v>
      </c>
      <c r="O27" s="33">
        <v>728</v>
      </c>
      <c r="P27" s="33">
        <v>738</v>
      </c>
      <c r="Q27" s="33">
        <v>185</v>
      </c>
      <c r="R27" s="33">
        <v>743</v>
      </c>
      <c r="S27" s="34">
        <v>742</v>
      </c>
      <c r="T27" s="35">
        <f>SUM(B27:S27)</f>
        <v>11386</v>
      </c>
      <c r="U27" s="2">
        <f>((T25*1000)/T27)/7</f>
        <v>149.91091817018395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102.75409999999999</v>
      </c>
      <c r="C28" s="37">
        <f t="shared" si="6"/>
        <v>104.55242000000001</v>
      </c>
      <c r="D28" s="37">
        <f t="shared" si="6"/>
        <v>107.20989999999999</v>
      </c>
      <c r="E28" s="37">
        <f t="shared" si="6"/>
        <v>25.8855</v>
      </c>
      <c r="F28" s="37">
        <f t="shared" si="6"/>
        <v>109.3978</v>
      </c>
      <c r="G28" s="37">
        <f t="shared" si="6"/>
        <v>108.88821999999998</v>
      </c>
      <c r="H28" s="36">
        <f t="shared" si="6"/>
        <v>106.32059999999998</v>
      </c>
      <c r="I28" s="37">
        <f t="shared" si="6"/>
        <v>109.17807999999999</v>
      </c>
      <c r="J28" s="37">
        <f t="shared" si="6"/>
        <v>108.01919999999998</v>
      </c>
      <c r="K28" s="123">
        <f t="shared" si="6"/>
        <v>24.367180000000001</v>
      </c>
      <c r="L28" s="37">
        <f t="shared" si="6"/>
        <v>111.02626000000001</v>
      </c>
      <c r="M28" s="37">
        <f t="shared" si="6"/>
        <v>111.18626000000003</v>
      </c>
      <c r="N28" s="36">
        <f t="shared" si="6"/>
        <v>107.67948000000001</v>
      </c>
      <c r="O28" s="37">
        <f t="shared" si="6"/>
        <v>109.17807999999999</v>
      </c>
      <c r="P28" s="37">
        <f t="shared" si="6"/>
        <v>110.59667999999999</v>
      </c>
      <c r="Q28" s="37">
        <f t="shared" si="6"/>
        <v>27.704099999999993</v>
      </c>
      <c r="R28" s="37">
        <f t="shared" si="6"/>
        <v>111.48598</v>
      </c>
      <c r="S28" s="38">
        <f t="shared" si="6"/>
        <v>111.19612000000002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718.77049999999997</v>
      </c>
      <c r="C29" s="41">
        <f t="shared" si="7"/>
        <v>731.36209999999994</v>
      </c>
      <c r="D29" s="41">
        <f t="shared" si="7"/>
        <v>750.24950000000001</v>
      </c>
      <c r="E29" s="41">
        <f>((E27*E26)*7)/1000</f>
        <v>183.6275</v>
      </c>
      <c r="F29" s="41">
        <f>((F27*F26)*7)/1000</f>
        <v>765.98900000000003</v>
      </c>
      <c r="G29" s="41">
        <f t="shared" ref="G29:S29" si="8">((G27*G26)*7)/1000</f>
        <v>762.84109999999998</v>
      </c>
      <c r="H29" s="40">
        <f t="shared" si="8"/>
        <v>745.00300000000004</v>
      </c>
      <c r="I29" s="41">
        <f t="shared" si="8"/>
        <v>763.8904</v>
      </c>
      <c r="J29" s="41">
        <f t="shared" si="8"/>
        <v>755.49599999999998</v>
      </c>
      <c r="K29" s="124">
        <f t="shared" si="8"/>
        <v>171.0359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753.39740000000006</v>
      </c>
      <c r="O29" s="41">
        <f t="shared" si="8"/>
        <v>763.8904</v>
      </c>
      <c r="P29" s="41">
        <f t="shared" si="8"/>
        <v>774.38340000000005</v>
      </c>
      <c r="Q29" s="42">
        <f t="shared" si="8"/>
        <v>194.12049999999999</v>
      </c>
      <c r="R29" s="42">
        <f t="shared" si="8"/>
        <v>779.62990000000002</v>
      </c>
      <c r="S29" s="43">
        <f t="shared" si="8"/>
        <v>778.5806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149.94786235662147</v>
      </c>
      <c r="C30" s="46">
        <f t="shared" si="9"/>
        <v>149.94875999180161</v>
      </c>
      <c r="D30" s="46">
        <f t="shared" si="9"/>
        <v>149.8901098901099</v>
      </c>
      <c r="E30" s="46">
        <f>+(E25/E27)/7*1000</f>
        <v>149.95918367346943</v>
      </c>
      <c r="F30" s="46">
        <f t="shared" ref="F30:L30" si="10">+(F25/F27)/7*1000</f>
        <v>149.90215264187864</v>
      </c>
      <c r="G30" s="46">
        <f t="shared" si="10"/>
        <v>149.91157398310079</v>
      </c>
      <c r="H30" s="45">
        <f t="shared" si="10"/>
        <v>149.87927565392354</v>
      </c>
      <c r="I30" s="46">
        <f t="shared" si="10"/>
        <v>149.92150706436422</v>
      </c>
      <c r="J30" s="46">
        <f>+(J25/J27)/7*1000</f>
        <v>149.88095238095235</v>
      </c>
      <c r="K30" s="125">
        <f t="shared" ref="K30" si="11">+(K25/K27)/7*1000</f>
        <v>150.04382120946542</v>
      </c>
      <c r="L30" s="46">
        <f t="shared" si="10"/>
        <v>149.87468671679196</v>
      </c>
      <c r="M30" s="46">
        <f>+(M25/M27)/7*1000</f>
        <v>149.9132446500868</v>
      </c>
      <c r="N30" s="45">
        <f t="shared" ref="N30:S30" si="12">+(N25/N27)/7*1000</f>
        <v>149.92041384799046</v>
      </c>
      <c r="O30" s="46">
        <f t="shared" si="12"/>
        <v>149.92150706436422</v>
      </c>
      <c r="P30" s="46">
        <f t="shared" si="12"/>
        <v>149.90321331784747</v>
      </c>
      <c r="Q30" s="46">
        <f t="shared" si="12"/>
        <v>149.88416988416984</v>
      </c>
      <c r="R30" s="46">
        <f t="shared" si="12"/>
        <v>149.91347817727359</v>
      </c>
      <c r="S30" s="47">
        <f t="shared" si="12"/>
        <v>149.90373507893725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89.6</v>
      </c>
      <c r="C39" s="78">
        <v>82.4</v>
      </c>
      <c r="D39" s="78">
        <v>85</v>
      </c>
      <c r="E39" s="78">
        <v>26</v>
      </c>
      <c r="F39" s="78">
        <v>93.3</v>
      </c>
      <c r="G39" s="78">
        <v>91.6</v>
      </c>
      <c r="H39" s="78"/>
      <c r="I39" s="78"/>
      <c r="J39" s="99">
        <f t="shared" ref="J39:J46" si="13">SUM(B39:I39)</f>
        <v>467.9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89.6</v>
      </c>
      <c r="C40" s="78">
        <v>82.4</v>
      </c>
      <c r="D40" s="78">
        <v>85</v>
      </c>
      <c r="E40" s="78">
        <v>26</v>
      </c>
      <c r="F40" s="78">
        <v>93.3</v>
      </c>
      <c r="G40" s="78">
        <v>91.6</v>
      </c>
      <c r="H40" s="78"/>
      <c r="I40" s="78"/>
      <c r="J40" s="99">
        <f t="shared" si="13"/>
        <v>467.9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6.2</v>
      </c>
      <c r="S41" s="99">
        <f t="shared" si="14"/>
        <v>31.999999999999996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1.7</v>
      </c>
      <c r="Q42" s="78">
        <v>6.3</v>
      </c>
      <c r="R42" s="78">
        <v>6.2</v>
      </c>
      <c r="S42" s="99">
        <f t="shared" si="14"/>
        <v>31.999999999999996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5.9</v>
      </c>
      <c r="P44" s="78">
        <v>1.8</v>
      </c>
      <c r="Q44" s="78">
        <v>6.4</v>
      </c>
      <c r="R44" s="78">
        <v>6.2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6.1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179.2</v>
      </c>
      <c r="C46" s="26">
        <f t="shared" si="15"/>
        <v>164.8</v>
      </c>
      <c r="D46" s="26">
        <f t="shared" si="15"/>
        <v>170</v>
      </c>
      <c r="E46" s="26">
        <f t="shared" si="15"/>
        <v>52</v>
      </c>
      <c r="F46" s="26">
        <f t="shared" si="15"/>
        <v>186.6</v>
      </c>
      <c r="G46" s="26">
        <f t="shared" si="15"/>
        <v>183.2</v>
      </c>
      <c r="H46" s="26">
        <f t="shared" si="15"/>
        <v>0</v>
      </c>
      <c r="I46" s="26">
        <f t="shared" si="15"/>
        <v>0</v>
      </c>
      <c r="J46" s="99">
        <f t="shared" si="13"/>
        <v>935.8</v>
      </c>
      <c r="L46" s="76" t="s">
        <v>10</v>
      </c>
      <c r="M46" s="79">
        <f t="shared" ref="M46:R46" si="16">SUM(M39:M45)</f>
        <v>43.9</v>
      </c>
      <c r="N46" s="26">
        <f t="shared" si="16"/>
        <v>39.5</v>
      </c>
      <c r="O46" s="26">
        <f t="shared" si="16"/>
        <v>41.5</v>
      </c>
      <c r="P46" s="26">
        <f t="shared" si="16"/>
        <v>12.800000000000002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</v>
      </c>
      <c r="C47" s="29">
        <v>154</v>
      </c>
      <c r="D47" s="29">
        <v>154</v>
      </c>
      <c r="E47" s="29">
        <v>154</v>
      </c>
      <c r="F47" s="29">
        <v>154</v>
      </c>
      <c r="G47" s="29">
        <v>154</v>
      </c>
      <c r="H47" s="29"/>
      <c r="I47" s="29"/>
      <c r="J47" s="100">
        <f>+((J46/J48)/7)*1000</f>
        <v>43.990034315799363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582</v>
      </c>
      <c r="C48" s="33">
        <v>535</v>
      </c>
      <c r="D48" s="33">
        <v>552</v>
      </c>
      <c r="E48" s="33">
        <v>169</v>
      </c>
      <c r="F48" s="33">
        <v>606</v>
      </c>
      <c r="G48" s="33">
        <v>595</v>
      </c>
      <c r="H48" s="33"/>
      <c r="I48" s="33"/>
      <c r="J48" s="101">
        <f>SUM(B48:I48)</f>
        <v>3039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89.628</v>
      </c>
      <c r="C49" s="37">
        <f t="shared" si="17"/>
        <v>82.39</v>
      </c>
      <c r="D49" s="37">
        <f t="shared" si="17"/>
        <v>85.00800000000001</v>
      </c>
      <c r="E49" s="37">
        <f t="shared" si="17"/>
        <v>26.026</v>
      </c>
      <c r="F49" s="37">
        <f t="shared" si="17"/>
        <v>93.323999999999998</v>
      </c>
      <c r="G49" s="37">
        <f t="shared" si="17"/>
        <v>91.63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43.99003431579937</v>
      </c>
      <c r="L49" s="93" t="s">
        <v>21</v>
      </c>
      <c r="M49" s="82">
        <f>((M48*M47)*7/1000-M39-M40)/5</f>
        <v>6.298</v>
      </c>
      <c r="N49" s="37">
        <f t="shared" ref="N49:R49" si="19">((N48*N47)*7/1000-N39-N40)/5</f>
        <v>5.652499999999999</v>
      </c>
      <c r="O49" s="37">
        <f t="shared" si="19"/>
        <v>5.9475999999999996</v>
      </c>
      <c r="P49" s="37">
        <f t="shared" si="19"/>
        <v>1.748</v>
      </c>
      <c r="Q49" s="37">
        <f t="shared" si="19"/>
        <v>6.335</v>
      </c>
      <c r="R49" s="37">
        <f t="shared" si="19"/>
        <v>6.2384000000000004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627.39599999999996</v>
      </c>
      <c r="C50" s="41">
        <f t="shared" si="20"/>
        <v>576.73</v>
      </c>
      <c r="D50" s="41">
        <f t="shared" si="20"/>
        <v>595.05600000000004</v>
      </c>
      <c r="E50" s="41">
        <f t="shared" si="20"/>
        <v>182.18199999999999</v>
      </c>
      <c r="F50" s="41">
        <f t="shared" si="20"/>
        <v>653.26800000000003</v>
      </c>
      <c r="G50" s="41">
        <f t="shared" si="20"/>
        <v>641.41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43.986254295532639</v>
      </c>
      <c r="C51" s="46">
        <f t="shared" si="22"/>
        <v>44.005340453938594</v>
      </c>
      <c r="D51" s="46">
        <f t="shared" si="22"/>
        <v>43.995859213250512</v>
      </c>
      <c r="E51" s="46">
        <f t="shared" si="22"/>
        <v>43.956043956043956</v>
      </c>
      <c r="F51" s="46">
        <f t="shared" si="22"/>
        <v>43.988684582743986</v>
      </c>
      <c r="G51" s="46">
        <f t="shared" si="22"/>
        <v>43.985594237695082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137.63066202090593</v>
      </c>
      <c r="O51" s="46">
        <f t="shared" si="23"/>
        <v>137.87375415282395</v>
      </c>
      <c r="P51" s="46">
        <f t="shared" si="23"/>
        <v>140.6593406593407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8.1999999999999993</v>
      </c>
      <c r="G58" s="182">
        <v>8</v>
      </c>
      <c r="H58" s="21">
        <v>7.8</v>
      </c>
      <c r="I58" s="78">
        <v>8</v>
      </c>
      <c r="J58" s="78">
        <v>7.8</v>
      </c>
      <c r="K58" s="78">
        <v>1.9</v>
      </c>
      <c r="L58" s="78">
        <v>8</v>
      </c>
      <c r="M58" s="182">
        <v>7.8</v>
      </c>
      <c r="N58" s="21">
        <v>7.9</v>
      </c>
      <c r="O58" s="78">
        <v>8</v>
      </c>
      <c r="P58" s="78">
        <v>8.1999999999999993</v>
      </c>
      <c r="Q58" s="78">
        <v>2.2000000000000002</v>
      </c>
      <c r="R58" s="78">
        <v>7.8</v>
      </c>
      <c r="S58" s="182">
        <v>8.1999999999999993</v>
      </c>
      <c r="T58" s="24">
        <f t="shared" ref="T58:T65" si="24">SUM(B58:S58)</f>
        <v>126.4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8.1999999999999993</v>
      </c>
      <c r="G59" s="182">
        <v>8</v>
      </c>
      <c r="H59" s="21">
        <v>7.8</v>
      </c>
      <c r="I59" s="78">
        <v>8</v>
      </c>
      <c r="J59" s="78">
        <v>7.8</v>
      </c>
      <c r="K59" s="78">
        <v>1.9</v>
      </c>
      <c r="L59" s="78">
        <v>8</v>
      </c>
      <c r="M59" s="182">
        <v>7.8</v>
      </c>
      <c r="N59" s="21">
        <v>7.9</v>
      </c>
      <c r="O59" s="78">
        <v>8</v>
      </c>
      <c r="P59" s="78">
        <v>8.1999999999999993</v>
      </c>
      <c r="Q59" s="78">
        <v>2.2000000000000002</v>
      </c>
      <c r="R59" s="78">
        <v>7.8</v>
      </c>
      <c r="S59" s="182">
        <v>8.1999999999999993</v>
      </c>
      <c r="T59" s="24">
        <f t="shared" si="24"/>
        <v>126.4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</v>
      </c>
      <c r="F60" s="78">
        <v>7.9</v>
      </c>
      <c r="G60" s="182">
        <v>8</v>
      </c>
      <c r="H60" s="21">
        <v>7.8</v>
      </c>
      <c r="I60" s="78">
        <v>7.9</v>
      </c>
      <c r="J60" s="78">
        <v>7.9</v>
      </c>
      <c r="K60" s="78">
        <v>1.5</v>
      </c>
      <c r="L60" s="78">
        <v>7.9</v>
      </c>
      <c r="M60" s="182">
        <v>7.9</v>
      </c>
      <c r="N60" s="21">
        <v>8</v>
      </c>
      <c r="O60" s="78">
        <v>8</v>
      </c>
      <c r="P60" s="78">
        <v>8</v>
      </c>
      <c r="Q60" s="78">
        <v>2.1</v>
      </c>
      <c r="R60" s="78">
        <v>7.9</v>
      </c>
      <c r="S60" s="182">
        <v>8.1</v>
      </c>
      <c r="T60" s="24">
        <f t="shared" si="24"/>
        <v>125.10000000000001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2.2000000000000002</v>
      </c>
      <c r="F61" s="78">
        <v>7.9</v>
      </c>
      <c r="G61" s="182">
        <v>8.1</v>
      </c>
      <c r="H61" s="21">
        <v>7.9</v>
      </c>
      <c r="I61" s="78">
        <v>8</v>
      </c>
      <c r="J61" s="78">
        <v>7.9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</v>
      </c>
      <c r="T61" s="24">
        <f t="shared" si="24"/>
        <v>126.20000000000002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8.1</v>
      </c>
      <c r="H62" s="21">
        <v>7.9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126.60000000000002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2.2000000000000002</v>
      </c>
      <c r="F63" s="78">
        <v>8</v>
      </c>
      <c r="G63" s="182">
        <v>8.1</v>
      </c>
      <c r="H63" s="21">
        <v>7.9</v>
      </c>
      <c r="I63" s="78">
        <v>8</v>
      </c>
      <c r="J63" s="78">
        <v>8</v>
      </c>
      <c r="K63" s="78">
        <v>1.7</v>
      </c>
      <c r="L63" s="78">
        <v>7.9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126.80000000000003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2.2000000000000002</v>
      </c>
      <c r="F64" s="78">
        <v>8</v>
      </c>
      <c r="G64" s="182">
        <v>8.1</v>
      </c>
      <c r="H64" s="21">
        <v>7.9</v>
      </c>
      <c r="I64" s="78">
        <v>8</v>
      </c>
      <c r="J64" s="78">
        <v>8</v>
      </c>
      <c r="K64" s="78">
        <v>1.7</v>
      </c>
      <c r="L64" s="78">
        <v>7.9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8.1</v>
      </c>
      <c r="S64" s="182">
        <v>8.1999999999999993</v>
      </c>
      <c r="T64" s="24">
        <f t="shared" si="24"/>
        <v>127.00000000000001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15.2</v>
      </c>
      <c r="F65" s="26">
        <f t="shared" si="25"/>
        <v>56.199999999999996</v>
      </c>
      <c r="G65" s="27">
        <f t="shared" si="25"/>
        <v>56.400000000000006</v>
      </c>
      <c r="H65" s="25">
        <f t="shared" si="25"/>
        <v>54.999999999999993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55.499999999999993</v>
      </c>
      <c r="M65" s="27">
        <f t="shared" si="25"/>
        <v>55.099999999999994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884.49999999999989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7.9704000000000006</v>
      </c>
      <c r="G68" s="186">
        <f t="shared" si="26"/>
        <v>8.0916999999999994</v>
      </c>
      <c r="H68" s="36">
        <f t="shared" si="26"/>
        <v>7.8910000000000009</v>
      </c>
      <c r="I68" s="82">
        <f t="shared" si="26"/>
        <v>7.9719999999999995</v>
      </c>
      <c r="J68" s="82">
        <f t="shared" si="26"/>
        <v>7.934400000000001</v>
      </c>
      <c r="K68" s="82">
        <f t="shared" si="26"/>
        <v>1.6591999999999998</v>
      </c>
      <c r="L68" s="82">
        <f t="shared" si="26"/>
        <v>7.8936000000000011</v>
      </c>
      <c r="M68" s="186">
        <f t="shared" si="26"/>
        <v>7.8952000000000009</v>
      </c>
      <c r="N68" s="36">
        <f t="shared" si="26"/>
        <v>8.0050000000000008</v>
      </c>
      <c r="O68" s="82">
        <f t="shared" si="26"/>
        <v>8.0896000000000008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7.934400000000001</v>
      </c>
      <c r="S68" s="186">
        <f t="shared" si="26"/>
        <v>8.1692</v>
      </c>
      <c r="T68" s="306">
        <f>((T65*1000)/T67)/7</f>
        <v>142.77643260694106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141.58163265306121</v>
      </c>
      <c r="M70" s="188">
        <f t="shared" si="28"/>
        <v>140.5612244897959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EAF36-55BF-4924-9D63-F39A4D22DC16}">
  <dimension ref="A1:AQ239"/>
  <sheetViews>
    <sheetView view="pageBreakPreview" topLeftCell="A31" zoomScale="30" zoomScaleNormal="30" zoomScaleSheetLayoutView="30" workbookViewId="0">
      <selection activeCell="M47" sqref="M47:R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2"/>
      <c r="Z3" s="2"/>
      <c r="AA3" s="2"/>
      <c r="AB3" s="2"/>
      <c r="AC3" s="2"/>
      <c r="AD3" s="4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4" t="s">
        <v>1</v>
      </c>
      <c r="B9" s="494"/>
      <c r="C9" s="49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4"/>
      <c r="B10" s="494"/>
      <c r="C10" s="4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4" t="s">
        <v>4</v>
      </c>
      <c r="B11" s="494"/>
      <c r="C11" s="494"/>
      <c r="D11" s="1"/>
      <c r="E11" s="495">
        <v>3</v>
      </c>
      <c r="F11" s="1"/>
      <c r="G11" s="1"/>
      <c r="H11" s="1"/>
      <c r="I11" s="1"/>
      <c r="J11" s="1"/>
      <c r="K11" s="507" t="s">
        <v>163</v>
      </c>
      <c r="L11" s="507"/>
      <c r="M11" s="496"/>
      <c r="N11" s="4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4"/>
      <c r="B12" s="494"/>
      <c r="C12" s="494"/>
      <c r="D12" s="1"/>
      <c r="E12" s="5"/>
      <c r="F12" s="1"/>
      <c r="G12" s="1"/>
      <c r="H12" s="1"/>
      <c r="I12" s="1"/>
      <c r="J12" s="1"/>
      <c r="K12" s="496"/>
      <c r="L12" s="496"/>
      <c r="M12" s="496"/>
      <c r="N12" s="4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4"/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1"/>
      <c r="X13" s="1"/>
      <c r="Y13" s="1"/>
    </row>
    <row r="14" spans="1:30" s="3" customFormat="1" ht="27" thickBot="1" x14ac:dyDescent="0.3">
      <c r="A14" s="49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102.8</v>
      </c>
      <c r="C18" s="78">
        <v>104.6</v>
      </c>
      <c r="D18" s="22">
        <v>107.2</v>
      </c>
      <c r="E18" s="22">
        <v>25.9</v>
      </c>
      <c r="F18" s="22">
        <v>109.4</v>
      </c>
      <c r="G18" s="22">
        <v>108.9</v>
      </c>
      <c r="H18" s="21">
        <v>106.3</v>
      </c>
      <c r="I18" s="22">
        <v>109.2</v>
      </c>
      <c r="J18" s="22">
        <v>108</v>
      </c>
      <c r="K18" s="119">
        <v>24.4</v>
      </c>
      <c r="L18" s="22">
        <v>111</v>
      </c>
      <c r="M18" s="22">
        <v>111.2</v>
      </c>
      <c r="N18" s="21">
        <v>107.7</v>
      </c>
      <c r="O18" s="78">
        <v>109.2</v>
      </c>
      <c r="P18" s="22">
        <v>110.6</v>
      </c>
      <c r="Q18" s="22">
        <v>27.7</v>
      </c>
      <c r="R18" s="22">
        <v>111.5</v>
      </c>
      <c r="S18" s="23">
        <v>111.2</v>
      </c>
      <c r="T18" s="24">
        <f t="shared" ref="T18:T25" si="0">SUM(B18:S18)</f>
        <v>1706.8</v>
      </c>
      <c r="V18" s="2"/>
      <c r="W18" s="18"/>
    </row>
    <row r="19" spans="1:30" ht="39.950000000000003" customHeight="1" x14ac:dyDescent="0.25">
      <c r="A19" s="157" t="s">
        <v>13</v>
      </c>
      <c r="B19" s="21">
        <v>102.8</v>
      </c>
      <c r="C19" s="78">
        <v>104.6</v>
      </c>
      <c r="D19" s="22">
        <v>107.2</v>
      </c>
      <c r="E19" s="22">
        <v>25.9</v>
      </c>
      <c r="F19" s="22">
        <v>109.4</v>
      </c>
      <c r="G19" s="22">
        <v>108.9</v>
      </c>
      <c r="H19" s="21">
        <v>106.3</v>
      </c>
      <c r="I19" s="22">
        <v>109.2</v>
      </c>
      <c r="J19" s="22">
        <v>108</v>
      </c>
      <c r="K19" s="119">
        <v>24.4</v>
      </c>
      <c r="L19" s="22">
        <v>111</v>
      </c>
      <c r="M19" s="22">
        <v>111.2</v>
      </c>
      <c r="N19" s="21">
        <v>107.7</v>
      </c>
      <c r="O19" s="78">
        <v>109.2</v>
      </c>
      <c r="P19" s="22">
        <v>110.6</v>
      </c>
      <c r="Q19" s="22">
        <v>27.7</v>
      </c>
      <c r="R19" s="22">
        <v>111.5</v>
      </c>
      <c r="S19" s="23">
        <v>111.2</v>
      </c>
      <c r="T19" s="24">
        <f t="shared" si="0"/>
        <v>1706.8</v>
      </c>
      <c r="V19" s="2"/>
      <c r="W19" s="18"/>
    </row>
    <row r="20" spans="1:30" ht="39.75" customHeight="1" x14ac:dyDescent="0.25">
      <c r="A20" s="156" t="s">
        <v>14</v>
      </c>
      <c r="B20" s="21">
        <v>102.4</v>
      </c>
      <c r="C20" s="78">
        <v>104</v>
      </c>
      <c r="D20" s="22">
        <v>107.2</v>
      </c>
      <c r="E20" s="22">
        <v>26.2</v>
      </c>
      <c r="F20" s="22">
        <v>109.2</v>
      </c>
      <c r="G20" s="22">
        <v>108.2</v>
      </c>
      <c r="H20" s="21">
        <v>106.5</v>
      </c>
      <c r="I20" s="22">
        <v>109.1</v>
      </c>
      <c r="J20" s="22">
        <v>107.7</v>
      </c>
      <c r="K20" s="119">
        <v>23.6</v>
      </c>
      <c r="L20" s="22">
        <v>111.1</v>
      </c>
      <c r="M20" s="22">
        <v>111</v>
      </c>
      <c r="N20" s="21">
        <v>107.4</v>
      </c>
      <c r="O20" s="78">
        <v>108.9</v>
      </c>
      <c r="P20" s="22">
        <v>110.2</v>
      </c>
      <c r="Q20" s="22">
        <v>27.3</v>
      </c>
      <c r="R20" s="22">
        <v>111.1</v>
      </c>
      <c r="S20" s="23">
        <v>111</v>
      </c>
      <c r="T20" s="24">
        <f t="shared" si="0"/>
        <v>1702.1000000000004</v>
      </c>
      <c r="V20" s="2"/>
      <c r="W20" s="18"/>
    </row>
    <row r="21" spans="1:30" ht="39.950000000000003" customHeight="1" x14ac:dyDescent="0.25">
      <c r="A21" s="157" t="s">
        <v>15</v>
      </c>
      <c r="B21" s="21">
        <v>102.4</v>
      </c>
      <c r="C21" s="78">
        <v>104</v>
      </c>
      <c r="D21" s="22">
        <v>107.2</v>
      </c>
      <c r="E21" s="22">
        <v>26.2</v>
      </c>
      <c r="F21" s="22">
        <v>109.2</v>
      </c>
      <c r="G21" s="22">
        <v>108.2</v>
      </c>
      <c r="H21" s="21">
        <v>106.5</v>
      </c>
      <c r="I21" s="22">
        <v>109.1</v>
      </c>
      <c r="J21" s="22">
        <v>107.7</v>
      </c>
      <c r="K21" s="119">
        <v>23.6</v>
      </c>
      <c r="L21" s="22">
        <v>111.1</v>
      </c>
      <c r="M21" s="22">
        <v>111</v>
      </c>
      <c r="N21" s="21">
        <v>107.4</v>
      </c>
      <c r="O21" s="78">
        <v>108.9</v>
      </c>
      <c r="P21" s="22">
        <v>110.2</v>
      </c>
      <c r="Q21" s="22">
        <v>27.3</v>
      </c>
      <c r="R21" s="22">
        <v>111.1</v>
      </c>
      <c r="S21" s="23">
        <v>111</v>
      </c>
      <c r="T21" s="24">
        <f t="shared" si="0"/>
        <v>1702.1000000000004</v>
      </c>
      <c r="V21" s="2"/>
      <c r="W21" s="18"/>
    </row>
    <row r="22" spans="1:30" ht="39.950000000000003" customHeight="1" x14ac:dyDescent="0.25">
      <c r="A22" s="156" t="s">
        <v>16</v>
      </c>
      <c r="B22" s="21">
        <v>102.4</v>
      </c>
      <c r="C22" s="78">
        <v>104</v>
      </c>
      <c r="D22" s="22">
        <v>107.2</v>
      </c>
      <c r="E22" s="22">
        <v>26.2</v>
      </c>
      <c r="F22" s="22">
        <v>109.2</v>
      </c>
      <c r="G22" s="22">
        <v>108.2</v>
      </c>
      <c r="H22" s="21">
        <v>106.5</v>
      </c>
      <c r="I22" s="22">
        <v>109.1</v>
      </c>
      <c r="J22" s="22">
        <v>107.7</v>
      </c>
      <c r="K22" s="119">
        <v>23.6</v>
      </c>
      <c r="L22" s="22">
        <v>111.1</v>
      </c>
      <c r="M22" s="22">
        <v>111</v>
      </c>
      <c r="N22" s="21">
        <v>107.4</v>
      </c>
      <c r="O22" s="78">
        <v>108.9</v>
      </c>
      <c r="P22" s="22">
        <v>110.2</v>
      </c>
      <c r="Q22" s="22">
        <v>27.3</v>
      </c>
      <c r="R22" s="22">
        <v>111.1</v>
      </c>
      <c r="S22" s="23">
        <v>111</v>
      </c>
      <c r="T22" s="24">
        <f t="shared" si="0"/>
        <v>1702.1000000000004</v>
      </c>
      <c r="V22" s="2"/>
      <c r="W22" s="18"/>
    </row>
    <row r="23" spans="1:30" ht="39.950000000000003" customHeight="1" x14ac:dyDescent="0.25">
      <c r="A23" s="157" t="s">
        <v>17</v>
      </c>
      <c r="B23" s="21">
        <v>102.4</v>
      </c>
      <c r="C23" s="78">
        <v>104</v>
      </c>
      <c r="D23" s="22">
        <v>107.2</v>
      </c>
      <c r="E23" s="22">
        <v>26.2</v>
      </c>
      <c r="F23" s="22">
        <v>109.2</v>
      </c>
      <c r="G23" s="22">
        <v>108.2</v>
      </c>
      <c r="H23" s="21">
        <v>106.5</v>
      </c>
      <c r="I23" s="22">
        <v>109.1</v>
      </c>
      <c r="J23" s="22">
        <v>107.7</v>
      </c>
      <c r="K23" s="119">
        <v>23.6</v>
      </c>
      <c r="L23" s="22">
        <v>111.1</v>
      </c>
      <c r="M23" s="22">
        <v>111</v>
      </c>
      <c r="N23" s="21">
        <v>107.4</v>
      </c>
      <c r="O23" s="78">
        <v>108.9</v>
      </c>
      <c r="P23" s="22">
        <v>110.2</v>
      </c>
      <c r="Q23" s="22">
        <v>27.3</v>
      </c>
      <c r="R23" s="22">
        <v>111.1</v>
      </c>
      <c r="S23" s="23">
        <v>111</v>
      </c>
      <c r="T23" s="24">
        <f t="shared" si="0"/>
        <v>1702.1000000000004</v>
      </c>
      <c r="V23" s="2"/>
      <c r="W23" s="18"/>
    </row>
    <row r="24" spans="1:30" ht="39.950000000000003" customHeight="1" x14ac:dyDescent="0.25">
      <c r="A24" s="156" t="s">
        <v>18</v>
      </c>
      <c r="B24" s="21">
        <v>102.4</v>
      </c>
      <c r="C24" s="78">
        <v>104</v>
      </c>
      <c r="D24" s="22">
        <v>107.2</v>
      </c>
      <c r="E24" s="22">
        <v>26.2</v>
      </c>
      <c r="F24" s="22">
        <v>109.2</v>
      </c>
      <c r="G24" s="22">
        <v>108.2</v>
      </c>
      <c r="H24" s="21">
        <v>106.5</v>
      </c>
      <c r="I24" s="22">
        <v>109.1</v>
      </c>
      <c r="J24" s="22">
        <v>107.7</v>
      </c>
      <c r="K24" s="119">
        <v>23.6</v>
      </c>
      <c r="L24" s="22">
        <v>111.1</v>
      </c>
      <c r="M24" s="22">
        <v>111</v>
      </c>
      <c r="N24" s="21">
        <v>107.4</v>
      </c>
      <c r="O24" s="78">
        <v>108.9</v>
      </c>
      <c r="P24" s="22">
        <v>110.2</v>
      </c>
      <c r="Q24" s="22">
        <v>27.3</v>
      </c>
      <c r="R24" s="22">
        <v>111.1</v>
      </c>
      <c r="S24" s="23">
        <v>111</v>
      </c>
      <c r="T24" s="24">
        <f t="shared" si="0"/>
        <v>1702.1000000000004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717.59999999999991</v>
      </c>
      <c r="C25" s="26">
        <f t="shared" si="1"/>
        <v>729.2</v>
      </c>
      <c r="D25" s="26">
        <f t="shared" si="1"/>
        <v>750.40000000000009</v>
      </c>
      <c r="E25" s="26">
        <f>SUM(E18:E24)</f>
        <v>182.79999999999998</v>
      </c>
      <c r="F25" s="26">
        <f t="shared" ref="F25:L25" si="2">SUM(F18:F24)</f>
        <v>764.80000000000007</v>
      </c>
      <c r="G25" s="26">
        <f t="shared" si="2"/>
        <v>758.80000000000007</v>
      </c>
      <c r="H25" s="25">
        <f t="shared" si="2"/>
        <v>745.1</v>
      </c>
      <c r="I25" s="26">
        <f t="shared" si="2"/>
        <v>763.90000000000009</v>
      </c>
      <c r="J25" s="26">
        <f>SUM(J18:J24)</f>
        <v>754.50000000000011</v>
      </c>
      <c r="K25" s="120">
        <f t="shared" ref="K25" si="3">SUM(K18:K24)</f>
        <v>166.79999999999998</v>
      </c>
      <c r="L25" s="26">
        <f t="shared" si="2"/>
        <v>777.50000000000011</v>
      </c>
      <c r="M25" s="26">
        <f>SUM(M18:M24)</f>
        <v>777.4</v>
      </c>
      <c r="N25" s="25">
        <f t="shared" ref="N25:P25" si="4">SUM(N18:N24)</f>
        <v>752.4</v>
      </c>
      <c r="O25" s="26">
        <f t="shared" si="4"/>
        <v>762.9</v>
      </c>
      <c r="P25" s="26">
        <f t="shared" si="4"/>
        <v>772.2</v>
      </c>
      <c r="Q25" s="26">
        <f>SUM(Q18:Q24)</f>
        <v>191.90000000000003</v>
      </c>
      <c r="R25" s="26">
        <f t="shared" ref="R25:S25" si="5">SUM(R18:R24)</f>
        <v>778.50000000000011</v>
      </c>
      <c r="S25" s="27">
        <f t="shared" si="5"/>
        <v>777.4</v>
      </c>
      <c r="T25" s="24">
        <f t="shared" si="0"/>
        <v>11924.1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149.89817468698143</v>
      </c>
    </row>
    <row r="27" spans="1:30" s="2" customFormat="1" ht="33" customHeight="1" x14ac:dyDescent="0.25">
      <c r="A27" s="159" t="s">
        <v>20</v>
      </c>
      <c r="B27" s="32">
        <v>684</v>
      </c>
      <c r="C27" s="81">
        <v>695</v>
      </c>
      <c r="D27" s="33">
        <v>715</v>
      </c>
      <c r="E27" s="33">
        <v>174</v>
      </c>
      <c r="F27" s="33">
        <v>729</v>
      </c>
      <c r="G27" s="33">
        <v>723</v>
      </c>
      <c r="H27" s="32">
        <v>710</v>
      </c>
      <c r="I27" s="33">
        <v>728</v>
      </c>
      <c r="J27" s="33">
        <v>719</v>
      </c>
      <c r="K27" s="122">
        <v>159</v>
      </c>
      <c r="L27" s="33">
        <v>741</v>
      </c>
      <c r="M27" s="33">
        <v>741</v>
      </c>
      <c r="N27" s="32">
        <v>717</v>
      </c>
      <c r="O27" s="33">
        <v>727</v>
      </c>
      <c r="P27" s="33">
        <v>736</v>
      </c>
      <c r="Q27" s="33">
        <v>183</v>
      </c>
      <c r="R27" s="33">
        <v>742</v>
      </c>
      <c r="S27" s="34">
        <v>741</v>
      </c>
      <c r="T27" s="35">
        <f>SUM(B27:S27)</f>
        <v>11364</v>
      </c>
      <c r="U27" s="2">
        <f>((T25*1000)/T27)/7</f>
        <v>149.89817468698146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102.42424000000003</v>
      </c>
      <c r="C28" s="37">
        <f t="shared" si="6"/>
        <v>104.0127</v>
      </c>
      <c r="D28" s="37">
        <f t="shared" si="6"/>
        <v>107.16989999999998</v>
      </c>
      <c r="E28" s="37">
        <f t="shared" si="6"/>
        <v>26.155639999999998</v>
      </c>
      <c r="F28" s="37">
        <f t="shared" si="6"/>
        <v>109.22794000000002</v>
      </c>
      <c r="G28" s="37">
        <f t="shared" si="6"/>
        <v>108.16878000000001</v>
      </c>
      <c r="H28" s="36">
        <f t="shared" si="6"/>
        <v>106.48060000000002</v>
      </c>
      <c r="I28" s="37">
        <f t="shared" si="6"/>
        <v>109.09807999999998</v>
      </c>
      <c r="J28" s="37">
        <f t="shared" si="6"/>
        <v>107.68934000000002</v>
      </c>
      <c r="K28" s="123">
        <f t="shared" si="6"/>
        <v>23.60774</v>
      </c>
      <c r="L28" s="37">
        <f t="shared" si="6"/>
        <v>111.10626000000002</v>
      </c>
      <c r="M28" s="37">
        <f t="shared" si="6"/>
        <v>111.02626000000001</v>
      </c>
      <c r="N28" s="36">
        <f t="shared" si="6"/>
        <v>107.38961999999997</v>
      </c>
      <c r="O28" s="37">
        <f t="shared" si="6"/>
        <v>108.88821999999998</v>
      </c>
      <c r="P28" s="37">
        <f t="shared" si="6"/>
        <v>110.21696</v>
      </c>
      <c r="Q28" s="37">
        <f t="shared" si="6"/>
        <v>27.324380000000001</v>
      </c>
      <c r="R28" s="37">
        <f t="shared" si="6"/>
        <v>111.11612</v>
      </c>
      <c r="S28" s="38">
        <f t="shared" si="6"/>
        <v>111.02626000000001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717.72120000000007</v>
      </c>
      <c r="C29" s="41">
        <f t="shared" si="7"/>
        <v>729.26350000000002</v>
      </c>
      <c r="D29" s="41">
        <f t="shared" si="7"/>
        <v>750.24950000000001</v>
      </c>
      <c r="E29" s="41">
        <f>((E27*E26)*7)/1000</f>
        <v>182.57820000000001</v>
      </c>
      <c r="F29" s="41">
        <f>((F27*F26)*7)/1000</f>
        <v>764.93970000000002</v>
      </c>
      <c r="G29" s="41">
        <f t="shared" ref="G29:S29" si="8">((G27*G26)*7)/1000</f>
        <v>758.64390000000003</v>
      </c>
      <c r="H29" s="40">
        <f t="shared" si="8"/>
        <v>745.00300000000004</v>
      </c>
      <c r="I29" s="41">
        <f t="shared" si="8"/>
        <v>763.8904</v>
      </c>
      <c r="J29" s="41">
        <f t="shared" si="8"/>
        <v>754.44670000000008</v>
      </c>
      <c r="K29" s="124">
        <f t="shared" si="8"/>
        <v>166.83870000000002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752.34809999999993</v>
      </c>
      <c r="O29" s="41">
        <f t="shared" si="8"/>
        <v>762.84109999999998</v>
      </c>
      <c r="P29" s="41">
        <f t="shared" si="8"/>
        <v>772.28480000000002</v>
      </c>
      <c r="Q29" s="42">
        <f t="shared" si="8"/>
        <v>192.02189999999999</v>
      </c>
      <c r="R29" s="42">
        <f t="shared" si="8"/>
        <v>778.5806</v>
      </c>
      <c r="S29" s="43">
        <f t="shared" si="8"/>
        <v>777.5313000000001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149.87468671679196</v>
      </c>
      <c r="C30" s="46">
        <f t="shared" si="9"/>
        <v>149.88694758478931</v>
      </c>
      <c r="D30" s="46">
        <f t="shared" si="9"/>
        <v>149.93006993006995</v>
      </c>
      <c r="E30" s="46">
        <f>+(E25/E27)/7*1000</f>
        <v>150.08210180623971</v>
      </c>
      <c r="F30" s="46">
        <f t="shared" ref="F30:L30" si="10">+(F25/F27)/7*1000</f>
        <v>149.87262394669804</v>
      </c>
      <c r="G30" s="46">
        <f t="shared" si="10"/>
        <v>149.93084370677732</v>
      </c>
      <c r="H30" s="45">
        <f t="shared" si="10"/>
        <v>149.91951710261569</v>
      </c>
      <c r="I30" s="46">
        <f t="shared" si="10"/>
        <v>149.90188383045526</v>
      </c>
      <c r="J30" s="46">
        <f>+(J25/J27)/7*1000</f>
        <v>149.91059010530503</v>
      </c>
      <c r="K30" s="125">
        <f t="shared" ref="K30" si="11">+(K25/K27)/7*1000</f>
        <v>149.8652291105121</v>
      </c>
      <c r="L30" s="46">
        <f t="shared" si="10"/>
        <v>149.8939656834394</v>
      </c>
      <c r="M30" s="46">
        <f>+(M25/M27)/7*1000</f>
        <v>149.87468671679196</v>
      </c>
      <c r="N30" s="45">
        <f t="shared" ref="N30:S30" si="12">+(N25/N27)/7*1000</f>
        <v>149.91034070531978</v>
      </c>
      <c r="O30" s="46">
        <f t="shared" si="12"/>
        <v>149.91157398310079</v>
      </c>
      <c r="P30" s="46">
        <f t="shared" si="12"/>
        <v>149.88354037267081</v>
      </c>
      <c r="Q30" s="46">
        <f t="shared" si="12"/>
        <v>149.80483996877442</v>
      </c>
      <c r="R30" s="46">
        <f t="shared" si="12"/>
        <v>149.88448209472472</v>
      </c>
      <c r="S30" s="47">
        <f t="shared" si="12"/>
        <v>149.87468671679196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88.6</v>
      </c>
      <c r="C39" s="78">
        <v>81.900000000000006</v>
      </c>
      <c r="D39" s="78">
        <v>84</v>
      </c>
      <c r="E39" s="78">
        <v>25.4</v>
      </c>
      <c r="F39" s="78">
        <v>92.7</v>
      </c>
      <c r="G39" s="78">
        <v>90.3</v>
      </c>
      <c r="H39" s="78"/>
      <c r="I39" s="78"/>
      <c r="J39" s="99">
        <f t="shared" ref="J39:J46" si="13">SUM(B39:I39)</f>
        <v>462.9</v>
      </c>
      <c r="K39" s="2"/>
      <c r="L39" s="89" t="s">
        <v>12</v>
      </c>
      <c r="M39" s="78">
        <v>6.3</v>
      </c>
      <c r="N39" s="78">
        <v>5.7</v>
      </c>
      <c r="O39" s="78">
        <v>6.1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88.6</v>
      </c>
      <c r="C40" s="78">
        <v>81.900000000000006</v>
      </c>
      <c r="D40" s="78">
        <v>84</v>
      </c>
      <c r="E40" s="78">
        <v>25.4</v>
      </c>
      <c r="F40" s="78">
        <v>92.7</v>
      </c>
      <c r="G40" s="78">
        <v>90.3</v>
      </c>
      <c r="H40" s="78"/>
      <c r="I40" s="78"/>
      <c r="J40" s="99">
        <f t="shared" si="13"/>
        <v>462.9</v>
      </c>
      <c r="K40" s="2"/>
      <c r="L40" s="90" t="s">
        <v>13</v>
      </c>
      <c r="M40" s="78">
        <v>6.3</v>
      </c>
      <c r="N40" s="78">
        <v>5.7</v>
      </c>
      <c r="O40" s="78">
        <v>6.1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1.8</v>
      </c>
      <c r="Q41" s="78">
        <v>6.3</v>
      </c>
      <c r="R41" s="78">
        <v>6.2</v>
      </c>
      <c r="S41" s="99">
        <f t="shared" si="14"/>
        <v>31.900000000000002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5.8</v>
      </c>
      <c r="P42" s="78">
        <v>1.8</v>
      </c>
      <c r="Q42" s="78">
        <v>6.3</v>
      </c>
      <c r="R42" s="78">
        <v>6.2</v>
      </c>
      <c r="S42" s="99">
        <f t="shared" si="14"/>
        <v>31.900000000000002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5.9</v>
      </c>
      <c r="P45" s="78">
        <v>1.9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177.2</v>
      </c>
      <c r="C46" s="26">
        <f t="shared" si="15"/>
        <v>163.80000000000001</v>
      </c>
      <c r="D46" s="26">
        <f t="shared" si="15"/>
        <v>168</v>
      </c>
      <c r="E46" s="26">
        <f t="shared" si="15"/>
        <v>50.8</v>
      </c>
      <c r="F46" s="26">
        <f t="shared" si="15"/>
        <v>185.4</v>
      </c>
      <c r="G46" s="26">
        <f t="shared" si="15"/>
        <v>180.6</v>
      </c>
      <c r="H46" s="26">
        <f t="shared" si="15"/>
        <v>0</v>
      </c>
      <c r="I46" s="26">
        <f t="shared" si="15"/>
        <v>0</v>
      </c>
      <c r="J46" s="99">
        <f t="shared" si="13"/>
        <v>925.8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43.800000000000004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153.30000000000001</v>
      </c>
      <c r="C47" s="29">
        <v>153.30000000000001</v>
      </c>
      <c r="D47" s="29">
        <v>153.30000000000001</v>
      </c>
      <c r="E47" s="29">
        <v>153.30000000000001</v>
      </c>
      <c r="F47" s="29">
        <v>153.30000000000001</v>
      </c>
      <c r="G47" s="29">
        <v>153.30000000000001</v>
      </c>
      <c r="H47" s="29"/>
      <c r="I47" s="29"/>
      <c r="J47" s="100">
        <f>+((J46/J48)/7)*1000</f>
        <v>43.79375591296121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578</v>
      </c>
      <c r="C48" s="33">
        <v>534</v>
      </c>
      <c r="D48" s="33">
        <v>548</v>
      </c>
      <c r="E48" s="33">
        <v>166</v>
      </c>
      <c r="F48" s="33">
        <v>605</v>
      </c>
      <c r="G48" s="33">
        <v>589</v>
      </c>
      <c r="H48" s="33"/>
      <c r="I48" s="33"/>
      <c r="J48" s="101">
        <f>SUM(B48:I48)</f>
        <v>3020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88.607399999999998</v>
      </c>
      <c r="C49" s="37">
        <f t="shared" si="17"/>
        <v>81.862200000000016</v>
      </c>
      <c r="D49" s="37">
        <f t="shared" si="17"/>
        <v>84.008400000000009</v>
      </c>
      <c r="E49" s="37">
        <f t="shared" si="17"/>
        <v>25.447800000000004</v>
      </c>
      <c r="F49" s="37">
        <f t="shared" si="17"/>
        <v>92.746499999999997</v>
      </c>
      <c r="G49" s="37">
        <f t="shared" si="17"/>
        <v>90.29370000000003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43.79375591296121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5.8675999999999986</v>
      </c>
      <c r="P49" s="37">
        <f t="shared" si="19"/>
        <v>1.8279999999999998</v>
      </c>
      <c r="Q49" s="37">
        <f t="shared" si="19"/>
        <v>6.2949999999999999</v>
      </c>
      <c r="R49" s="37">
        <f t="shared" si="19"/>
        <v>6.1984000000000012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620.2518</v>
      </c>
      <c r="C50" s="41">
        <f t="shared" si="20"/>
        <v>573.0354000000001</v>
      </c>
      <c r="D50" s="41">
        <f t="shared" si="20"/>
        <v>588.05880000000002</v>
      </c>
      <c r="E50" s="41">
        <f t="shared" si="20"/>
        <v>178.13460000000003</v>
      </c>
      <c r="F50" s="41">
        <f t="shared" si="20"/>
        <v>649.22550000000001</v>
      </c>
      <c r="G50" s="41">
        <f t="shared" si="20"/>
        <v>632.05590000000018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43.79634206623826</v>
      </c>
      <c r="C51" s="46">
        <f t="shared" si="22"/>
        <v>43.820224719101127</v>
      </c>
      <c r="D51" s="46">
        <f t="shared" si="22"/>
        <v>43.79562043795621</v>
      </c>
      <c r="E51" s="46">
        <f t="shared" si="22"/>
        <v>43.717728055077451</v>
      </c>
      <c r="F51" s="46">
        <f t="shared" si="22"/>
        <v>43.778040141676506</v>
      </c>
      <c r="G51" s="46">
        <f t="shared" si="22"/>
        <v>43.803056027164679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2.2000000000000002</v>
      </c>
      <c r="F58" s="78">
        <v>8</v>
      </c>
      <c r="G58" s="182">
        <v>8.1</v>
      </c>
      <c r="H58" s="21">
        <v>7.9</v>
      </c>
      <c r="I58" s="78">
        <v>8</v>
      </c>
      <c r="J58" s="78">
        <v>8</v>
      </c>
      <c r="K58" s="78">
        <v>1.7</v>
      </c>
      <c r="L58" s="78">
        <v>7.9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8.1</v>
      </c>
      <c r="S58" s="182">
        <v>8.1999999999999993</v>
      </c>
      <c r="T58" s="24">
        <f t="shared" ref="T58:T65" si="24">SUM(B58:S58)</f>
        <v>127.00000000000001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2.2000000000000002</v>
      </c>
      <c r="F59" s="78">
        <v>8</v>
      </c>
      <c r="G59" s="182">
        <v>8.1</v>
      </c>
      <c r="H59" s="21">
        <v>7.9</v>
      </c>
      <c r="I59" s="78">
        <v>8</v>
      </c>
      <c r="J59" s="78">
        <v>8</v>
      </c>
      <c r="K59" s="78">
        <v>1.7</v>
      </c>
      <c r="L59" s="78">
        <v>7.9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8.1</v>
      </c>
      <c r="S59" s="182">
        <v>8.1999999999999993</v>
      </c>
      <c r="T59" s="24">
        <f t="shared" si="24"/>
        <v>127.00000000000001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2.1</v>
      </c>
      <c r="F60" s="78">
        <v>8</v>
      </c>
      <c r="G60" s="182">
        <v>8</v>
      </c>
      <c r="H60" s="21">
        <v>7.8</v>
      </c>
      <c r="I60" s="78">
        <v>7.9</v>
      </c>
      <c r="J60" s="78">
        <v>7.8</v>
      </c>
      <c r="K60" s="78">
        <v>1.7</v>
      </c>
      <c r="L60" s="78">
        <v>7.9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2.1</v>
      </c>
      <c r="F61" s="78">
        <v>8</v>
      </c>
      <c r="G61" s="182">
        <v>8</v>
      </c>
      <c r="H61" s="21">
        <v>7.8</v>
      </c>
      <c r="I61" s="78">
        <v>8</v>
      </c>
      <c r="J61" s="78">
        <v>7.8</v>
      </c>
      <c r="K61" s="78">
        <v>1.7</v>
      </c>
      <c r="L61" s="78">
        <v>7.9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7.8</v>
      </c>
      <c r="S61" s="182">
        <v>8.1</v>
      </c>
      <c r="T61" s="24">
        <f t="shared" si="24"/>
        <v>125.4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7.8</v>
      </c>
      <c r="S62" s="182">
        <v>8.1999999999999993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8.1999999999999993</v>
      </c>
      <c r="E63" s="78">
        <v>2.2000000000000002</v>
      </c>
      <c r="F63" s="78">
        <v>8.1</v>
      </c>
      <c r="G63" s="182">
        <v>8.1</v>
      </c>
      <c r="H63" s="21">
        <v>7.9</v>
      </c>
      <c r="I63" s="78">
        <v>8</v>
      </c>
      <c r="J63" s="78">
        <v>7.9</v>
      </c>
      <c r="K63" s="78">
        <v>1.8</v>
      </c>
      <c r="L63" s="78">
        <v>8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7.8</v>
      </c>
      <c r="S63" s="182">
        <v>8.1999999999999993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</v>
      </c>
      <c r="G64" s="182">
        <v>8.1</v>
      </c>
      <c r="H64" s="21">
        <v>7.9</v>
      </c>
      <c r="I64" s="78">
        <v>8</v>
      </c>
      <c r="J64" s="78">
        <v>7.9</v>
      </c>
      <c r="K64" s="78">
        <v>1.8</v>
      </c>
      <c r="L64" s="78">
        <v>8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57.600000000000009</v>
      </c>
      <c r="D65" s="26">
        <f t="shared" si="25"/>
        <v>57.2</v>
      </c>
      <c r="E65" s="26">
        <f t="shared" si="25"/>
        <v>15.2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12.100000000000001</v>
      </c>
      <c r="L65" s="26">
        <f t="shared" si="25"/>
        <v>55.5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8.2111000000000018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8.0503999999999998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7.8544</v>
      </c>
      <c r="K68" s="82">
        <f t="shared" si="26"/>
        <v>1.7392000000000003</v>
      </c>
      <c r="L68" s="82">
        <f t="shared" si="26"/>
        <v>7.9336000000000011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7.8143999999999991</v>
      </c>
      <c r="S68" s="186">
        <f t="shared" si="26"/>
        <v>8.1692</v>
      </c>
      <c r="T68" s="306">
        <f>((T65*1000)/T67)/7</f>
        <v>142.77643260694109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144.36090225563913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144.04761904761907</v>
      </c>
      <c r="L70" s="84">
        <f t="shared" si="28"/>
        <v>141.58163265306123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94705-EAF0-4A00-9241-9E84E0E129FF}">
  <dimension ref="A1:AQ239"/>
  <sheetViews>
    <sheetView view="pageBreakPreview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2"/>
      <c r="Z3" s="2"/>
      <c r="AA3" s="2"/>
      <c r="AB3" s="2"/>
      <c r="AC3" s="2"/>
      <c r="AD3" s="4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7" t="s">
        <v>1</v>
      </c>
      <c r="B9" s="497"/>
      <c r="C9" s="497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7"/>
      <c r="B10" s="497"/>
      <c r="C10" s="4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7" t="s">
        <v>4</v>
      </c>
      <c r="B11" s="497"/>
      <c r="C11" s="497"/>
      <c r="D11" s="1"/>
      <c r="E11" s="498">
        <v>3</v>
      </c>
      <c r="F11" s="1"/>
      <c r="G11" s="1"/>
      <c r="H11" s="1"/>
      <c r="I11" s="1"/>
      <c r="J11" s="1"/>
      <c r="K11" s="507" t="s">
        <v>164</v>
      </c>
      <c r="L11" s="507"/>
      <c r="M11" s="499"/>
      <c r="N11" s="4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7"/>
      <c r="B12" s="497"/>
      <c r="C12" s="497"/>
      <c r="D12" s="1"/>
      <c r="E12" s="5"/>
      <c r="F12" s="1"/>
      <c r="G12" s="1"/>
      <c r="H12" s="1"/>
      <c r="I12" s="1"/>
      <c r="J12" s="1"/>
      <c r="K12" s="499"/>
      <c r="L12" s="499"/>
      <c r="M12" s="499"/>
      <c r="N12" s="4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7"/>
      <c r="B13" s="497"/>
      <c r="C13" s="497"/>
      <c r="D13" s="497"/>
      <c r="E13" s="497"/>
      <c r="F13" s="497"/>
      <c r="G13" s="497"/>
      <c r="H13" s="497"/>
      <c r="I13" s="497"/>
      <c r="J13" s="497"/>
      <c r="K13" s="497"/>
      <c r="L13" s="499"/>
      <c r="M13" s="499"/>
      <c r="N13" s="499"/>
      <c r="O13" s="499"/>
      <c r="P13" s="499"/>
      <c r="Q13" s="499"/>
      <c r="R13" s="499"/>
      <c r="S13" s="499"/>
      <c r="T13" s="499"/>
      <c r="U13" s="499"/>
      <c r="V13" s="499"/>
      <c r="W13" s="1"/>
      <c r="X13" s="1"/>
      <c r="Y13" s="1"/>
    </row>
    <row r="14" spans="1:30" s="3" customFormat="1" ht="27" thickBot="1" x14ac:dyDescent="0.3">
      <c r="A14" s="49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102.4</v>
      </c>
      <c r="C18" s="78">
        <v>104</v>
      </c>
      <c r="D18" s="22">
        <v>107.2</v>
      </c>
      <c r="E18" s="22">
        <v>26.2</v>
      </c>
      <c r="F18" s="22">
        <v>109.2</v>
      </c>
      <c r="G18" s="22">
        <v>108.2</v>
      </c>
      <c r="H18" s="21">
        <v>106.5</v>
      </c>
      <c r="I18" s="22">
        <v>109.1</v>
      </c>
      <c r="J18" s="22">
        <v>107.7</v>
      </c>
      <c r="K18" s="119">
        <v>23.6</v>
      </c>
      <c r="L18" s="22">
        <v>111.1</v>
      </c>
      <c r="M18" s="22">
        <v>111</v>
      </c>
      <c r="N18" s="21">
        <v>107.4</v>
      </c>
      <c r="O18" s="78">
        <v>108.9</v>
      </c>
      <c r="P18" s="22">
        <v>110.2</v>
      </c>
      <c r="Q18" s="22">
        <v>27.3</v>
      </c>
      <c r="R18" s="22">
        <v>111.1</v>
      </c>
      <c r="S18" s="23">
        <v>111</v>
      </c>
      <c r="T18" s="24">
        <f t="shared" ref="T18:T25" si="0">SUM(B18:S18)</f>
        <v>1702.1000000000004</v>
      </c>
      <c r="V18" s="2"/>
      <c r="W18" s="18"/>
    </row>
    <row r="19" spans="1:30" ht="39.950000000000003" customHeight="1" x14ac:dyDescent="0.25">
      <c r="A19" s="157" t="s">
        <v>13</v>
      </c>
      <c r="B19" s="21">
        <v>102.4</v>
      </c>
      <c r="C19" s="78">
        <v>104</v>
      </c>
      <c r="D19" s="22">
        <v>107.2</v>
      </c>
      <c r="E19" s="22">
        <v>26.2</v>
      </c>
      <c r="F19" s="22">
        <v>109.2</v>
      </c>
      <c r="G19" s="22">
        <v>108.2</v>
      </c>
      <c r="H19" s="21">
        <v>106.5</v>
      </c>
      <c r="I19" s="22">
        <v>109.1</v>
      </c>
      <c r="J19" s="22">
        <v>107.7</v>
      </c>
      <c r="K19" s="119">
        <v>23.6</v>
      </c>
      <c r="L19" s="22">
        <v>111.1</v>
      </c>
      <c r="M19" s="22">
        <v>111</v>
      </c>
      <c r="N19" s="21">
        <v>107.4</v>
      </c>
      <c r="O19" s="78">
        <v>108.9</v>
      </c>
      <c r="P19" s="22">
        <v>110.2</v>
      </c>
      <c r="Q19" s="22">
        <v>27.3</v>
      </c>
      <c r="R19" s="22">
        <v>111.1</v>
      </c>
      <c r="S19" s="23">
        <v>111</v>
      </c>
      <c r="T19" s="24">
        <f t="shared" si="0"/>
        <v>1702.1000000000004</v>
      </c>
      <c r="V19" s="2"/>
      <c r="W19" s="18"/>
    </row>
    <row r="20" spans="1:30" ht="39.75" customHeight="1" x14ac:dyDescent="0.25">
      <c r="A20" s="156" t="s">
        <v>14</v>
      </c>
      <c r="B20" s="21">
        <v>102</v>
      </c>
      <c r="C20" s="78">
        <v>104</v>
      </c>
      <c r="D20" s="22">
        <v>107</v>
      </c>
      <c r="E20" s="22">
        <v>25.6</v>
      </c>
      <c r="F20" s="22">
        <v>108.9</v>
      </c>
      <c r="G20" s="22">
        <v>108</v>
      </c>
      <c r="H20" s="21">
        <v>106</v>
      </c>
      <c r="I20" s="22">
        <v>108.7</v>
      </c>
      <c r="J20" s="22">
        <v>107.8</v>
      </c>
      <c r="K20" s="119">
        <v>23.7</v>
      </c>
      <c r="L20" s="22">
        <v>110.9</v>
      </c>
      <c r="M20" s="22">
        <v>110.9</v>
      </c>
      <c r="N20" s="21">
        <v>107.3</v>
      </c>
      <c r="O20" s="78">
        <v>108.6</v>
      </c>
      <c r="P20" s="22">
        <v>110</v>
      </c>
      <c r="Q20" s="22">
        <v>27.5</v>
      </c>
      <c r="R20" s="22">
        <v>110.9</v>
      </c>
      <c r="S20" s="23">
        <v>110.9</v>
      </c>
      <c r="T20" s="24">
        <f t="shared" si="0"/>
        <v>1698.7</v>
      </c>
      <c r="V20" s="2"/>
      <c r="W20" s="18"/>
    </row>
    <row r="21" spans="1:30" ht="39.950000000000003" customHeight="1" x14ac:dyDescent="0.25">
      <c r="A21" s="157" t="s">
        <v>15</v>
      </c>
      <c r="B21" s="21">
        <v>102</v>
      </c>
      <c r="C21" s="78">
        <v>104</v>
      </c>
      <c r="D21" s="22">
        <v>107</v>
      </c>
      <c r="E21" s="22">
        <v>25.6</v>
      </c>
      <c r="F21" s="22">
        <v>108.9</v>
      </c>
      <c r="G21" s="22">
        <v>108</v>
      </c>
      <c r="H21" s="21">
        <v>106</v>
      </c>
      <c r="I21" s="22">
        <v>108.7</v>
      </c>
      <c r="J21" s="22">
        <v>107.8</v>
      </c>
      <c r="K21" s="119">
        <v>23.7</v>
      </c>
      <c r="L21" s="22">
        <v>110.9</v>
      </c>
      <c r="M21" s="22">
        <v>110.9</v>
      </c>
      <c r="N21" s="21">
        <v>107.3</v>
      </c>
      <c r="O21" s="78">
        <v>108.6</v>
      </c>
      <c r="P21" s="22">
        <v>110</v>
      </c>
      <c r="Q21" s="22">
        <v>27.5</v>
      </c>
      <c r="R21" s="22">
        <v>110.9</v>
      </c>
      <c r="S21" s="23">
        <v>110.9</v>
      </c>
      <c r="T21" s="24">
        <f t="shared" si="0"/>
        <v>1698.7</v>
      </c>
      <c r="V21" s="2"/>
      <c r="W21" s="18"/>
    </row>
    <row r="22" spans="1:30" ht="39.950000000000003" customHeight="1" x14ac:dyDescent="0.25">
      <c r="A22" s="156" t="s">
        <v>16</v>
      </c>
      <c r="B22" s="21">
        <v>102</v>
      </c>
      <c r="C22" s="78">
        <v>104</v>
      </c>
      <c r="D22" s="22">
        <v>107</v>
      </c>
      <c r="E22" s="22">
        <v>25.6</v>
      </c>
      <c r="F22" s="22">
        <v>108.9</v>
      </c>
      <c r="G22" s="22">
        <v>108</v>
      </c>
      <c r="H22" s="21">
        <v>106</v>
      </c>
      <c r="I22" s="22">
        <v>108.7</v>
      </c>
      <c r="J22" s="22">
        <v>107.8</v>
      </c>
      <c r="K22" s="119">
        <v>23.7</v>
      </c>
      <c r="L22" s="22">
        <v>110.9</v>
      </c>
      <c r="M22" s="22">
        <v>110.9</v>
      </c>
      <c r="N22" s="21">
        <v>107.3</v>
      </c>
      <c r="O22" s="78">
        <v>108.6</v>
      </c>
      <c r="P22" s="22">
        <v>110</v>
      </c>
      <c r="Q22" s="22">
        <v>27.5</v>
      </c>
      <c r="R22" s="22">
        <v>110.9</v>
      </c>
      <c r="S22" s="23">
        <v>110.9</v>
      </c>
      <c r="T22" s="24">
        <f t="shared" si="0"/>
        <v>1698.7</v>
      </c>
      <c r="V22" s="2"/>
      <c r="W22" s="18"/>
    </row>
    <row r="23" spans="1:30" ht="39.950000000000003" customHeight="1" x14ac:dyDescent="0.25">
      <c r="A23" s="157" t="s">
        <v>17</v>
      </c>
      <c r="B23" s="21">
        <v>102</v>
      </c>
      <c r="C23" s="78">
        <v>104</v>
      </c>
      <c r="D23" s="22">
        <v>107</v>
      </c>
      <c r="E23" s="22">
        <v>25.6</v>
      </c>
      <c r="F23" s="22">
        <v>108.9</v>
      </c>
      <c r="G23" s="22">
        <v>108</v>
      </c>
      <c r="H23" s="21">
        <v>106</v>
      </c>
      <c r="I23" s="22">
        <v>108.7</v>
      </c>
      <c r="J23" s="22">
        <v>107.8</v>
      </c>
      <c r="K23" s="119">
        <v>23.7</v>
      </c>
      <c r="L23" s="22">
        <v>110.9</v>
      </c>
      <c r="M23" s="22">
        <v>110.9</v>
      </c>
      <c r="N23" s="21">
        <v>107.3</v>
      </c>
      <c r="O23" s="78">
        <v>108.6</v>
      </c>
      <c r="P23" s="22">
        <v>110</v>
      </c>
      <c r="Q23" s="22">
        <v>27.5</v>
      </c>
      <c r="R23" s="22">
        <v>110.9</v>
      </c>
      <c r="S23" s="23">
        <v>110.9</v>
      </c>
      <c r="T23" s="24">
        <f t="shared" si="0"/>
        <v>1698.7</v>
      </c>
      <c r="V23" s="2"/>
      <c r="W23" s="18"/>
    </row>
    <row r="24" spans="1:30" ht="39.950000000000003" customHeight="1" x14ac:dyDescent="0.25">
      <c r="A24" s="156" t="s">
        <v>18</v>
      </c>
      <c r="B24" s="21">
        <v>102</v>
      </c>
      <c r="C24" s="78">
        <v>104</v>
      </c>
      <c r="D24" s="22">
        <v>107</v>
      </c>
      <c r="E24" s="22">
        <v>25.6</v>
      </c>
      <c r="F24" s="22">
        <v>108.9</v>
      </c>
      <c r="G24" s="22">
        <v>108</v>
      </c>
      <c r="H24" s="21">
        <v>106</v>
      </c>
      <c r="I24" s="22">
        <v>108.7</v>
      </c>
      <c r="J24" s="22">
        <v>107.8</v>
      </c>
      <c r="K24" s="119">
        <v>23.7</v>
      </c>
      <c r="L24" s="22">
        <v>110.9</v>
      </c>
      <c r="M24" s="22">
        <v>110.9</v>
      </c>
      <c r="N24" s="21">
        <v>107.3</v>
      </c>
      <c r="O24" s="78">
        <v>108.6</v>
      </c>
      <c r="P24" s="22">
        <v>110</v>
      </c>
      <c r="Q24" s="22">
        <v>27.5</v>
      </c>
      <c r="R24" s="22">
        <v>110.9</v>
      </c>
      <c r="S24" s="23">
        <v>110.9</v>
      </c>
      <c r="T24" s="24">
        <f t="shared" si="0"/>
        <v>1698.7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714.8</v>
      </c>
      <c r="C25" s="26">
        <f t="shared" si="1"/>
        <v>728</v>
      </c>
      <c r="D25" s="26">
        <f t="shared" si="1"/>
        <v>749.4</v>
      </c>
      <c r="E25" s="26">
        <f>SUM(E18:E24)</f>
        <v>180.39999999999998</v>
      </c>
      <c r="F25" s="26">
        <f t="shared" ref="F25:L25" si="2">SUM(F18:F24)</f>
        <v>762.9</v>
      </c>
      <c r="G25" s="26">
        <f t="shared" si="2"/>
        <v>756.4</v>
      </c>
      <c r="H25" s="25">
        <f t="shared" si="2"/>
        <v>743</v>
      </c>
      <c r="I25" s="26">
        <f t="shared" si="2"/>
        <v>761.7</v>
      </c>
      <c r="J25" s="26">
        <f>SUM(J18:J24)</f>
        <v>754.39999999999986</v>
      </c>
      <c r="K25" s="120">
        <f t="shared" ref="K25" si="3">SUM(K18:K24)</f>
        <v>165.7</v>
      </c>
      <c r="L25" s="26">
        <f t="shared" si="2"/>
        <v>776.69999999999993</v>
      </c>
      <c r="M25" s="26">
        <f>SUM(M18:M24)</f>
        <v>776.49999999999989</v>
      </c>
      <c r="N25" s="25">
        <f t="shared" ref="N25:P25" si="4">SUM(N18:N24)</f>
        <v>751.3</v>
      </c>
      <c r="O25" s="26">
        <f t="shared" si="4"/>
        <v>760.80000000000007</v>
      </c>
      <c r="P25" s="26">
        <f t="shared" si="4"/>
        <v>770.4</v>
      </c>
      <c r="Q25" s="26">
        <f>SUM(Q18:Q24)</f>
        <v>192.1</v>
      </c>
      <c r="R25" s="26">
        <f t="shared" ref="R25:S25" si="5">SUM(R18:R24)</f>
        <v>776.69999999999993</v>
      </c>
      <c r="S25" s="27">
        <f t="shared" si="5"/>
        <v>776.49999999999989</v>
      </c>
      <c r="T25" s="24">
        <f t="shared" si="0"/>
        <v>11897.699999999999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149.90928105233976</v>
      </c>
    </row>
    <row r="27" spans="1:30" s="2" customFormat="1" ht="33" customHeight="1" x14ac:dyDescent="0.25">
      <c r="A27" s="159" t="s">
        <v>20</v>
      </c>
      <c r="B27" s="32">
        <v>681</v>
      </c>
      <c r="C27" s="81">
        <v>694</v>
      </c>
      <c r="D27" s="33">
        <v>714</v>
      </c>
      <c r="E27" s="33">
        <v>172</v>
      </c>
      <c r="F27" s="33">
        <v>727</v>
      </c>
      <c r="G27" s="33">
        <v>721</v>
      </c>
      <c r="H27" s="32">
        <v>708</v>
      </c>
      <c r="I27" s="33">
        <v>726</v>
      </c>
      <c r="J27" s="33">
        <v>719</v>
      </c>
      <c r="K27" s="122">
        <v>158</v>
      </c>
      <c r="L27" s="33">
        <v>740</v>
      </c>
      <c r="M27" s="33">
        <v>740</v>
      </c>
      <c r="N27" s="32">
        <v>716</v>
      </c>
      <c r="O27" s="33">
        <v>725</v>
      </c>
      <c r="P27" s="33">
        <v>734</v>
      </c>
      <c r="Q27" s="33">
        <v>183</v>
      </c>
      <c r="R27" s="33">
        <v>740</v>
      </c>
      <c r="S27" s="34">
        <v>740</v>
      </c>
      <c r="T27" s="35">
        <f>SUM(B27:S27)</f>
        <v>11338</v>
      </c>
      <c r="U27" s="2">
        <f>((T25*1000)/T27)/7</f>
        <v>149.90928105233976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101.95466000000002</v>
      </c>
      <c r="C28" s="37">
        <f t="shared" si="6"/>
        <v>104.04284000000003</v>
      </c>
      <c r="D28" s="37">
        <f t="shared" si="6"/>
        <v>106.96004000000001</v>
      </c>
      <c r="E28" s="37">
        <f t="shared" si="6"/>
        <v>25.615920000000006</v>
      </c>
      <c r="F28" s="37">
        <f t="shared" si="6"/>
        <v>108.88821999999998</v>
      </c>
      <c r="G28" s="37">
        <f t="shared" si="6"/>
        <v>108.02905999999999</v>
      </c>
      <c r="H28" s="36">
        <f t="shared" si="6"/>
        <v>105.98088</v>
      </c>
      <c r="I28" s="37">
        <f t="shared" si="6"/>
        <v>108.71836</v>
      </c>
      <c r="J28" s="37">
        <f t="shared" si="6"/>
        <v>107.80933999999999</v>
      </c>
      <c r="K28" s="123">
        <f t="shared" si="6"/>
        <v>23.717880000000001</v>
      </c>
      <c r="L28" s="37">
        <f t="shared" si="6"/>
        <v>110.85639999999998</v>
      </c>
      <c r="M28" s="37">
        <f t="shared" si="6"/>
        <v>110.8964</v>
      </c>
      <c r="N28" s="36">
        <f t="shared" si="6"/>
        <v>107.29976000000002</v>
      </c>
      <c r="O28" s="37">
        <f t="shared" si="6"/>
        <v>108.5885</v>
      </c>
      <c r="P28" s="37">
        <f t="shared" si="6"/>
        <v>109.95724</v>
      </c>
      <c r="Q28" s="37">
        <f t="shared" si="6"/>
        <v>27.484379999999994</v>
      </c>
      <c r="R28" s="37">
        <f t="shared" si="6"/>
        <v>110.85639999999998</v>
      </c>
      <c r="S28" s="38">
        <f t="shared" si="6"/>
        <v>110.8964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714.57330000000002</v>
      </c>
      <c r="C29" s="41">
        <f t="shared" si="7"/>
        <v>728.21420000000012</v>
      </c>
      <c r="D29" s="41">
        <f t="shared" si="7"/>
        <v>749.20020000000011</v>
      </c>
      <c r="E29" s="41">
        <f>((E27*E26)*7)/1000</f>
        <v>180.4796</v>
      </c>
      <c r="F29" s="41">
        <f>((F27*F26)*7)/1000</f>
        <v>762.84109999999998</v>
      </c>
      <c r="G29" s="41">
        <f t="shared" ref="G29:S29" si="8">((G27*G26)*7)/1000</f>
        <v>756.5453</v>
      </c>
      <c r="H29" s="40">
        <f t="shared" si="8"/>
        <v>742.90440000000001</v>
      </c>
      <c r="I29" s="41">
        <f t="shared" si="8"/>
        <v>761.79180000000008</v>
      </c>
      <c r="J29" s="41">
        <f t="shared" si="8"/>
        <v>754.44670000000008</v>
      </c>
      <c r="K29" s="124">
        <f t="shared" si="8"/>
        <v>165.7894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751.29880000000003</v>
      </c>
      <c r="O29" s="41">
        <f t="shared" si="8"/>
        <v>760.74249999999995</v>
      </c>
      <c r="P29" s="41">
        <f t="shared" si="8"/>
        <v>770.1862000000001</v>
      </c>
      <c r="Q29" s="42">
        <f t="shared" si="8"/>
        <v>192.02189999999999</v>
      </c>
      <c r="R29" s="42">
        <f t="shared" si="8"/>
        <v>776.48199999999997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149.947556114957</v>
      </c>
      <c r="C30" s="46">
        <f t="shared" si="9"/>
        <v>149.85590778097981</v>
      </c>
      <c r="D30" s="46">
        <f t="shared" si="9"/>
        <v>149.93997599039616</v>
      </c>
      <c r="E30" s="46">
        <f>+(E25/E27)/7*1000</f>
        <v>149.83388704318938</v>
      </c>
      <c r="F30" s="46">
        <f t="shared" ref="F30:L30" si="10">+(F25/F27)/7*1000</f>
        <v>149.91157398310079</v>
      </c>
      <c r="G30" s="46">
        <f t="shared" si="10"/>
        <v>149.87121062017042</v>
      </c>
      <c r="H30" s="45">
        <f t="shared" si="10"/>
        <v>149.91928974979822</v>
      </c>
      <c r="I30" s="46">
        <f t="shared" si="10"/>
        <v>149.8819362455726</v>
      </c>
      <c r="J30" s="46">
        <f>+(J25/J27)/7*1000</f>
        <v>149.8907212398172</v>
      </c>
      <c r="K30" s="125">
        <f t="shared" ref="K30" si="11">+(K25/K27)/7*1000</f>
        <v>149.81916817359854</v>
      </c>
      <c r="L30" s="46">
        <f t="shared" si="10"/>
        <v>149.94208494208493</v>
      </c>
      <c r="M30" s="46">
        <f>+(M25/M27)/7*1000</f>
        <v>149.90347490347489</v>
      </c>
      <c r="N30" s="45">
        <f t="shared" ref="N30:S30" si="12">+(N25/N27)/7*1000</f>
        <v>149.90023942537908</v>
      </c>
      <c r="O30" s="46">
        <f t="shared" si="12"/>
        <v>149.9113300492611</v>
      </c>
      <c r="P30" s="46">
        <f t="shared" si="12"/>
        <v>149.94161152199297</v>
      </c>
      <c r="Q30" s="46">
        <f t="shared" si="12"/>
        <v>149.96096799375485</v>
      </c>
      <c r="R30" s="46">
        <f t="shared" si="12"/>
        <v>149.94208494208493</v>
      </c>
      <c r="S30" s="47">
        <f t="shared" si="12"/>
        <v>149.90347490347489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</v>
      </c>
      <c r="C39" s="78">
        <v>81.5</v>
      </c>
      <c r="D39" s="78">
        <v>83.2</v>
      </c>
      <c r="E39" s="78">
        <v>25.2</v>
      </c>
      <c r="F39" s="78">
        <v>92.2</v>
      </c>
      <c r="G39" s="78">
        <v>89.6</v>
      </c>
      <c r="H39" s="78"/>
      <c r="I39" s="78"/>
      <c r="J39" s="99">
        <f t="shared" ref="J39:J46" si="13">SUM(B39:I39)</f>
        <v>459.69999999999993</v>
      </c>
      <c r="K39" s="2"/>
      <c r="L39" s="89" t="s">
        <v>12</v>
      </c>
      <c r="M39" s="78">
        <v>6.3</v>
      </c>
      <c r="N39" s="78">
        <v>5.7</v>
      </c>
      <c r="O39" s="78">
        <v>5.9</v>
      </c>
      <c r="P39" s="78">
        <v>1.9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</v>
      </c>
      <c r="C40" s="78">
        <v>81.5</v>
      </c>
      <c r="D40" s="78">
        <v>83.2</v>
      </c>
      <c r="E40" s="78">
        <v>25.2</v>
      </c>
      <c r="F40" s="78">
        <v>92.2</v>
      </c>
      <c r="G40" s="78">
        <v>89.6</v>
      </c>
      <c r="H40" s="78"/>
      <c r="I40" s="78"/>
      <c r="J40" s="99">
        <f t="shared" si="13"/>
        <v>459.69999999999993</v>
      </c>
      <c r="K40" s="2"/>
      <c r="L40" s="90" t="s">
        <v>13</v>
      </c>
      <c r="M40" s="78">
        <v>6.3</v>
      </c>
      <c r="N40" s="78">
        <v>5.7</v>
      </c>
      <c r="O40" s="78">
        <v>5.9</v>
      </c>
      <c r="P40" s="78">
        <v>1.9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1.8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176</v>
      </c>
      <c r="C46" s="26">
        <f t="shared" si="15"/>
        <v>163</v>
      </c>
      <c r="D46" s="26">
        <f t="shared" si="15"/>
        <v>166.4</v>
      </c>
      <c r="E46" s="26">
        <f t="shared" si="15"/>
        <v>50.4</v>
      </c>
      <c r="F46" s="26">
        <f t="shared" si="15"/>
        <v>184.4</v>
      </c>
      <c r="G46" s="26">
        <f t="shared" si="15"/>
        <v>179.2</v>
      </c>
      <c r="H46" s="26">
        <f t="shared" si="15"/>
        <v>0</v>
      </c>
      <c r="I46" s="26">
        <f t="shared" si="15"/>
        <v>0</v>
      </c>
      <c r="J46" s="99">
        <f t="shared" si="13"/>
        <v>919.39999999999986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152.69999999999999</v>
      </c>
      <c r="C47" s="29">
        <v>152.69999999999999</v>
      </c>
      <c r="D47" s="29">
        <v>152.69999999999999</v>
      </c>
      <c r="E47" s="29">
        <v>152.69999999999999</v>
      </c>
      <c r="F47" s="29">
        <v>152.69999999999999</v>
      </c>
      <c r="G47" s="29">
        <v>152.69999999999999</v>
      </c>
      <c r="H47" s="29"/>
      <c r="I47" s="29"/>
      <c r="J47" s="100">
        <f>+((J46/J48)/7)*1000</f>
        <v>43.621008682450061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576</v>
      </c>
      <c r="C48" s="33">
        <v>534</v>
      </c>
      <c r="D48" s="33">
        <v>545</v>
      </c>
      <c r="E48" s="33">
        <v>165</v>
      </c>
      <c r="F48" s="33">
        <v>604</v>
      </c>
      <c r="G48" s="33">
        <v>587</v>
      </c>
      <c r="H48" s="33"/>
      <c r="I48" s="33"/>
      <c r="J48" s="101">
        <f>SUM(B48:I48)</f>
        <v>3011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87.955200000000005</v>
      </c>
      <c r="C49" s="37">
        <f t="shared" si="17"/>
        <v>81.541799999999981</v>
      </c>
      <c r="D49" s="37">
        <f t="shared" si="17"/>
        <v>83.221500000000006</v>
      </c>
      <c r="E49" s="37">
        <f t="shared" si="17"/>
        <v>25.195499999999999</v>
      </c>
      <c r="F49" s="37">
        <f t="shared" si="17"/>
        <v>92.230799999999974</v>
      </c>
      <c r="G49" s="37">
        <f t="shared" si="17"/>
        <v>89.634899999999988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43.621008682450061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5.9475999999999996</v>
      </c>
      <c r="P49" s="37">
        <f t="shared" si="19"/>
        <v>1.7879999999999998</v>
      </c>
      <c r="Q49" s="37">
        <f t="shared" si="19"/>
        <v>6.335</v>
      </c>
      <c r="R49" s="37">
        <f t="shared" si="19"/>
        <v>6.2783999999999995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615.68640000000005</v>
      </c>
      <c r="C50" s="41">
        <f t="shared" si="20"/>
        <v>570.79259999999988</v>
      </c>
      <c r="D50" s="41">
        <f t="shared" si="20"/>
        <v>582.55050000000006</v>
      </c>
      <c r="E50" s="41">
        <f t="shared" si="20"/>
        <v>176.36849999999998</v>
      </c>
      <c r="F50" s="41">
        <f t="shared" si="20"/>
        <v>645.61559999999986</v>
      </c>
      <c r="G50" s="41">
        <f t="shared" si="20"/>
        <v>627.44429999999988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43.650793650793652</v>
      </c>
      <c r="C51" s="46">
        <f t="shared" si="22"/>
        <v>43.606206527554846</v>
      </c>
      <c r="D51" s="46">
        <f t="shared" si="22"/>
        <v>43.617300131061597</v>
      </c>
      <c r="E51" s="46">
        <f t="shared" si="22"/>
        <v>43.636363636363633</v>
      </c>
      <c r="F51" s="46">
        <f t="shared" si="22"/>
        <v>43.614001892147591</v>
      </c>
      <c r="G51" s="46">
        <f t="shared" si="22"/>
        <v>43.611584327086881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</v>
      </c>
      <c r="G58" s="182">
        <v>8.1</v>
      </c>
      <c r="H58" s="21">
        <v>7.9</v>
      </c>
      <c r="I58" s="78">
        <v>8</v>
      </c>
      <c r="J58" s="78">
        <v>7.9</v>
      </c>
      <c r="K58" s="78">
        <v>1.8</v>
      </c>
      <c r="L58" s="78">
        <v>8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</v>
      </c>
      <c r="G59" s="182">
        <v>8.1</v>
      </c>
      <c r="H59" s="21">
        <v>7.9</v>
      </c>
      <c r="I59" s="78">
        <v>8</v>
      </c>
      <c r="J59" s="78">
        <v>7.9</v>
      </c>
      <c r="K59" s="78">
        <v>1.8</v>
      </c>
      <c r="L59" s="78">
        <v>8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1.9</v>
      </c>
      <c r="F60" s="78">
        <v>8</v>
      </c>
      <c r="G60" s="182">
        <v>8</v>
      </c>
      <c r="H60" s="21">
        <v>7.8</v>
      </c>
      <c r="I60" s="78">
        <v>7.9</v>
      </c>
      <c r="J60" s="78">
        <v>7.9</v>
      </c>
      <c r="K60" s="78">
        <v>1.7</v>
      </c>
      <c r="L60" s="78">
        <v>7.7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7.9</v>
      </c>
      <c r="S60" s="182">
        <v>8.1</v>
      </c>
      <c r="T60" s="24">
        <f t="shared" si="24"/>
        <v>125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1.9</v>
      </c>
      <c r="F61" s="78">
        <v>8</v>
      </c>
      <c r="G61" s="182">
        <v>8</v>
      </c>
      <c r="H61" s="21">
        <v>7.8</v>
      </c>
      <c r="I61" s="78">
        <v>8</v>
      </c>
      <c r="J61" s="78">
        <v>7.9</v>
      </c>
      <c r="K61" s="78">
        <v>1.7</v>
      </c>
      <c r="L61" s="78">
        <v>7.7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7.9</v>
      </c>
      <c r="S61" s="182">
        <v>8.1</v>
      </c>
      <c r="T61" s="24">
        <f t="shared" si="24"/>
        <v>125.2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7.7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</v>
      </c>
      <c r="F63" s="78">
        <v>8</v>
      </c>
      <c r="G63" s="182">
        <v>8.1</v>
      </c>
      <c r="H63" s="21">
        <v>7.9</v>
      </c>
      <c r="I63" s="78">
        <v>8</v>
      </c>
      <c r="J63" s="78">
        <v>7.9</v>
      </c>
      <c r="K63" s="78">
        <v>1.7</v>
      </c>
      <c r="L63" s="78">
        <v>7.7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126.30000000000003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</v>
      </c>
      <c r="F64" s="78">
        <v>8</v>
      </c>
      <c r="G64" s="182">
        <v>8.1</v>
      </c>
      <c r="H64" s="21">
        <v>7.9</v>
      </c>
      <c r="I64" s="78">
        <v>8</v>
      </c>
      <c r="J64" s="78">
        <v>7.9</v>
      </c>
      <c r="K64" s="78">
        <v>1.7</v>
      </c>
      <c r="L64" s="78">
        <v>7.7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126.30000000000003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14.200000000000001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54.500000000000007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882.5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142.77624979776735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1.9521999999999999</v>
      </c>
      <c r="F68" s="82">
        <f t="shared" si="26"/>
        <v>8.0104000000000006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7.8944000000000001</v>
      </c>
      <c r="K68" s="82">
        <f t="shared" si="26"/>
        <v>1.6991999999999998</v>
      </c>
      <c r="L68" s="82">
        <f t="shared" si="26"/>
        <v>7.6955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7.8944000000000001</v>
      </c>
      <c r="S68" s="186">
        <f t="shared" si="26"/>
        <v>8.1692</v>
      </c>
      <c r="T68" s="306">
        <f>((T65*1000)/T67)/7</f>
        <v>142.77624979776735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14.161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54.477499999999999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144.89795918367349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141.55844155844159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6E01F-7A54-42F2-B070-6ADEFD124B7C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3</v>
      </c>
      <c r="F11" s="1"/>
      <c r="G11" s="1"/>
      <c r="H11" s="1"/>
      <c r="I11" s="1"/>
      <c r="J11" s="1"/>
      <c r="K11" s="507" t="s">
        <v>165</v>
      </c>
      <c r="L11" s="507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</v>
      </c>
      <c r="C18" s="78">
        <v>104</v>
      </c>
      <c r="D18" s="22">
        <v>107</v>
      </c>
      <c r="E18" s="22">
        <v>25.6</v>
      </c>
      <c r="F18" s="22">
        <v>108.9</v>
      </c>
      <c r="G18" s="22">
        <v>108</v>
      </c>
      <c r="H18" s="21">
        <v>106</v>
      </c>
      <c r="I18" s="22">
        <v>108.7</v>
      </c>
      <c r="J18" s="22">
        <v>107.8</v>
      </c>
      <c r="K18" s="119">
        <v>23.7</v>
      </c>
      <c r="L18" s="22">
        <v>110.9</v>
      </c>
      <c r="M18" s="22">
        <v>110.9</v>
      </c>
      <c r="N18" s="21">
        <v>107.3</v>
      </c>
      <c r="O18" s="78">
        <v>108.6</v>
      </c>
      <c r="P18" s="22">
        <v>110</v>
      </c>
      <c r="Q18" s="22">
        <v>27.5</v>
      </c>
      <c r="R18" s="22">
        <v>110.9</v>
      </c>
      <c r="S18" s="23">
        <v>110.9</v>
      </c>
      <c r="T18" s="24">
        <f t="shared" ref="T18:T25" si="0">SUM(B18:S18)</f>
        <v>1698.7</v>
      </c>
      <c r="V18" s="2"/>
      <c r="W18" s="18"/>
    </row>
    <row r="19" spans="1:30" ht="39.950000000000003" customHeight="1" x14ac:dyDescent="0.25">
      <c r="A19" s="157" t="s">
        <v>13</v>
      </c>
      <c r="B19" s="21">
        <v>102</v>
      </c>
      <c r="C19" s="78">
        <v>104</v>
      </c>
      <c r="D19" s="22">
        <v>107</v>
      </c>
      <c r="E19" s="22">
        <v>25.6</v>
      </c>
      <c r="F19" s="22">
        <v>108.9</v>
      </c>
      <c r="G19" s="22">
        <v>108</v>
      </c>
      <c r="H19" s="21">
        <v>106</v>
      </c>
      <c r="I19" s="22">
        <v>108.7</v>
      </c>
      <c r="J19" s="22">
        <v>107.8</v>
      </c>
      <c r="K19" s="119">
        <v>23.7</v>
      </c>
      <c r="L19" s="22">
        <v>110.9</v>
      </c>
      <c r="M19" s="22">
        <v>110.9</v>
      </c>
      <c r="N19" s="21">
        <v>107.3</v>
      </c>
      <c r="O19" s="78">
        <v>108.6</v>
      </c>
      <c r="P19" s="22">
        <v>110</v>
      </c>
      <c r="Q19" s="22">
        <v>27.5</v>
      </c>
      <c r="R19" s="22">
        <v>110.9</v>
      </c>
      <c r="S19" s="23">
        <v>110.9</v>
      </c>
      <c r="T19" s="24">
        <f t="shared" si="0"/>
        <v>1698.7</v>
      </c>
      <c r="V19" s="2"/>
      <c r="W19" s="18"/>
    </row>
    <row r="20" spans="1:30" ht="39.75" customHeight="1" x14ac:dyDescent="0.25">
      <c r="A20" s="156" t="s">
        <v>14</v>
      </c>
      <c r="B20" s="21">
        <v>101.3</v>
      </c>
      <c r="C20" s="78">
        <v>103</v>
      </c>
      <c r="D20" s="22">
        <v>106.8</v>
      </c>
      <c r="E20" s="22">
        <v>25.9</v>
      </c>
      <c r="F20" s="22">
        <v>108.6</v>
      </c>
      <c r="G20" s="22">
        <v>107.9</v>
      </c>
      <c r="H20" s="21">
        <v>105.6</v>
      </c>
      <c r="I20" s="22">
        <v>108.9</v>
      </c>
      <c r="J20" s="22">
        <v>106.9</v>
      </c>
      <c r="K20" s="119">
        <v>23.5</v>
      </c>
      <c r="L20" s="22">
        <v>110.9</v>
      </c>
      <c r="M20" s="22">
        <v>110.9</v>
      </c>
      <c r="N20" s="21">
        <v>106.9</v>
      </c>
      <c r="O20" s="78">
        <v>108.1</v>
      </c>
      <c r="P20" s="22">
        <v>109.8</v>
      </c>
      <c r="Q20" s="22">
        <v>27</v>
      </c>
      <c r="R20" s="22">
        <v>110.3</v>
      </c>
      <c r="S20" s="23">
        <v>110.9</v>
      </c>
      <c r="T20" s="24">
        <f t="shared" si="0"/>
        <v>1693.2</v>
      </c>
      <c r="V20" s="2"/>
      <c r="W20" s="18"/>
    </row>
    <row r="21" spans="1:30" ht="39.950000000000003" customHeight="1" x14ac:dyDescent="0.25">
      <c r="A21" s="157" t="s">
        <v>15</v>
      </c>
      <c r="B21" s="21">
        <v>101.3</v>
      </c>
      <c r="C21" s="78">
        <v>103</v>
      </c>
      <c r="D21" s="22">
        <v>106.8</v>
      </c>
      <c r="E21" s="22">
        <v>25.9</v>
      </c>
      <c r="F21" s="22">
        <v>108.6</v>
      </c>
      <c r="G21" s="22">
        <v>107.9</v>
      </c>
      <c r="H21" s="21">
        <v>105.6</v>
      </c>
      <c r="I21" s="22">
        <v>108.9</v>
      </c>
      <c r="J21" s="22">
        <v>106.9</v>
      </c>
      <c r="K21" s="119">
        <v>23.5</v>
      </c>
      <c r="L21" s="22">
        <v>110.9</v>
      </c>
      <c r="M21" s="22">
        <v>110.9</v>
      </c>
      <c r="N21" s="21">
        <v>106.9</v>
      </c>
      <c r="O21" s="78">
        <v>108.1</v>
      </c>
      <c r="P21" s="22">
        <v>109.8</v>
      </c>
      <c r="Q21" s="22">
        <v>27</v>
      </c>
      <c r="R21" s="22">
        <v>110.3</v>
      </c>
      <c r="S21" s="23">
        <v>110.9</v>
      </c>
      <c r="T21" s="24">
        <f t="shared" si="0"/>
        <v>1693.2</v>
      </c>
      <c r="V21" s="2"/>
      <c r="W21" s="18"/>
    </row>
    <row r="22" spans="1:30" ht="39.950000000000003" customHeight="1" x14ac:dyDescent="0.25">
      <c r="A22" s="156" t="s">
        <v>16</v>
      </c>
      <c r="B22" s="21">
        <v>101.3</v>
      </c>
      <c r="C22" s="78">
        <v>103</v>
      </c>
      <c r="D22" s="22">
        <v>106.8</v>
      </c>
      <c r="E22" s="22">
        <v>25.9</v>
      </c>
      <c r="F22" s="22">
        <v>108.6</v>
      </c>
      <c r="G22" s="22">
        <v>107.9</v>
      </c>
      <c r="H22" s="21">
        <v>105.6</v>
      </c>
      <c r="I22" s="22">
        <v>108.9</v>
      </c>
      <c r="J22" s="22">
        <v>106.9</v>
      </c>
      <c r="K22" s="119">
        <v>23.5</v>
      </c>
      <c r="L22" s="22">
        <v>110.9</v>
      </c>
      <c r="M22" s="22">
        <v>110.9</v>
      </c>
      <c r="N22" s="21">
        <v>106.9</v>
      </c>
      <c r="O22" s="78">
        <v>108.1</v>
      </c>
      <c r="P22" s="22">
        <v>109.8</v>
      </c>
      <c r="Q22" s="22">
        <v>27</v>
      </c>
      <c r="R22" s="22">
        <v>110.3</v>
      </c>
      <c r="S22" s="23">
        <v>110.9</v>
      </c>
      <c r="T22" s="24">
        <f t="shared" si="0"/>
        <v>1693.2</v>
      </c>
      <c r="V22" s="2"/>
      <c r="W22" s="18"/>
    </row>
    <row r="23" spans="1:30" ht="39.950000000000003" customHeight="1" x14ac:dyDescent="0.25">
      <c r="A23" s="157" t="s">
        <v>17</v>
      </c>
      <c r="B23" s="21">
        <v>101.3</v>
      </c>
      <c r="C23" s="78">
        <v>103</v>
      </c>
      <c r="D23" s="22">
        <v>106.8</v>
      </c>
      <c r="E23" s="22">
        <v>25.9</v>
      </c>
      <c r="F23" s="22">
        <v>108.6</v>
      </c>
      <c r="G23" s="22">
        <v>107.9</v>
      </c>
      <c r="H23" s="21">
        <v>105.6</v>
      </c>
      <c r="I23" s="22">
        <v>108.9</v>
      </c>
      <c r="J23" s="22">
        <v>106.9</v>
      </c>
      <c r="K23" s="119">
        <v>23.5</v>
      </c>
      <c r="L23" s="22">
        <v>110.9</v>
      </c>
      <c r="M23" s="22">
        <v>110.9</v>
      </c>
      <c r="N23" s="21">
        <v>106.9</v>
      </c>
      <c r="O23" s="78">
        <v>108.1</v>
      </c>
      <c r="P23" s="22">
        <v>109.8</v>
      </c>
      <c r="Q23" s="22">
        <v>27</v>
      </c>
      <c r="R23" s="22">
        <v>110.3</v>
      </c>
      <c r="S23" s="23">
        <v>110.9</v>
      </c>
      <c r="T23" s="24">
        <f t="shared" si="0"/>
        <v>1693.2</v>
      </c>
      <c r="V23" s="2"/>
      <c r="W23" s="18"/>
    </row>
    <row r="24" spans="1:30" ht="39.950000000000003" customHeight="1" x14ac:dyDescent="0.25">
      <c r="A24" s="156" t="s">
        <v>18</v>
      </c>
      <c r="B24" s="21">
        <v>101.3</v>
      </c>
      <c r="C24" s="78">
        <v>103</v>
      </c>
      <c r="D24" s="22">
        <v>106.8</v>
      </c>
      <c r="E24" s="22">
        <v>25.9</v>
      </c>
      <c r="F24" s="22">
        <v>108.6</v>
      </c>
      <c r="G24" s="22">
        <v>107.9</v>
      </c>
      <c r="H24" s="21">
        <v>105.6</v>
      </c>
      <c r="I24" s="22">
        <v>108.9</v>
      </c>
      <c r="J24" s="22">
        <v>106.9</v>
      </c>
      <c r="K24" s="119">
        <v>23.5</v>
      </c>
      <c r="L24" s="22">
        <v>110.9</v>
      </c>
      <c r="M24" s="22">
        <v>110.9</v>
      </c>
      <c r="N24" s="21">
        <v>106.9</v>
      </c>
      <c r="O24" s="78">
        <v>108.1</v>
      </c>
      <c r="P24" s="22">
        <v>109.8</v>
      </c>
      <c r="Q24" s="22">
        <v>27</v>
      </c>
      <c r="R24" s="22">
        <v>110.3</v>
      </c>
      <c r="S24" s="23">
        <v>110.9</v>
      </c>
      <c r="T24" s="24">
        <f t="shared" si="0"/>
        <v>1693.2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710.5</v>
      </c>
      <c r="C25" s="26">
        <f t="shared" si="1"/>
        <v>723</v>
      </c>
      <c r="D25" s="26">
        <f t="shared" si="1"/>
        <v>747.99999999999989</v>
      </c>
      <c r="E25" s="26">
        <f>SUM(E18:E24)</f>
        <v>180.70000000000002</v>
      </c>
      <c r="F25" s="26">
        <f t="shared" ref="F25:L25" si="2">SUM(F18:F24)</f>
        <v>760.80000000000007</v>
      </c>
      <c r="G25" s="26">
        <f t="shared" si="2"/>
        <v>755.49999999999989</v>
      </c>
      <c r="H25" s="25">
        <f t="shared" si="2"/>
        <v>740.00000000000011</v>
      </c>
      <c r="I25" s="26">
        <f t="shared" si="2"/>
        <v>761.9</v>
      </c>
      <c r="J25" s="26">
        <f>SUM(J18:J24)</f>
        <v>750.09999999999991</v>
      </c>
      <c r="K25" s="120">
        <f t="shared" ref="K25" si="3">SUM(K18:K24)</f>
        <v>164.9</v>
      </c>
      <c r="L25" s="26">
        <f t="shared" si="2"/>
        <v>776.3</v>
      </c>
      <c r="M25" s="26">
        <f>SUM(M18:M24)</f>
        <v>776.3</v>
      </c>
      <c r="N25" s="25">
        <f t="shared" ref="N25:P25" si="4">SUM(N18:N24)</f>
        <v>749.09999999999991</v>
      </c>
      <c r="O25" s="26">
        <f t="shared" si="4"/>
        <v>757.7</v>
      </c>
      <c r="P25" s="26">
        <f t="shared" si="4"/>
        <v>768.99999999999989</v>
      </c>
      <c r="Q25" s="26">
        <f>SUM(Q18:Q24)</f>
        <v>190</v>
      </c>
      <c r="R25" s="26">
        <f t="shared" ref="R25:S25" si="5">SUM(R18:R24)</f>
        <v>773.3</v>
      </c>
      <c r="S25" s="27">
        <f t="shared" si="5"/>
        <v>776.3</v>
      </c>
      <c r="T25" s="24">
        <f t="shared" si="0"/>
        <v>11863.4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149.9001794243259</v>
      </c>
    </row>
    <row r="27" spans="1:30" s="2" customFormat="1" ht="33" customHeight="1" x14ac:dyDescent="0.25">
      <c r="A27" s="159" t="s">
        <v>20</v>
      </c>
      <c r="B27" s="32">
        <v>677</v>
      </c>
      <c r="C27" s="81">
        <v>689</v>
      </c>
      <c r="D27" s="33">
        <v>713</v>
      </c>
      <c r="E27" s="33">
        <v>172</v>
      </c>
      <c r="F27" s="33">
        <v>725</v>
      </c>
      <c r="G27" s="33">
        <v>720</v>
      </c>
      <c r="H27" s="32">
        <v>705</v>
      </c>
      <c r="I27" s="33">
        <v>726</v>
      </c>
      <c r="J27" s="33">
        <v>715</v>
      </c>
      <c r="K27" s="122">
        <v>157</v>
      </c>
      <c r="L27" s="33">
        <v>740</v>
      </c>
      <c r="M27" s="33">
        <v>740</v>
      </c>
      <c r="N27" s="32">
        <v>714</v>
      </c>
      <c r="O27" s="33">
        <v>722</v>
      </c>
      <c r="P27" s="33">
        <v>733</v>
      </c>
      <c r="Q27" s="33">
        <v>181</v>
      </c>
      <c r="R27" s="33">
        <v>737</v>
      </c>
      <c r="S27" s="34">
        <v>740</v>
      </c>
      <c r="T27" s="35">
        <f>SUM(B27:S27)</f>
        <v>11306</v>
      </c>
      <c r="U27" s="2">
        <f>((T25*1000)/T27)/7</f>
        <v>149.9001794243259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101.27521999999999</v>
      </c>
      <c r="C28" s="37">
        <f t="shared" si="6"/>
        <v>102.99354000000001</v>
      </c>
      <c r="D28" s="37">
        <f t="shared" si="6"/>
        <v>106.83018</v>
      </c>
      <c r="E28" s="37">
        <f t="shared" si="6"/>
        <v>25.855920000000005</v>
      </c>
      <c r="F28" s="37">
        <f t="shared" si="6"/>
        <v>108.5885</v>
      </c>
      <c r="G28" s="37">
        <f t="shared" si="6"/>
        <v>107.89919999999999</v>
      </c>
      <c r="H28" s="36">
        <f t="shared" si="6"/>
        <v>105.5513</v>
      </c>
      <c r="I28" s="37">
        <f t="shared" si="6"/>
        <v>108.87836</v>
      </c>
      <c r="J28" s="37">
        <f t="shared" si="6"/>
        <v>106.92990000000002</v>
      </c>
      <c r="K28" s="123">
        <f t="shared" si="6"/>
        <v>23.468020000000003</v>
      </c>
      <c r="L28" s="37">
        <f t="shared" si="6"/>
        <v>110.93640000000001</v>
      </c>
      <c r="M28" s="37">
        <f t="shared" si="6"/>
        <v>110.93640000000001</v>
      </c>
      <c r="N28" s="36">
        <f t="shared" si="6"/>
        <v>106.92004000000004</v>
      </c>
      <c r="O28" s="37">
        <f t="shared" si="6"/>
        <v>108.07892</v>
      </c>
      <c r="P28" s="37">
        <f t="shared" si="6"/>
        <v>109.82737999999999</v>
      </c>
      <c r="Q28" s="37">
        <f t="shared" si="6"/>
        <v>26.984660000000002</v>
      </c>
      <c r="R28" s="37">
        <f t="shared" si="6"/>
        <v>110.30681999999999</v>
      </c>
      <c r="S28" s="38">
        <f t="shared" si="6"/>
        <v>110.93640000000001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710.37609999999995</v>
      </c>
      <c r="C29" s="41">
        <f t="shared" si="7"/>
        <v>722.96770000000004</v>
      </c>
      <c r="D29" s="41">
        <f t="shared" si="7"/>
        <v>748.15089999999998</v>
      </c>
      <c r="E29" s="41">
        <f>((E27*E26)*7)/1000</f>
        <v>180.4796</v>
      </c>
      <c r="F29" s="41">
        <f>((F27*F26)*7)/1000</f>
        <v>760.74249999999995</v>
      </c>
      <c r="G29" s="41">
        <f t="shared" ref="G29:S29" si="8">((G27*G26)*7)/1000</f>
        <v>755.49599999999998</v>
      </c>
      <c r="H29" s="40">
        <f t="shared" si="8"/>
        <v>739.75649999999996</v>
      </c>
      <c r="I29" s="41">
        <f t="shared" si="8"/>
        <v>761.79180000000008</v>
      </c>
      <c r="J29" s="41">
        <f t="shared" si="8"/>
        <v>750.24950000000001</v>
      </c>
      <c r="K29" s="124">
        <f t="shared" si="8"/>
        <v>164.74010000000001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749.20020000000011</v>
      </c>
      <c r="O29" s="41">
        <f t="shared" si="8"/>
        <v>757.59460000000001</v>
      </c>
      <c r="P29" s="41">
        <f t="shared" si="8"/>
        <v>769.13689999999997</v>
      </c>
      <c r="Q29" s="42">
        <f t="shared" si="8"/>
        <v>189.92330000000001</v>
      </c>
      <c r="R29" s="42">
        <f t="shared" si="8"/>
        <v>773.33409999999992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149.92614475627769</v>
      </c>
      <c r="C30" s="46">
        <f t="shared" si="9"/>
        <v>149.90669707650838</v>
      </c>
      <c r="D30" s="46">
        <f t="shared" si="9"/>
        <v>149.86976557804047</v>
      </c>
      <c r="E30" s="46">
        <f>+(E25/E27)/7*1000</f>
        <v>150.0830564784053</v>
      </c>
      <c r="F30" s="46">
        <f t="shared" ref="F30:L30" si="10">+(F25/F27)/7*1000</f>
        <v>149.9113300492611</v>
      </c>
      <c r="G30" s="46">
        <f t="shared" si="10"/>
        <v>149.90079365079364</v>
      </c>
      <c r="H30" s="45">
        <f t="shared" si="10"/>
        <v>149.94934143870316</v>
      </c>
      <c r="I30" s="46">
        <f t="shared" si="10"/>
        <v>149.92129083038174</v>
      </c>
      <c r="J30" s="46">
        <f>+(J25/J27)/7*1000</f>
        <v>149.87012987012989</v>
      </c>
      <c r="K30" s="125">
        <f t="shared" ref="K30" si="11">+(K25/K27)/7*1000</f>
        <v>150.04549590536854</v>
      </c>
      <c r="L30" s="46">
        <f t="shared" si="10"/>
        <v>149.86486486486487</v>
      </c>
      <c r="M30" s="46">
        <f>+(M25/M27)/7*1000</f>
        <v>149.86486486486487</v>
      </c>
      <c r="N30" s="45">
        <f t="shared" ref="N30:S30" si="12">+(N25/N27)/7*1000</f>
        <v>149.8799519807923</v>
      </c>
      <c r="O30" s="46">
        <f t="shared" si="12"/>
        <v>149.92085476850019</v>
      </c>
      <c r="P30" s="46">
        <f t="shared" si="12"/>
        <v>149.87331904112256</v>
      </c>
      <c r="Q30" s="46">
        <f t="shared" si="12"/>
        <v>149.9605367008682</v>
      </c>
      <c r="R30" s="46">
        <f t="shared" si="12"/>
        <v>149.89339019189765</v>
      </c>
      <c r="S30" s="47">
        <f t="shared" si="12"/>
        <v>149.86486486486487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87.1</v>
      </c>
      <c r="C39" s="78">
        <v>80.599999999999994</v>
      </c>
      <c r="D39" s="78">
        <v>82.7</v>
      </c>
      <c r="E39" s="78">
        <v>24.3</v>
      </c>
      <c r="F39" s="78">
        <v>91.2</v>
      </c>
      <c r="G39" s="78">
        <v>89.2</v>
      </c>
      <c r="H39" s="78"/>
      <c r="I39" s="78"/>
      <c r="J39" s="99">
        <f t="shared" ref="J39:J46" si="13">SUM(B39:I39)</f>
        <v>455.09999999999997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1.8</v>
      </c>
      <c r="Q39" s="78">
        <v>6.4</v>
      </c>
      <c r="R39" s="78">
        <v>6.3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87.1</v>
      </c>
      <c r="C40" s="78">
        <v>80.599999999999994</v>
      </c>
      <c r="D40" s="78">
        <v>82.7</v>
      </c>
      <c r="E40" s="78">
        <v>24.3</v>
      </c>
      <c r="F40" s="78">
        <v>91.2</v>
      </c>
      <c r="G40" s="78">
        <v>89.2</v>
      </c>
      <c r="H40" s="78"/>
      <c r="I40" s="78"/>
      <c r="J40" s="99">
        <f t="shared" si="13"/>
        <v>455.09999999999997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1.8</v>
      </c>
      <c r="Q40" s="78">
        <v>6.4</v>
      </c>
      <c r="R40" s="78">
        <v>6.3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1.8</v>
      </c>
      <c r="Q41" s="78">
        <v>6.3</v>
      </c>
      <c r="R41" s="78">
        <v>6.3</v>
      </c>
      <c r="S41" s="99">
        <f t="shared" si="14"/>
        <v>32.199999999999996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1.9</v>
      </c>
      <c r="Q43" s="78">
        <v>6.4</v>
      </c>
      <c r="R43" s="78">
        <v>6.3</v>
      </c>
      <c r="S43" s="99">
        <f t="shared" si="14"/>
        <v>32.599999999999994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1.9</v>
      </c>
      <c r="Q44" s="78">
        <v>6.4</v>
      </c>
      <c r="R44" s="78">
        <v>6.4</v>
      </c>
      <c r="S44" s="99">
        <f t="shared" si="14"/>
        <v>32.699999999999996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1.9</v>
      </c>
      <c r="Q45" s="78">
        <v>6.4</v>
      </c>
      <c r="R45" s="78">
        <v>6.4</v>
      </c>
      <c r="S45" s="99">
        <f t="shared" si="14"/>
        <v>32.799999999999997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174.2</v>
      </c>
      <c r="C46" s="26">
        <f t="shared" si="15"/>
        <v>161.19999999999999</v>
      </c>
      <c r="D46" s="26">
        <f t="shared" si="15"/>
        <v>165.4</v>
      </c>
      <c r="E46" s="26">
        <f t="shared" si="15"/>
        <v>48.6</v>
      </c>
      <c r="F46" s="26">
        <f t="shared" si="15"/>
        <v>182.4</v>
      </c>
      <c r="G46" s="26">
        <f t="shared" si="15"/>
        <v>178.4</v>
      </c>
      <c r="H46" s="26">
        <f t="shared" si="15"/>
        <v>0</v>
      </c>
      <c r="I46" s="26">
        <f t="shared" si="15"/>
        <v>0</v>
      </c>
      <c r="J46" s="99">
        <f t="shared" si="13"/>
        <v>910.19999999999993</v>
      </c>
      <c r="L46" s="76" t="s">
        <v>10</v>
      </c>
      <c r="M46" s="79">
        <f t="shared" ref="M46:R46" si="16">SUM(M39:M45)</f>
        <v>44.199999999999996</v>
      </c>
      <c r="N46" s="26">
        <f t="shared" si="16"/>
        <v>39.700000000000003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44.3</v>
      </c>
      <c r="S46" s="99">
        <f t="shared" si="14"/>
        <v>227.5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</v>
      </c>
      <c r="C47" s="29">
        <v>152</v>
      </c>
      <c r="D47" s="29">
        <v>152</v>
      </c>
      <c r="E47" s="29">
        <v>152</v>
      </c>
      <c r="F47" s="29">
        <v>152</v>
      </c>
      <c r="G47" s="29">
        <v>152</v>
      </c>
      <c r="H47" s="29"/>
      <c r="I47" s="29"/>
      <c r="J47" s="100">
        <f>+((J46/J48)/7)*1000</f>
        <v>43.429716576009156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573</v>
      </c>
      <c r="C48" s="33">
        <v>530</v>
      </c>
      <c r="D48" s="33">
        <v>544</v>
      </c>
      <c r="E48" s="33">
        <v>160</v>
      </c>
      <c r="F48" s="33">
        <v>600</v>
      </c>
      <c r="G48" s="33">
        <v>587</v>
      </c>
      <c r="H48" s="33"/>
      <c r="I48" s="33"/>
      <c r="J48" s="101">
        <f>SUM(B48:I48)</f>
        <v>2994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87.096000000000004</v>
      </c>
      <c r="C49" s="37">
        <f t="shared" si="17"/>
        <v>80.559999999999988</v>
      </c>
      <c r="D49" s="37">
        <f t="shared" si="17"/>
        <v>82.688000000000002</v>
      </c>
      <c r="E49" s="37">
        <f t="shared" si="17"/>
        <v>24.32</v>
      </c>
      <c r="F49" s="37">
        <f t="shared" si="17"/>
        <v>91.2</v>
      </c>
      <c r="G49" s="37">
        <f t="shared" si="17"/>
        <v>89.224000000000004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43.429716576009149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1.8552999999999997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609.67200000000003</v>
      </c>
      <c r="C50" s="41">
        <f t="shared" si="20"/>
        <v>563.91999999999996</v>
      </c>
      <c r="D50" s="41">
        <f t="shared" si="20"/>
        <v>578.81600000000003</v>
      </c>
      <c r="E50" s="41">
        <f t="shared" si="20"/>
        <v>170.24</v>
      </c>
      <c r="F50" s="41">
        <f t="shared" si="20"/>
        <v>638.4</v>
      </c>
      <c r="G50" s="41">
        <f t="shared" si="20"/>
        <v>624.56799999999998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43.430565943654948</v>
      </c>
      <c r="C51" s="46">
        <f t="shared" si="22"/>
        <v>43.450134770889484</v>
      </c>
      <c r="D51" s="46">
        <f t="shared" si="22"/>
        <v>43.434873949579838</v>
      </c>
      <c r="E51" s="46">
        <f t="shared" si="22"/>
        <v>43.392857142857146</v>
      </c>
      <c r="F51" s="46">
        <f t="shared" si="22"/>
        <v>43.428571428571431</v>
      </c>
      <c r="G51" s="46">
        <f t="shared" si="22"/>
        <v>43.41688975419811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138.32752613240422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137.57763975155279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</v>
      </c>
      <c r="F58" s="78">
        <v>8</v>
      </c>
      <c r="G58" s="182">
        <v>8.1</v>
      </c>
      <c r="H58" s="21">
        <v>7.9</v>
      </c>
      <c r="I58" s="78">
        <v>8</v>
      </c>
      <c r="J58" s="78">
        <v>7.9</v>
      </c>
      <c r="K58" s="78">
        <v>1.7</v>
      </c>
      <c r="L58" s="78">
        <v>7.7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126.30000000000003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</v>
      </c>
      <c r="F59" s="78">
        <v>8</v>
      </c>
      <c r="G59" s="182">
        <v>8.1</v>
      </c>
      <c r="H59" s="21">
        <v>7.9</v>
      </c>
      <c r="I59" s="78">
        <v>8</v>
      </c>
      <c r="J59" s="78">
        <v>7.9</v>
      </c>
      <c r="K59" s="78">
        <v>1.7</v>
      </c>
      <c r="L59" s="78">
        <v>7.7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126.30000000000003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8.1</v>
      </c>
      <c r="G60" s="182">
        <v>8.1</v>
      </c>
      <c r="H60" s="21">
        <v>7.9</v>
      </c>
      <c r="I60" s="78">
        <v>8</v>
      </c>
      <c r="J60" s="78">
        <v>7.9</v>
      </c>
      <c r="K60" s="78">
        <v>1.7</v>
      </c>
      <c r="L60" s="78">
        <v>7.9</v>
      </c>
      <c r="M60" s="182">
        <v>7.9</v>
      </c>
      <c r="N60" s="21">
        <v>8</v>
      </c>
      <c r="O60" s="78">
        <v>8.1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126.30000000000003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8.3000000000000007</v>
      </c>
      <c r="D61" s="78">
        <v>8.1999999999999993</v>
      </c>
      <c r="E61" s="78">
        <v>2</v>
      </c>
      <c r="F61" s="78">
        <v>8.1</v>
      </c>
      <c r="G61" s="182">
        <v>8.1</v>
      </c>
      <c r="H61" s="21">
        <v>7.9</v>
      </c>
      <c r="I61" s="78">
        <v>8</v>
      </c>
      <c r="J61" s="78">
        <v>8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8</v>
      </c>
      <c r="S61" s="182">
        <v>8.3000000000000007</v>
      </c>
      <c r="T61" s="24">
        <f t="shared" si="24"/>
        <v>126.70000000000002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8.1</v>
      </c>
      <c r="H62" s="21">
        <v>7.9</v>
      </c>
      <c r="I62" s="78">
        <v>8</v>
      </c>
      <c r="J62" s="78">
        <v>8</v>
      </c>
      <c r="K62" s="78">
        <v>1.8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8</v>
      </c>
      <c r="S62" s="182">
        <v>8.3000000000000007</v>
      </c>
      <c r="T62" s="24">
        <f t="shared" si="24"/>
        <v>126.9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8.1</v>
      </c>
      <c r="H63" s="21">
        <v>7.9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8.1</v>
      </c>
      <c r="O63" s="78">
        <v>8.1</v>
      </c>
      <c r="P63" s="78">
        <v>8.3000000000000007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127.5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8.1999999999999993</v>
      </c>
      <c r="G64" s="182">
        <v>8.1999999999999993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8.1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127.89999999999999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56.600000000000009</v>
      </c>
      <c r="G65" s="27">
        <f t="shared" si="25"/>
        <v>56.8</v>
      </c>
      <c r="H65" s="25">
        <f t="shared" si="25"/>
        <v>55.4</v>
      </c>
      <c r="I65" s="26">
        <f t="shared" si="25"/>
        <v>56.2</v>
      </c>
      <c r="J65" s="26">
        <f t="shared" si="25"/>
        <v>55.7</v>
      </c>
      <c r="K65" s="26">
        <f t="shared" si="25"/>
        <v>12.200000000000001</v>
      </c>
      <c r="L65" s="26">
        <f t="shared" si="25"/>
        <v>54.9</v>
      </c>
      <c r="M65" s="27">
        <f t="shared" si="25"/>
        <v>55.5</v>
      </c>
      <c r="N65" s="25">
        <f t="shared" si="25"/>
        <v>56.2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55.7</v>
      </c>
      <c r="S65" s="27">
        <f>SUM(S58:S64)</f>
        <v>57.8</v>
      </c>
      <c r="T65" s="24">
        <f t="shared" si="24"/>
        <v>887.9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143.8127632005183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7.8376000000000001</v>
      </c>
      <c r="C68" s="82">
        <f t="shared" si="26"/>
        <v>8.2908999999999988</v>
      </c>
      <c r="D68" s="82">
        <f t="shared" si="26"/>
        <v>8.2510999999999992</v>
      </c>
      <c r="E68" s="82">
        <f t="shared" si="26"/>
        <v>2.0518000000000001</v>
      </c>
      <c r="F68" s="82">
        <f t="shared" si="26"/>
        <v>8.1288</v>
      </c>
      <c r="G68" s="186">
        <f t="shared" si="26"/>
        <v>8.1314999999999991</v>
      </c>
      <c r="H68" s="36">
        <f t="shared" si="26"/>
        <v>7.9279999999999999</v>
      </c>
      <c r="I68" s="82">
        <f t="shared" si="26"/>
        <v>8.0503999999999998</v>
      </c>
      <c r="J68" s="82">
        <f t="shared" si="26"/>
        <v>7.9728000000000012</v>
      </c>
      <c r="K68" s="82">
        <f t="shared" si="26"/>
        <v>1.7560000000000002</v>
      </c>
      <c r="L68" s="82">
        <f t="shared" si="26"/>
        <v>7.8924999999999983</v>
      </c>
      <c r="M68" s="186">
        <f t="shared" si="26"/>
        <v>7.9336000000000011</v>
      </c>
      <c r="N68" s="36">
        <f t="shared" si="26"/>
        <v>8.0419999999999998</v>
      </c>
      <c r="O68" s="82">
        <f t="shared" si="26"/>
        <v>8.1280000000000001</v>
      </c>
      <c r="P68" s="82">
        <f t="shared" si="26"/>
        <v>8.2510999999999992</v>
      </c>
      <c r="Q68" s="82">
        <f t="shared" si="26"/>
        <v>2.1965000000000003</v>
      </c>
      <c r="R68" s="82">
        <f t="shared" si="26"/>
        <v>7.9728000000000012</v>
      </c>
      <c r="S68" s="186">
        <f t="shared" si="26"/>
        <v>8.2910000000000004</v>
      </c>
      <c r="T68" s="306">
        <f>((T65*1000)/T67)/7</f>
        <v>143.8127632005183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56.857500000000002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56.21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144.38775510204084</v>
      </c>
      <c r="G70" s="188">
        <f t="shared" si="28"/>
        <v>142.35588972431077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142.09183673469389</v>
      </c>
      <c r="K70" s="84">
        <f t="shared" si="28"/>
        <v>145.23809523809524</v>
      </c>
      <c r="L70" s="84">
        <f t="shared" si="28"/>
        <v>142.59740259740258</v>
      </c>
      <c r="M70" s="188">
        <f t="shared" si="28"/>
        <v>141.58163265306123</v>
      </c>
      <c r="N70" s="45">
        <f t="shared" si="28"/>
        <v>145.97402597402601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142.09183673469389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A114F-0D80-4744-A532-46EBA1B6CC08}">
  <dimension ref="A1:AQ239"/>
  <sheetViews>
    <sheetView view="pageBreakPreview" topLeftCell="A31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3</v>
      </c>
      <c r="F11" s="1"/>
      <c r="G11" s="1"/>
      <c r="H11" s="1"/>
      <c r="I11" s="1"/>
      <c r="J11" s="1"/>
      <c r="K11" s="507" t="s">
        <v>165</v>
      </c>
      <c r="L11" s="507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0" t="s">
        <v>8</v>
      </c>
      <c r="C15" s="521"/>
      <c r="D15" s="521"/>
      <c r="E15" s="521"/>
      <c r="F15" s="521"/>
      <c r="G15" s="522"/>
      <c r="H15" s="523" t="s">
        <v>51</v>
      </c>
      <c r="I15" s="524"/>
      <c r="J15" s="524"/>
      <c r="K15" s="524"/>
      <c r="L15" s="524"/>
      <c r="M15" s="525"/>
      <c r="N15" s="528" t="s">
        <v>50</v>
      </c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101.3</v>
      </c>
      <c r="C18" s="78">
        <v>103</v>
      </c>
      <c r="D18" s="22">
        <v>106.8</v>
      </c>
      <c r="E18" s="22">
        <v>25.9</v>
      </c>
      <c r="F18" s="22">
        <v>108.6</v>
      </c>
      <c r="G18" s="22">
        <v>107.9</v>
      </c>
      <c r="H18" s="21">
        <v>105.6</v>
      </c>
      <c r="I18" s="22">
        <v>108.9</v>
      </c>
      <c r="J18" s="22">
        <v>106.9</v>
      </c>
      <c r="K18" s="119">
        <v>23.5</v>
      </c>
      <c r="L18" s="22">
        <v>110.9</v>
      </c>
      <c r="M18" s="22">
        <v>110.9</v>
      </c>
      <c r="N18" s="21">
        <v>106.9</v>
      </c>
      <c r="O18" s="78">
        <v>108.1</v>
      </c>
      <c r="P18" s="22">
        <v>109.8</v>
      </c>
      <c r="Q18" s="22">
        <v>27</v>
      </c>
      <c r="R18" s="22">
        <v>110.3</v>
      </c>
      <c r="S18" s="23">
        <v>110.9</v>
      </c>
      <c r="T18" s="24">
        <f t="shared" ref="T18:T25" si="0">SUM(B18:S18)</f>
        <v>1693.2</v>
      </c>
      <c r="V18" s="2"/>
      <c r="W18" s="18"/>
    </row>
    <row r="19" spans="1:30" ht="39.950000000000003" customHeight="1" x14ac:dyDescent="0.25">
      <c r="A19" s="157" t="s">
        <v>13</v>
      </c>
      <c r="B19" s="21">
        <v>101.3</v>
      </c>
      <c r="C19" s="78">
        <v>103</v>
      </c>
      <c r="D19" s="22">
        <v>106.8</v>
      </c>
      <c r="E19" s="22">
        <v>25.9</v>
      </c>
      <c r="F19" s="22">
        <v>108.6</v>
      </c>
      <c r="G19" s="22">
        <v>107.9</v>
      </c>
      <c r="H19" s="21">
        <v>105.6</v>
      </c>
      <c r="I19" s="22">
        <v>108.9</v>
      </c>
      <c r="J19" s="22">
        <v>106.9</v>
      </c>
      <c r="K19" s="119">
        <v>23.5</v>
      </c>
      <c r="L19" s="22">
        <v>110.9</v>
      </c>
      <c r="M19" s="22">
        <v>110.9</v>
      </c>
      <c r="N19" s="21">
        <v>106.9</v>
      </c>
      <c r="O19" s="78">
        <v>108.1</v>
      </c>
      <c r="P19" s="22">
        <v>109.8</v>
      </c>
      <c r="Q19" s="22">
        <v>27</v>
      </c>
      <c r="R19" s="22">
        <v>110.3</v>
      </c>
      <c r="S19" s="23">
        <v>110.9</v>
      </c>
      <c r="T19" s="24">
        <f t="shared" si="0"/>
        <v>1693.2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101.1</v>
      </c>
      <c r="C21" s="78">
        <v>103</v>
      </c>
      <c r="D21" s="22">
        <v>106.5</v>
      </c>
      <c r="E21" s="22">
        <v>25.3</v>
      </c>
      <c r="F21" s="22">
        <v>108.5</v>
      </c>
      <c r="G21" s="22">
        <v>107.3</v>
      </c>
      <c r="H21" s="21">
        <v>105.3</v>
      </c>
      <c r="I21" s="22">
        <v>108.4</v>
      </c>
      <c r="J21" s="22">
        <v>107.1</v>
      </c>
      <c r="K21" s="119">
        <v>22.9</v>
      </c>
      <c r="L21" s="22">
        <v>110.9</v>
      </c>
      <c r="M21" s="22">
        <v>110.7</v>
      </c>
      <c r="N21" s="21">
        <v>106.7</v>
      </c>
      <c r="O21" s="78">
        <v>108.3</v>
      </c>
      <c r="P21" s="22">
        <v>109.5</v>
      </c>
      <c r="Q21" s="22">
        <v>26.8</v>
      </c>
      <c r="R21" s="22">
        <v>109.9</v>
      </c>
      <c r="S21" s="23">
        <v>110.5</v>
      </c>
      <c r="T21" s="24">
        <f t="shared" si="0"/>
        <v>1688.7</v>
      </c>
      <c r="V21" s="2"/>
      <c r="W21" s="18"/>
    </row>
    <row r="22" spans="1:30" ht="39.950000000000003" customHeight="1" x14ac:dyDescent="0.25">
      <c r="A22" s="156" t="s">
        <v>16</v>
      </c>
      <c r="B22" s="21">
        <v>101.1</v>
      </c>
      <c r="C22" s="78">
        <v>103</v>
      </c>
      <c r="D22" s="22">
        <v>106.5</v>
      </c>
      <c r="E22" s="22">
        <v>25.3</v>
      </c>
      <c r="F22" s="22">
        <v>108.5</v>
      </c>
      <c r="G22" s="22">
        <v>107.3</v>
      </c>
      <c r="H22" s="21">
        <v>105.3</v>
      </c>
      <c r="I22" s="22">
        <v>108.4</v>
      </c>
      <c r="J22" s="22">
        <v>107.1</v>
      </c>
      <c r="K22" s="119">
        <v>22.9</v>
      </c>
      <c r="L22" s="22">
        <v>110.9</v>
      </c>
      <c r="M22" s="22">
        <v>110.7</v>
      </c>
      <c r="N22" s="21">
        <v>106.7</v>
      </c>
      <c r="O22" s="78">
        <v>108.3</v>
      </c>
      <c r="P22" s="22">
        <v>109.5</v>
      </c>
      <c r="Q22" s="22">
        <v>26.8</v>
      </c>
      <c r="R22" s="22">
        <v>109.9</v>
      </c>
      <c r="S22" s="23">
        <v>110.5</v>
      </c>
      <c r="T22" s="24">
        <f t="shared" si="0"/>
        <v>1688.7</v>
      </c>
      <c r="V22" s="2"/>
      <c r="W22" s="18"/>
    </row>
    <row r="23" spans="1:30" ht="39.950000000000003" customHeight="1" x14ac:dyDescent="0.25">
      <c r="A23" s="157" t="s">
        <v>17</v>
      </c>
      <c r="B23" s="21">
        <v>101.1</v>
      </c>
      <c r="C23" s="78">
        <v>103</v>
      </c>
      <c r="D23" s="22">
        <v>106.5</v>
      </c>
      <c r="E23" s="22">
        <v>25.3</v>
      </c>
      <c r="F23" s="22">
        <v>108.5</v>
      </c>
      <c r="G23" s="22">
        <v>107.3</v>
      </c>
      <c r="H23" s="21">
        <v>105.3</v>
      </c>
      <c r="I23" s="22">
        <v>108.4</v>
      </c>
      <c r="J23" s="22">
        <v>107.1</v>
      </c>
      <c r="K23" s="119">
        <v>22.9</v>
      </c>
      <c r="L23" s="22">
        <v>110.9</v>
      </c>
      <c r="M23" s="22">
        <v>110.7</v>
      </c>
      <c r="N23" s="21">
        <v>106.7</v>
      </c>
      <c r="O23" s="78">
        <v>108.3</v>
      </c>
      <c r="P23" s="22">
        <v>109.5</v>
      </c>
      <c r="Q23" s="22">
        <v>26.8</v>
      </c>
      <c r="R23" s="22">
        <v>109.9</v>
      </c>
      <c r="S23" s="23">
        <v>110.5</v>
      </c>
      <c r="T23" s="24">
        <f t="shared" si="0"/>
        <v>1688.7</v>
      </c>
      <c r="V23" s="2"/>
      <c r="W23" s="18"/>
    </row>
    <row r="24" spans="1:30" ht="39.950000000000003" customHeight="1" x14ac:dyDescent="0.25">
      <c r="A24" s="156" t="s">
        <v>18</v>
      </c>
      <c r="B24" s="21">
        <v>101.1</v>
      </c>
      <c r="C24" s="78">
        <v>103</v>
      </c>
      <c r="D24" s="22">
        <v>106.5</v>
      </c>
      <c r="E24" s="22">
        <v>25.3</v>
      </c>
      <c r="F24" s="22">
        <v>108.5</v>
      </c>
      <c r="G24" s="22">
        <v>107.3</v>
      </c>
      <c r="H24" s="21">
        <v>105.3</v>
      </c>
      <c r="I24" s="22">
        <v>108.4</v>
      </c>
      <c r="J24" s="22">
        <v>107.1</v>
      </c>
      <c r="K24" s="119">
        <v>22.9</v>
      </c>
      <c r="L24" s="22">
        <v>110.9</v>
      </c>
      <c r="M24" s="22">
        <v>110.7</v>
      </c>
      <c r="N24" s="21">
        <v>106.7</v>
      </c>
      <c r="O24" s="78">
        <v>108.3</v>
      </c>
      <c r="P24" s="22">
        <v>109.5</v>
      </c>
      <c r="Q24" s="22">
        <v>26.8</v>
      </c>
      <c r="R24" s="22">
        <v>109.9</v>
      </c>
      <c r="S24" s="23">
        <v>110.5</v>
      </c>
      <c r="T24" s="24">
        <f t="shared" si="0"/>
        <v>1688.7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708.1</v>
      </c>
      <c r="C25" s="26">
        <f t="shared" si="1"/>
        <v>721</v>
      </c>
      <c r="D25" s="26">
        <f t="shared" si="1"/>
        <v>746.1</v>
      </c>
      <c r="E25" s="26">
        <f>SUM(E18:E24)</f>
        <v>178.3</v>
      </c>
      <c r="F25" s="26">
        <f t="shared" ref="F25:L25" si="2">SUM(F18:F24)</f>
        <v>759.7</v>
      </c>
      <c r="G25" s="26">
        <f t="shared" si="2"/>
        <v>752.3</v>
      </c>
      <c r="H25" s="25">
        <f t="shared" si="2"/>
        <v>737.69999999999993</v>
      </c>
      <c r="I25" s="26">
        <f t="shared" si="2"/>
        <v>759.8</v>
      </c>
      <c r="J25" s="26">
        <f>SUM(J18:J24)</f>
        <v>749.30000000000007</v>
      </c>
      <c r="K25" s="120">
        <f t="shared" ref="K25" si="3">SUM(K18:K24)</f>
        <v>161.50000000000003</v>
      </c>
      <c r="L25" s="26">
        <f t="shared" si="2"/>
        <v>776.3</v>
      </c>
      <c r="M25" s="26">
        <f>SUM(M18:M24)</f>
        <v>775.30000000000007</v>
      </c>
      <c r="N25" s="25">
        <f t="shared" ref="N25:P25" si="4">SUM(N18:N24)</f>
        <v>747.30000000000007</v>
      </c>
      <c r="O25" s="26">
        <f t="shared" si="4"/>
        <v>757.69999999999993</v>
      </c>
      <c r="P25" s="26">
        <f t="shared" si="4"/>
        <v>767.1</v>
      </c>
      <c r="Q25" s="26">
        <f>SUM(Q18:Q24)</f>
        <v>188.00000000000003</v>
      </c>
      <c r="R25" s="26">
        <f t="shared" ref="R25:S25" si="5">SUM(R18:R24)</f>
        <v>770.09999999999991</v>
      </c>
      <c r="S25" s="27">
        <f t="shared" si="5"/>
        <v>774.3</v>
      </c>
      <c r="T25" s="24">
        <f t="shared" si="0"/>
        <v>11829.900000000001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149.90116323272258</v>
      </c>
    </row>
    <row r="27" spans="1:30" s="2" customFormat="1" ht="33" customHeight="1" x14ac:dyDescent="0.25">
      <c r="A27" s="159" t="s">
        <v>20</v>
      </c>
      <c r="B27" s="32">
        <v>675</v>
      </c>
      <c r="C27" s="81">
        <v>687</v>
      </c>
      <c r="D27" s="33">
        <v>711</v>
      </c>
      <c r="E27" s="33">
        <v>170</v>
      </c>
      <c r="F27" s="33">
        <v>724</v>
      </c>
      <c r="G27" s="33">
        <v>717</v>
      </c>
      <c r="H27" s="32">
        <v>703</v>
      </c>
      <c r="I27" s="33">
        <v>724</v>
      </c>
      <c r="J27" s="33">
        <v>714</v>
      </c>
      <c r="K27" s="122">
        <v>154</v>
      </c>
      <c r="L27" s="33">
        <v>740</v>
      </c>
      <c r="M27" s="33">
        <v>739</v>
      </c>
      <c r="N27" s="32">
        <v>712</v>
      </c>
      <c r="O27" s="33">
        <v>722</v>
      </c>
      <c r="P27" s="33">
        <v>731</v>
      </c>
      <c r="Q27" s="33">
        <v>179</v>
      </c>
      <c r="R27" s="33">
        <v>734</v>
      </c>
      <c r="S27" s="34">
        <v>738</v>
      </c>
      <c r="T27" s="35">
        <f>SUM(B27:S27)</f>
        <v>11274</v>
      </c>
      <c r="U27" s="2">
        <f>((T25*1000)/T27)/7</f>
        <v>149.90116323272261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101.13550000000001</v>
      </c>
      <c r="C28" s="37">
        <f t="shared" si="6"/>
        <v>102.97382</v>
      </c>
      <c r="D28" s="37">
        <f t="shared" si="6"/>
        <v>106.49046000000003</v>
      </c>
      <c r="E28" s="37">
        <f t="shared" si="6"/>
        <v>25.316199999999998</v>
      </c>
      <c r="F28" s="37">
        <f t="shared" si="6"/>
        <v>108.49863999999999</v>
      </c>
      <c r="G28" s="37">
        <f t="shared" si="6"/>
        <v>107.30962</v>
      </c>
      <c r="H28" s="36">
        <f t="shared" si="6"/>
        <v>105.29158</v>
      </c>
      <c r="I28" s="37">
        <f t="shared" si="6"/>
        <v>108.37864000000002</v>
      </c>
      <c r="J28" s="37">
        <f t="shared" si="6"/>
        <v>107.08004000000003</v>
      </c>
      <c r="K28" s="123">
        <f t="shared" si="6"/>
        <v>22.918440000000004</v>
      </c>
      <c r="L28" s="37">
        <f t="shared" si="6"/>
        <v>110.93640000000001</v>
      </c>
      <c r="M28" s="37">
        <f t="shared" si="6"/>
        <v>110.72654000000003</v>
      </c>
      <c r="N28" s="36">
        <f t="shared" si="6"/>
        <v>106.66032</v>
      </c>
      <c r="O28" s="37">
        <f t="shared" si="6"/>
        <v>108.27892</v>
      </c>
      <c r="P28" s="37">
        <f t="shared" si="6"/>
        <v>109.48766000000003</v>
      </c>
      <c r="Q28" s="37">
        <f t="shared" si="6"/>
        <v>26.764940000000003</v>
      </c>
      <c r="R28" s="37">
        <f t="shared" si="6"/>
        <v>109.91724000000004</v>
      </c>
      <c r="S28" s="38">
        <f t="shared" si="6"/>
        <v>110.51668000000002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708.27750000000003</v>
      </c>
      <c r="C29" s="41">
        <f t="shared" si="7"/>
        <v>720.8691</v>
      </c>
      <c r="D29" s="41">
        <f t="shared" si="7"/>
        <v>746.05230000000006</v>
      </c>
      <c r="E29" s="41">
        <f>((E27*E26)*7)/1000</f>
        <v>178.381</v>
      </c>
      <c r="F29" s="41">
        <f>((F27*F26)*7)/1000</f>
        <v>759.69320000000005</v>
      </c>
      <c r="G29" s="41">
        <f t="shared" ref="G29:S29" si="8">((G27*G26)*7)/1000</f>
        <v>752.34809999999993</v>
      </c>
      <c r="H29" s="40">
        <f t="shared" si="8"/>
        <v>737.65790000000004</v>
      </c>
      <c r="I29" s="41">
        <f t="shared" si="8"/>
        <v>759.69320000000005</v>
      </c>
      <c r="J29" s="41">
        <f t="shared" si="8"/>
        <v>749.20020000000011</v>
      </c>
      <c r="K29" s="124">
        <f t="shared" si="8"/>
        <v>161.59220000000002</v>
      </c>
      <c r="L29" s="41">
        <f t="shared" si="8"/>
        <v>776.48199999999997</v>
      </c>
      <c r="M29" s="41">
        <f t="shared" si="8"/>
        <v>775.43270000000007</v>
      </c>
      <c r="N29" s="40">
        <f t="shared" si="8"/>
        <v>747.10159999999996</v>
      </c>
      <c r="O29" s="41">
        <f t="shared" si="8"/>
        <v>757.59460000000001</v>
      </c>
      <c r="P29" s="41">
        <f t="shared" si="8"/>
        <v>767.03830000000005</v>
      </c>
      <c r="Q29" s="42">
        <f t="shared" si="8"/>
        <v>187.82470000000001</v>
      </c>
      <c r="R29" s="42">
        <f t="shared" si="8"/>
        <v>770.1862000000001</v>
      </c>
      <c r="S29" s="43">
        <f t="shared" si="8"/>
        <v>774.38340000000005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149.86243386243387</v>
      </c>
      <c r="C30" s="46">
        <f t="shared" si="9"/>
        <v>149.92721979621544</v>
      </c>
      <c r="D30" s="46">
        <f t="shared" si="9"/>
        <v>149.90958408679927</v>
      </c>
      <c r="E30" s="46">
        <f>+(E25/E27)/7*1000</f>
        <v>149.83193277310926</v>
      </c>
      <c r="F30" s="46">
        <f t="shared" ref="F30:L30" si="10">+(F25/F27)/7*1000</f>
        <v>149.90134175217048</v>
      </c>
      <c r="G30" s="46">
        <f t="shared" si="10"/>
        <v>149.89041641761307</v>
      </c>
      <c r="H30" s="45">
        <f t="shared" si="10"/>
        <v>149.90855517171303</v>
      </c>
      <c r="I30" s="46">
        <f t="shared" si="10"/>
        <v>149.92107340173638</v>
      </c>
      <c r="J30" s="46">
        <f>+(J25/J27)/7*1000</f>
        <v>149.91996798719489</v>
      </c>
      <c r="K30" s="125">
        <f t="shared" ref="K30" si="11">+(K25/K27)/7*1000</f>
        <v>149.8144712430427</v>
      </c>
      <c r="L30" s="46">
        <f t="shared" si="10"/>
        <v>149.86486486486487</v>
      </c>
      <c r="M30" s="46">
        <f>+(M25/M27)/7*1000</f>
        <v>149.87434757394163</v>
      </c>
      <c r="N30" s="45">
        <f t="shared" ref="N30:S30" si="12">+(N25/N27)/7*1000</f>
        <v>149.93980738362762</v>
      </c>
      <c r="O30" s="46">
        <f t="shared" si="12"/>
        <v>149.92085476850019</v>
      </c>
      <c r="P30" s="46">
        <f t="shared" si="12"/>
        <v>149.91205784639439</v>
      </c>
      <c r="Q30" s="46">
        <f t="shared" si="12"/>
        <v>150.03990422984839</v>
      </c>
      <c r="R30" s="46">
        <f t="shared" si="12"/>
        <v>149.88322304398596</v>
      </c>
      <c r="S30" s="47">
        <f t="shared" si="12"/>
        <v>149.88385598141693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3" t="s">
        <v>25</v>
      </c>
      <c r="C36" s="514"/>
      <c r="D36" s="514"/>
      <c r="E36" s="514"/>
      <c r="F36" s="514"/>
      <c r="G36" s="514"/>
      <c r="H36" s="514"/>
      <c r="I36" s="508"/>
      <c r="J36" s="97"/>
      <c r="K36" s="52" t="s">
        <v>26</v>
      </c>
      <c r="L36" s="105"/>
      <c r="M36" s="513" t="s">
        <v>25</v>
      </c>
      <c r="N36" s="514"/>
      <c r="O36" s="514"/>
      <c r="P36" s="514"/>
      <c r="Q36" s="514"/>
      <c r="R36" s="50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86.4</v>
      </c>
      <c r="C39" s="78">
        <v>80.2</v>
      </c>
      <c r="D39" s="78">
        <v>82.2</v>
      </c>
      <c r="E39" s="78">
        <v>24.1</v>
      </c>
      <c r="F39" s="78">
        <v>90.5</v>
      </c>
      <c r="G39" s="78">
        <v>88.7</v>
      </c>
      <c r="H39" s="78"/>
      <c r="I39" s="78"/>
      <c r="J39" s="99">
        <f t="shared" ref="J39:J46" si="13">SUM(B39:I39)</f>
        <v>452.1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1.9</v>
      </c>
      <c r="Q39" s="78">
        <v>6.4</v>
      </c>
      <c r="R39" s="78">
        <v>6.4</v>
      </c>
      <c r="S39" s="99">
        <f t="shared" ref="S39:S46" si="14">SUM(M39:R39)</f>
        <v>32.799999999999997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86.4</v>
      </c>
      <c r="C40" s="78">
        <v>80.2</v>
      </c>
      <c r="D40" s="78">
        <v>82.2</v>
      </c>
      <c r="E40" s="78">
        <v>24.1</v>
      </c>
      <c r="F40" s="78">
        <v>90.5</v>
      </c>
      <c r="G40" s="78">
        <v>88.7</v>
      </c>
      <c r="H40" s="78"/>
      <c r="I40" s="78"/>
      <c r="J40" s="99">
        <f t="shared" si="13"/>
        <v>452.1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1.9</v>
      </c>
      <c r="Q40" s="78">
        <v>6.4</v>
      </c>
      <c r="R40" s="78">
        <v>6.4</v>
      </c>
      <c r="S40" s="99">
        <f t="shared" si="14"/>
        <v>32.799999999999997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32.299999999999997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1.8</v>
      </c>
      <c r="Q43" s="78">
        <v>6.4</v>
      </c>
      <c r="R43" s="78">
        <v>6.3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1.9</v>
      </c>
      <c r="Q45" s="78">
        <v>6.4</v>
      </c>
      <c r="R45" s="78">
        <v>6.3</v>
      </c>
      <c r="S45" s="99">
        <f t="shared" si="14"/>
        <v>32.599999999999994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172.8</v>
      </c>
      <c r="C46" s="26">
        <f t="shared" si="15"/>
        <v>160.4</v>
      </c>
      <c r="D46" s="26">
        <f t="shared" si="15"/>
        <v>164.4</v>
      </c>
      <c r="E46" s="26">
        <f t="shared" si="15"/>
        <v>48.2</v>
      </c>
      <c r="F46" s="26">
        <f t="shared" si="15"/>
        <v>181</v>
      </c>
      <c r="G46" s="26">
        <f t="shared" si="15"/>
        <v>177.4</v>
      </c>
      <c r="H46" s="26">
        <f t="shared" si="15"/>
        <v>0</v>
      </c>
      <c r="I46" s="26">
        <f t="shared" si="15"/>
        <v>0</v>
      </c>
      <c r="J46" s="99">
        <f t="shared" si="13"/>
        <v>904.2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151.4</v>
      </c>
      <c r="C47" s="29">
        <v>151.4</v>
      </c>
      <c r="D47" s="29">
        <v>151.4</v>
      </c>
      <c r="E47" s="29">
        <v>151.4</v>
      </c>
      <c r="F47" s="29">
        <v>151.4</v>
      </c>
      <c r="G47" s="29">
        <v>151.4</v>
      </c>
      <c r="H47" s="29"/>
      <c r="I47" s="29"/>
      <c r="J47" s="100">
        <f>+((J46/J48)/7)*1000</f>
        <v>43.244535845808031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571</v>
      </c>
      <c r="C48" s="33">
        <v>530</v>
      </c>
      <c r="D48" s="33">
        <v>543</v>
      </c>
      <c r="E48" s="33">
        <v>159</v>
      </c>
      <c r="F48" s="33">
        <v>598</v>
      </c>
      <c r="G48" s="33">
        <v>586</v>
      </c>
      <c r="H48" s="33"/>
      <c r="I48" s="33"/>
      <c r="J48" s="101">
        <f>SUM(B48:I48)</f>
        <v>2987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86.449399999999997</v>
      </c>
      <c r="C49" s="37">
        <f t="shared" si="17"/>
        <v>80.24199999999999</v>
      </c>
      <c r="D49" s="37">
        <f t="shared" si="17"/>
        <v>82.2102</v>
      </c>
      <c r="E49" s="37">
        <f t="shared" si="17"/>
        <v>24.072600000000001</v>
      </c>
      <c r="F49" s="37">
        <f t="shared" si="17"/>
        <v>90.537199999999999</v>
      </c>
      <c r="G49" s="37">
        <f t="shared" si="17"/>
        <v>88.720400000000012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43.244535845808024</v>
      </c>
      <c r="L49" s="93" t="s">
        <v>21</v>
      </c>
      <c r="M49" s="82">
        <f>((M48*M47)*7/1000-M39-M40)/5</f>
        <v>6.2796000000000003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6.2949999999999999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605.14580000000001</v>
      </c>
      <c r="C50" s="41">
        <f t="shared" si="20"/>
        <v>561.69399999999996</v>
      </c>
      <c r="D50" s="41">
        <f t="shared" si="20"/>
        <v>575.47140000000002</v>
      </c>
      <c r="E50" s="41">
        <f t="shared" si="20"/>
        <v>168.50820000000002</v>
      </c>
      <c r="F50" s="41">
        <f t="shared" si="20"/>
        <v>633.7604</v>
      </c>
      <c r="G50" s="41">
        <f t="shared" si="20"/>
        <v>621.04280000000006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43.232424318238685</v>
      </c>
      <c r="C51" s="46">
        <f t="shared" si="22"/>
        <v>43.2345013477089</v>
      </c>
      <c r="D51" s="46">
        <f t="shared" si="22"/>
        <v>43.251775848460937</v>
      </c>
      <c r="E51" s="46">
        <f t="shared" si="22"/>
        <v>43.306379155435771</v>
      </c>
      <c r="F51" s="46">
        <f t="shared" si="22"/>
        <v>43.23936932632585</v>
      </c>
      <c r="G51" s="46">
        <f t="shared" si="22"/>
        <v>43.247196489517307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5"/>
      <c r="K54" s="51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9" t="s">
        <v>8</v>
      </c>
      <c r="C55" s="530"/>
      <c r="D55" s="530"/>
      <c r="E55" s="530"/>
      <c r="F55" s="530"/>
      <c r="G55" s="531"/>
      <c r="H55" s="529" t="s">
        <v>51</v>
      </c>
      <c r="I55" s="530"/>
      <c r="J55" s="530"/>
      <c r="K55" s="530"/>
      <c r="L55" s="530"/>
      <c r="M55" s="531"/>
      <c r="N55" s="530" t="s">
        <v>50</v>
      </c>
      <c r="O55" s="530"/>
      <c r="P55" s="530"/>
      <c r="Q55" s="530"/>
      <c r="R55" s="530"/>
      <c r="S55" s="53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8.1999999999999993</v>
      </c>
      <c r="G58" s="182">
        <v>8.1999999999999993</v>
      </c>
      <c r="H58" s="21">
        <v>8</v>
      </c>
      <c r="I58" s="78">
        <v>8.1</v>
      </c>
      <c r="J58" s="78">
        <v>8</v>
      </c>
      <c r="K58" s="78">
        <v>1.8</v>
      </c>
      <c r="L58" s="78">
        <v>7.9</v>
      </c>
      <c r="M58" s="182">
        <v>8</v>
      </c>
      <c r="N58" s="21">
        <v>8.1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127.89999999999999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8.1999999999999993</v>
      </c>
      <c r="G59" s="182">
        <v>8.1999999999999993</v>
      </c>
      <c r="H59" s="21">
        <v>8</v>
      </c>
      <c r="I59" s="78">
        <v>8.1</v>
      </c>
      <c r="J59" s="78">
        <v>8</v>
      </c>
      <c r="K59" s="78">
        <v>1.8</v>
      </c>
      <c r="L59" s="78">
        <v>7.9</v>
      </c>
      <c r="M59" s="182">
        <v>8</v>
      </c>
      <c r="N59" s="21">
        <v>8.1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127.89999999999999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</v>
      </c>
      <c r="G60" s="182">
        <v>7.9</v>
      </c>
      <c r="H60" s="21">
        <v>7.8</v>
      </c>
      <c r="I60" s="78">
        <v>8</v>
      </c>
      <c r="J60" s="78">
        <v>7.9</v>
      </c>
      <c r="K60" s="78">
        <v>1.7</v>
      </c>
      <c r="L60" s="78">
        <v>7.8</v>
      </c>
      <c r="M60" s="182">
        <v>7.9</v>
      </c>
      <c r="N60" s="21">
        <v>7.8</v>
      </c>
      <c r="O60" s="78">
        <v>8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125.50000000000001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8.3000000000000007</v>
      </c>
      <c r="D61" s="78">
        <v>8.1999999999999993</v>
      </c>
      <c r="E61" s="78">
        <v>2</v>
      </c>
      <c r="F61" s="78">
        <v>8</v>
      </c>
      <c r="G61" s="182">
        <v>7.9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8.1999999999999993</v>
      </c>
      <c r="T61" s="24">
        <f t="shared" si="24"/>
        <v>125.90000000000002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</v>
      </c>
      <c r="F62" s="78">
        <v>8</v>
      </c>
      <c r="G62" s="182">
        <v>7.9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8.1999999999999993</v>
      </c>
      <c r="E63" s="78">
        <v>2</v>
      </c>
      <c r="F63" s="78">
        <v>8.1</v>
      </c>
      <c r="G63" s="182">
        <v>7.9</v>
      </c>
      <c r="H63" s="21">
        <v>7.9</v>
      </c>
      <c r="I63" s="78">
        <v>8</v>
      </c>
      <c r="J63" s="78">
        <v>8</v>
      </c>
      <c r="K63" s="78">
        <v>1.7</v>
      </c>
      <c r="L63" s="78">
        <v>7.8</v>
      </c>
      <c r="M63" s="182">
        <v>7.9</v>
      </c>
      <c r="N63" s="21">
        <v>7.8</v>
      </c>
      <c r="O63" s="78">
        <v>8.1</v>
      </c>
      <c r="P63" s="78">
        <v>8.1999999999999993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126.3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8.1999999999999993</v>
      </c>
      <c r="E64" s="78">
        <v>2</v>
      </c>
      <c r="F64" s="78">
        <v>8.1</v>
      </c>
      <c r="G64" s="182">
        <v>7.9</v>
      </c>
      <c r="H64" s="21">
        <v>7.9</v>
      </c>
      <c r="I64" s="78">
        <v>8</v>
      </c>
      <c r="J64" s="78">
        <v>8</v>
      </c>
      <c r="K64" s="78">
        <v>1.8</v>
      </c>
      <c r="L64" s="78">
        <v>7.9</v>
      </c>
      <c r="M64" s="182">
        <v>7.9</v>
      </c>
      <c r="N64" s="21">
        <v>7.8</v>
      </c>
      <c r="O64" s="78">
        <v>8.1</v>
      </c>
      <c r="P64" s="78">
        <v>8.1999999999999993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126.5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57.600000000000009</v>
      </c>
      <c r="E65" s="26">
        <f t="shared" si="25"/>
        <v>14.2</v>
      </c>
      <c r="F65" s="26">
        <f t="shared" si="25"/>
        <v>56.6</v>
      </c>
      <c r="G65" s="27">
        <f t="shared" si="25"/>
        <v>55.899999999999991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55.499999999999993</v>
      </c>
      <c r="N65" s="25">
        <f t="shared" si="25"/>
        <v>55.199999999999996</v>
      </c>
      <c r="O65" s="26">
        <f t="shared" si="25"/>
        <v>56.800000000000004</v>
      </c>
      <c r="P65" s="26">
        <f t="shared" si="25"/>
        <v>57.600000000000009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57.8</v>
      </c>
      <c r="T65" s="24">
        <f t="shared" si="24"/>
        <v>885.9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143.81493506493507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7.877600000000001</v>
      </c>
      <c r="C68" s="82">
        <f t="shared" si="26"/>
        <v>8.2908999999999988</v>
      </c>
      <c r="D68" s="82">
        <f t="shared" si="26"/>
        <v>8.2111000000000018</v>
      </c>
      <c r="E68" s="82">
        <f t="shared" si="26"/>
        <v>2.0118</v>
      </c>
      <c r="F68" s="82">
        <f t="shared" si="26"/>
        <v>8.0488</v>
      </c>
      <c r="G68" s="186">
        <f t="shared" si="26"/>
        <v>7.8919999999999986</v>
      </c>
      <c r="H68" s="36">
        <f t="shared" si="26"/>
        <v>7.8879999999999999</v>
      </c>
      <c r="I68" s="82">
        <f t="shared" si="26"/>
        <v>8.0104000000000006</v>
      </c>
      <c r="J68" s="82">
        <f t="shared" si="26"/>
        <v>7.9328000000000003</v>
      </c>
      <c r="K68" s="82">
        <f t="shared" si="26"/>
        <v>1.7159999999999997</v>
      </c>
      <c r="L68" s="82">
        <f t="shared" si="26"/>
        <v>7.8125</v>
      </c>
      <c r="M68" s="186">
        <f t="shared" si="26"/>
        <v>7.8936000000000011</v>
      </c>
      <c r="N68" s="36">
        <f t="shared" si="26"/>
        <v>7.7976000000000001</v>
      </c>
      <c r="O68" s="82">
        <f t="shared" si="26"/>
        <v>8.0879999999999992</v>
      </c>
      <c r="P68" s="82">
        <f t="shared" si="26"/>
        <v>8.2111000000000018</v>
      </c>
      <c r="Q68" s="82">
        <f t="shared" si="26"/>
        <v>2.1965000000000003</v>
      </c>
      <c r="R68" s="82">
        <f t="shared" si="26"/>
        <v>7.9328000000000003</v>
      </c>
      <c r="S68" s="186">
        <f t="shared" si="26"/>
        <v>8.2509999999999994</v>
      </c>
      <c r="T68" s="306">
        <f>((T65*1000)/T67)/7</f>
        <v>143.81493506493507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144.36090225563913</v>
      </c>
      <c r="E70" s="84">
        <f t="shared" si="28"/>
        <v>144.89795918367346</v>
      </c>
      <c r="F70" s="84">
        <f t="shared" si="28"/>
        <v>144.38775510204079</v>
      </c>
      <c r="G70" s="188">
        <f t="shared" si="28"/>
        <v>142.60204081632651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141.58163265306121</v>
      </c>
      <c r="N70" s="45">
        <f t="shared" si="28"/>
        <v>146.03174603174602</v>
      </c>
      <c r="O70" s="84">
        <f t="shared" si="28"/>
        <v>144.89795918367349</v>
      </c>
      <c r="P70" s="84">
        <f t="shared" si="28"/>
        <v>144.36090225563913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topLeftCell="A28" zoomScale="60" zoomScaleNormal="70" workbookViewId="0">
      <selection activeCell="J43" sqref="J43:O43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32"/>
      <c r="B1" s="535" t="s">
        <v>29</v>
      </c>
      <c r="C1" s="535"/>
      <c r="D1" s="535"/>
      <c r="E1" s="535"/>
      <c r="F1" s="535"/>
      <c r="G1" s="535"/>
      <c r="H1" s="535"/>
      <c r="I1" s="535"/>
      <c r="J1" s="535"/>
      <c r="K1" s="535"/>
      <c r="L1" s="536"/>
      <c r="M1" s="537" t="s">
        <v>30</v>
      </c>
      <c r="N1" s="537"/>
      <c r="O1" s="537"/>
      <c r="P1" s="537"/>
      <c r="Q1" s="201"/>
      <c r="R1" s="551" t="s">
        <v>143</v>
      </c>
      <c r="S1" s="551"/>
      <c r="T1" s="551"/>
      <c r="U1" s="551"/>
      <c r="V1" s="552"/>
      <c r="W1" s="201"/>
      <c r="X1" s="201"/>
      <c r="Y1" s="203"/>
      <c r="Z1" s="203"/>
    </row>
    <row r="2" spans="1:26" ht="26.25" customHeight="1" x14ac:dyDescent="0.25">
      <c r="A2" s="533"/>
      <c r="B2" s="538" t="s">
        <v>31</v>
      </c>
      <c r="C2" s="538"/>
      <c r="D2" s="538"/>
      <c r="E2" s="538"/>
      <c r="F2" s="538"/>
      <c r="G2" s="538"/>
      <c r="H2" s="538"/>
      <c r="I2" s="538"/>
      <c r="J2" s="538"/>
      <c r="K2" s="538"/>
      <c r="L2" s="539"/>
      <c r="M2" s="542" t="s">
        <v>32</v>
      </c>
      <c r="N2" s="542"/>
      <c r="O2" s="542"/>
      <c r="P2" s="542"/>
      <c r="Q2" s="203"/>
      <c r="R2" s="553"/>
      <c r="S2" s="553"/>
      <c r="T2" s="553"/>
      <c r="U2" s="553"/>
      <c r="V2" s="554"/>
      <c r="W2" s="203"/>
      <c r="X2" s="203"/>
      <c r="Y2" s="203"/>
      <c r="Z2" s="203"/>
    </row>
    <row r="3" spans="1:26" ht="26.25" customHeight="1" x14ac:dyDescent="0.25">
      <c r="A3" s="534"/>
      <c r="B3" s="540"/>
      <c r="C3" s="540"/>
      <c r="D3" s="540"/>
      <c r="E3" s="540"/>
      <c r="F3" s="540"/>
      <c r="G3" s="540"/>
      <c r="H3" s="540"/>
      <c r="I3" s="540"/>
      <c r="J3" s="540"/>
      <c r="K3" s="540"/>
      <c r="L3" s="541"/>
      <c r="M3" s="542" t="s">
        <v>33</v>
      </c>
      <c r="N3" s="542"/>
      <c r="O3" s="542"/>
      <c r="P3" s="542"/>
      <c r="Q3" s="204"/>
      <c r="R3" s="553"/>
      <c r="S3" s="553"/>
      <c r="T3" s="553"/>
      <c r="U3" s="553"/>
      <c r="V3" s="554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53"/>
      <c r="S4" s="553"/>
      <c r="T4" s="553"/>
      <c r="U4" s="553"/>
      <c r="V4" s="554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40">
        <v>3</v>
      </c>
      <c r="C5" s="540"/>
      <c r="D5" s="208"/>
      <c r="E5" s="208"/>
      <c r="F5" s="208" t="s">
        <v>35</v>
      </c>
      <c r="G5" s="549" t="s">
        <v>65</v>
      </c>
      <c r="H5" s="549"/>
      <c r="I5" s="209"/>
      <c r="J5" s="208" t="s">
        <v>36</v>
      </c>
      <c r="K5" s="540">
        <v>55</v>
      </c>
      <c r="L5" s="540"/>
      <c r="M5" s="210"/>
      <c r="N5" s="210"/>
      <c r="O5" s="210"/>
      <c r="P5" s="210"/>
      <c r="Q5" s="210"/>
      <c r="R5" s="553"/>
      <c r="S5" s="553"/>
      <c r="T5" s="553"/>
      <c r="U5" s="553"/>
      <c r="V5" s="554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53"/>
      <c r="S6" s="553"/>
      <c r="T6" s="553"/>
      <c r="U6" s="553"/>
      <c r="V6" s="554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50" t="s">
        <v>2</v>
      </c>
      <c r="C7" s="550"/>
      <c r="D7" s="211"/>
      <c r="E7" s="211"/>
      <c r="F7" s="208" t="s">
        <v>38</v>
      </c>
      <c r="G7" s="549" t="s">
        <v>166</v>
      </c>
      <c r="H7" s="549"/>
      <c r="I7" s="212"/>
      <c r="J7" s="208" t="s">
        <v>39</v>
      </c>
      <c r="K7" s="210"/>
      <c r="L7" s="540" t="s">
        <v>158</v>
      </c>
      <c r="M7" s="540"/>
      <c r="N7" s="540"/>
      <c r="O7" s="540"/>
      <c r="P7" s="213"/>
      <c r="Q7" s="210"/>
      <c r="R7" s="553"/>
      <c r="S7" s="553"/>
      <c r="T7" s="553"/>
      <c r="U7" s="553"/>
      <c r="V7" s="554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53"/>
      <c r="S8" s="553"/>
      <c r="T8" s="553"/>
      <c r="U8" s="553"/>
      <c r="V8" s="554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43" t="s">
        <v>8</v>
      </c>
      <c r="C9" s="544"/>
      <c r="D9" s="544"/>
      <c r="E9" s="544"/>
      <c r="F9" s="544"/>
      <c r="G9" s="545"/>
      <c r="H9" s="543" t="s">
        <v>51</v>
      </c>
      <c r="I9" s="544"/>
      <c r="J9" s="544"/>
      <c r="K9" s="544"/>
      <c r="L9" s="544"/>
      <c r="M9" s="545"/>
      <c r="N9" s="543" t="s">
        <v>50</v>
      </c>
      <c r="O9" s="544"/>
      <c r="P9" s="544"/>
      <c r="Q9" s="544"/>
      <c r="R9" s="544"/>
      <c r="S9" s="544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101.3</v>
      </c>
      <c r="C11" s="222">
        <v>103</v>
      </c>
      <c r="D11" s="222">
        <v>106.8</v>
      </c>
      <c r="E11" s="222">
        <v>25.9</v>
      </c>
      <c r="F11" s="222">
        <v>108.6</v>
      </c>
      <c r="G11" s="222">
        <v>107.9</v>
      </c>
      <c r="H11" s="223">
        <v>105.6</v>
      </c>
      <c r="I11" s="222">
        <v>108.9</v>
      </c>
      <c r="J11" s="222">
        <v>106.9</v>
      </c>
      <c r="K11" s="222">
        <v>23.5</v>
      </c>
      <c r="L11" s="224">
        <v>110.9</v>
      </c>
      <c r="M11" s="224">
        <v>110.9</v>
      </c>
      <c r="N11" s="271">
        <v>106.9</v>
      </c>
      <c r="O11" s="226">
        <v>108.1</v>
      </c>
      <c r="P11" s="224">
        <v>109.8</v>
      </c>
      <c r="Q11" s="224">
        <v>27</v>
      </c>
      <c r="R11" s="224">
        <v>110.3</v>
      </c>
      <c r="S11" s="225">
        <v>110.9</v>
      </c>
      <c r="T11" s="227">
        <f t="shared" ref="T11:T17" si="0">SUM(B11:S11)</f>
        <v>1693.2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101.3</v>
      </c>
      <c r="C12" s="222">
        <v>103</v>
      </c>
      <c r="D12" s="222">
        <v>106.8</v>
      </c>
      <c r="E12" s="222">
        <v>25.9</v>
      </c>
      <c r="F12" s="222">
        <v>108.6</v>
      </c>
      <c r="G12" s="222">
        <v>107.9</v>
      </c>
      <c r="H12" s="223">
        <v>105.6</v>
      </c>
      <c r="I12" s="222">
        <v>108.9</v>
      </c>
      <c r="J12" s="222">
        <v>106.9</v>
      </c>
      <c r="K12" s="222">
        <v>23.5</v>
      </c>
      <c r="L12" s="224">
        <v>110.9</v>
      </c>
      <c r="M12" s="224">
        <v>110.9</v>
      </c>
      <c r="N12" s="271">
        <v>106.9</v>
      </c>
      <c r="O12" s="226">
        <v>108.1</v>
      </c>
      <c r="P12" s="224">
        <v>109.8</v>
      </c>
      <c r="Q12" s="224">
        <v>27</v>
      </c>
      <c r="R12" s="224">
        <v>110.3</v>
      </c>
      <c r="S12" s="225">
        <v>110.9</v>
      </c>
      <c r="T12" s="227">
        <f t="shared" si="0"/>
        <v>1693.2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101.1</v>
      </c>
      <c r="C13" s="222">
        <v>103</v>
      </c>
      <c r="D13" s="222">
        <v>106.5</v>
      </c>
      <c r="E13" s="222">
        <v>25.3</v>
      </c>
      <c r="F13" s="222">
        <v>108.5</v>
      </c>
      <c r="G13" s="222">
        <v>107.3</v>
      </c>
      <c r="H13" s="223">
        <v>105.3</v>
      </c>
      <c r="I13" s="222">
        <v>108.4</v>
      </c>
      <c r="J13" s="222">
        <v>107.1</v>
      </c>
      <c r="K13" s="222">
        <v>22.9</v>
      </c>
      <c r="L13" s="224">
        <v>110.9</v>
      </c>
      <c r="M13" s="224">
        <v>110.7</v>
      </c>
      <c r="N13" s="271">
        <v>106.7</v>
      </c>
      <c r="O13" s="226">
        <v>108.3</v>
      </c>
      <c r="P13" s="224">
        <v>109.5</v>
      </c>
      <c r="Q13" s="224">
        <v>26.8</v>
      </c>
      <c r="R13" s="224">
        <v>109.9</v>
      </c>
      <c r="S13" s="225">
        <v>110.5</v>
      </c>
      <c r="T13" s="227">
        <f t="shared" si="0"/>
        <v>1688.7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101.1</v>
      </c>
      <c r="C14" s="222">
        <v>103</v>
      </c>
      <c r="D14" s="222">
        <v>106.5</v>
      </c>
      <c r="E14" s="222">
        <v>25.3</v>
      </c>
      <c r="F14" s="222">
        <v>108.5</v>
      </c>
      <c r="G14" s="222">
        <v>107.3</v>
      </c>
      <c r="H14" s="223">
        <v>105.3</v>
      </c>
      <c r="I14" s="222">
        <v>108.4</v>
      </c>
      <c r="J14" s="222">
        <v>107.1</v>
      </c>
      <c r="K14" s="222">
        <v>22.9</v>
      </c>
      <c r="L14" s="224">
        <v>110.9</v>
      </c>
      <c r="M14" s="224">
        <v>110.7</v>
      </c>
      <c r="N14" s="271">
        <v>106.7</v>
      </c>
      <c r="O14" s="226">
        <v>108.3</v>
      </c>
      <c r="P14" s="224">
        <v>109.5</v>
      </c>
      <c r="Q14" s="224">
        <v>26.8</v>
      </c>
      <c r="R14" s="224">
        <v>109.9</v>
      </c>
      <c r="S14" s="225">
        <v>110.5</v>
      </c>
      <c r="T14" s="227">
        <f t="shared" si="0"/>
        <v>1688.7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101.1</v>
      </c>
      <c r="C15" s="222">
        <v>103</v>
      </c>
      <c r="D15" s="222">
        <v>106.5</v>
      </c>
      <c r="E15" s="222">
        <v>25.3</v>
      </c>
      <c r="F15" s="222">
        <v>108.5</v>
      </c>
      <c r="G15" s="222">
        <v>107.3</v>
      </c>
      <c r="H15" s="223">
        <v>105.3</v>
      </c>
      <c r="I15" s="222">
        <v>108.4</v>
      </c>
      <c r="J15" s="222">
        <v>107.1</v>
      </c>
      <c r="K15" s="222">
        <v>22.9</v>
      </c>
      <c r="L15" s="224">
        <v>110.9</v>
      </c>
      <c r="M15" s="224">
        <v>110.7</v>
      </c>
      <c r="N15" s="271">
        <v>106.7</v>
      </c>
      <c r="O15" s="226">
        <v>108.3</v>
      </c>
      <c r="P15" s="224">
        <v>109.5</v>
      </c>
      <c r="Q15" s="224">
        <v>26.8</v>
      </c>
      <c r="R15" s="224">
        <v>109.9</v>
      </c>
      <c r="S15" s="225">
        <v>110.5</v>
      </c>
      <c r="T15" s="227">
        <f t="shared" si="0"/>
        <v>1688.7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101.1</v>
      </c>
      <c r="C16" s="222">
        <v>103</v>
      </c>
      <c r="D16" s="222">
        <v>106.5</v>
      </c>
      <c r="E16" s="222">
        <v>25.3</v>
      </c>
      <c r="F16" s="222">
        <v>108.5</v>
      </c>
      <c r="G16" s="222">
        <v>107.3</v>
      </c>
      <c r="H16" s="223">
        <v>105.3</v>
      </c>
      <c r="I16" s="222">
        <v>108.4</v>
      </c>
      <c r="J16" s="222">
        <v>107.1</v>
      </c>
      <c r="K16" s="222">
        <v>22.9</v>
      </c>
      <c r="L16" s="224">
        <v>110.9</v>
      </c>
      <c r="M16" s="224">
        <v>110.7</v>
      </c>
      <c r="N16" s="271">
        <v>106.7</v>
      </c>
      <c r="O16" s="226">
        <v>108.3</v>
      </c>
      <c r="P16" s="224">
        <v>109.5</v>
      </c>
      <c r="Q16" s="224">
        <v>26.8</v>
      </c>
      <c r="R16" s="224">
        <v>109.9</v>
      </c>
      <c r="S16" s="225">
        <v>110.5</v>
      </c>
      <c r="T16" s="227">
        <f t="shared" si="0"/>
        <v>1688.7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101.1</v>
      </c>
      <c r="C17" s="229">
        <v>103</v>
      </c>
      <c r="D17" s="229">
        <v>106.5</v>
      </c>
      <c r="E17" s="229">
        <v>25.3</v>
      </c>
      <c r="F17" s="229">
        <v>108.5</v>
      </c>
      <c r="G17" s="229">
        <v>107.3</v>
      </c>
      <c r="H17" s="275">
        <v>105.3</v>
      </c>
      <c r="I17" s="324">
        <v>108.4</v>
      </c>
      <c r="J17" s="324">
        <v>107.1</v>
      </c>
      <c r="K17" s="324">
        <v>22.9</v>
      </c>
      <c r="L17" s="231">
        <v>110.9</v>
      </c>
      <c r="M17" s="231">
        <v>110.7</v>
      </c>
      <c r="N17" s="272">
        <v>106.7</v>
      </c>
      <c r="O17" s="233">
        <v>108.3</v>
      </c>
      <c r="P17" s="231">
        <v>109.5</v>
      </c>
      <c r="Q17" s="231">
        <v>26.8</v>
      </c>
      <c r="R17" s="231">
        <v>109.9</v>
      </c>
      <c r="S17" s="232">
        <v>110.5</v>
      </c>
      <c r="T17" s="234">
        <f t="shared" si="0"/>
        <v>1688.7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708.1</v>
      </c>
      <c r="C18" s="236">
        <f t="shared" si="1"/>
        <v>721</v>
      </c>
      <c r="D18" s="236">
        <f t="shared" si="1"/>
        <v>746.1</v>
      </c>
      <c r="E18" s="236">
        <f t="shared" si="1"/>
        <v>178.3</v>
      </c>
      <c r="F18" s="236">
        <f t="shared" si="1"/>
        <v>759.7</v>
      </c>
      <c r="G18" s="236">
        <f t="shared" si="1"/>
        <v>752.3</v>
      </c>
      <c r="H18" s="273">
        <f t="shared" si="1"/>
        <v>737.69999999999993</v>
      </c>
      <c r="I18" s="238">
        <f t="shared" si="1"/>
        <v>759.8</v>
      </c>
      <c r="J18" s="238">
        <f t="shared" si="1"/>
        <v>749.30000000000007</v>
      </c>
      <c r="K18" s="238">
        <f t="shared" si="1"/>
        <v>161.50000000000003</v>
      </c>
      <c r="L18" s="238">
        <f t="shared" si="1"/>
        <v>776.3</v>
      </c>
      <c r="M18" s="238">
        <f t="shared" si="1"/>
        <v>775.30000000000007</v>
      </c>
      <c r="N18" s="273">
        <f t="shared" si="1"/>
        <v>747.30000000000007</v>
      </c>
      <c r="O18" s="238">
        <f t="shared" si="1"/>
        <v>757.69999999999993</v>
      </c>
      <c r="P18" s="238">
        <f t="shared" si="1"/>
        <v>767.1</v>
      </c>
      <c r="Q18" s="238">
        <f t="shared" si="1"/>
        <v>188.00000000000003</v>
      </c>
      <c r="R18" s="238">
        <f t="shared" si="1"/>
        <v>770.09999999999991</v>
      </c>
      <c r="S18" s="333">
        <f t="shared" si="1"/>
        <v>774.3</v>
      </c>
      <c r="T18" s="239">
        <f t="shared" si="1"/>
        <v>11829.900000000001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43" t="s">
        <v>8</v>
      </c>
      <c r="C21" s="544"/>
      <c r="D21" s="544"/>
      <c r="E21" s="544"/>
      <c r="F21" s="544"/>
      <c r="G21" s="545"/>
      <c r="H21" s="543" t="s">
        <v>51</v>
      </c>
      <c r="I21" s="544"/>
      <c r="J21" s="544"/>
      <c r="K21" s="544"/>
      <c r="L21" s="544"/>
      <c r="M21" s="545"/>
      <c r="N21" s="544" t="s">
        <v>50</v>
      </c>
      <c r="O21" s="544"/>
      <c r="P21" s="544"/>
      <c r="Q21" s="544"/>
      <c r="R21" s="544"/>
      <c r="S21" s="545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7.9</v>
      </c>
      <c r="C23" s="254">
        <v>8.3000000000000007</v>
      </c>
      <c r="D23" s="263">
        <v>8.3000000000000007</v>
      </c>
      <c r="E23" s="263">
        <v>2.1</v>
      </c>
      <c r="F23" s="263">
        <v>8.1999999999999993</v>
      </c>
      <c r="G23" s="319">
        <v>8.1999999999999993</v>
      </c>
      <c r="H23" s="277">
        <v>8</v>
      </c>
      <c r="I23" s="263">
        <v>8.1</v>
      </c>
      <c r="J23" s="263">
        <v>8</v>
      </c>
      <c r="K23" s="263">
        <v>1.8</v>
      </c>
      <c r="L23" s="263">
        <v>7.9</v>
      </c>
      <c r="M23" s="319">
        <v>8</v>
      </c>
      <c r="N23" s="277">
        <v>8.1</v>
      </c>
      <c r="O23" s="263">
        <v>8.1999999999999993</v>
      </c>
      <c r="P23" s="263">
        <v>8.3000000000000007</v>
      </c>
      <c r="Q23" s="263">
        <v>2.2000000000000002</v>
      </c>
      <c r="R23" s="263">
        <v>8</v>
      </c>
      <c r="S23" s="319">
        <v>8.3000000000000007</v>
      </c>
      <c r="T23" s="262">
        <f t="shared" ref="T23:T30" si="2">SUM(B23:S23)</f>
        <v>127.89999999999999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7.9</v>
      </c>
      <c r="C24" s="224">
        <v>8.3000000000000007</v>
      </c>
      <c r="D24" s="224">
        <v>8.3000000000000007</v>
      </c>
      <c r="E24" s="224">
        <v>2.1</v>
      </c>
      <c r="F24" s="224">
        <v>8.1999999999999993</v>
      </c>
      <c r="G24" s="225">
        <v>8.1999999999999993</v>
      </c>
      <c r="H24" s="271">
        <v>8</v>
      </c>
      <c r="I24" s="224">
        <v>8.1</v>
      </c>
      <c r="J24" s="224">
        <v>8</v>
      </c>
      <c r="K24" s="224">
        <v>1.8</v>
      </c>
      <c r="L24" s="224">
        <v>7.9</v>
      </c>
      <c r="M24" s="225">
        <v>8</v>
      </c>
      <c r="N24" s="271">
        <v>8.1</v>
      </c>
      <c r="O24" s="224">
        <v>8.1999999999999993</v>
      </c>
      <c r="P24" s="224">
        <v>8.3000000000000007</v>
      </c>
      <c r="Q24" s="224">
        <v>2.2000000000000002</v>
      </c>
      <c r="R24" s="224">
        <v>8</v>
      </c>
      <c r="S24" s="225">
        <v>8.3000000000000007</v>
      </c>
      <c r="T24" s="262">
        <f t="shared" si="2"/>
        <v>127.89999999999999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7.8</v>
      </c>
      <c r="C25" s="224">
        <v>8.1999999999999993</v>
      </c>
      <c r="D25" s="224">
        <v>8.1999999999999993</v>
      </c>
      <c r="E25" s="224">
        <v>2</v>
      </c>
      <c r="F25" s="224">
        <v>8</v>
      </c>
      <c r="G25" s="225">
        <v>7.9</v>
      </c>
      <c r="H25" s="271">
        <v>7.8</v>
      </c>
      <c r="I25" s="224">
        <v>8</v>
      </c>
      <c r="J25" s="224">
        <v>7.9</v>
      </c>
      <c r="K25" s="224">
        <v>1.7</v>
      </c>
      <c r="L25" s="224">
        <v>7.8</v>
      </c>
      <c r="M25" s="225">
        <v>7.9</v>
      </c>
      <c r="N25" s="271">
        <v>7.8</v>
      </c>
      <c r="O25" s="224">
        <v>8</v>
      </c>
      <c r="P25" s="224">
        <v>8.1999999999999993</v>
      </c>
      <c r="Q25" s="224">
        <v>2.2000000000000002</v>
      </c>
      <c r="R25" s="224">
        <v>7.9</v>
      </c>
      <c r="S25" s="225">
        <v>8.1999999999999993</v>
      </c>
      <c r="T25" s="262">
        <f t="shared" si="2"/>
        <v>125.50000000000001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7.9</v>
      </c>
      <c r="C26" s="254">
        <v>8.3000000000000007</v>
      </c>
      <c r="D26" s="224">
        <v>8.1999999999999993</v>
      </c>
      <c r="E26" s="224">
        <v>2</v>
      </c>
      <c r="F26" s="224">
        <v>8</v>
      </c>
      <c r="G26" s="225">
        <v>7.9</v>
      </c>
      <c r="H26" s="271">
        <v>7.9</v>
      </c>
      <c r="I26" s="224">
        <v>8</v>
      </c>
      <c r="J26" s="224">
        <v>7.9</v>
      </c>
      <c r="K26" s="224">
        <v>1.7</v>
      </c>
      <c r="L26" s="224">
        <v>7.8</v>
      </c>
      <c r="M26" s="225">
        <v>7.9</v>
      </c>
      <c r="N26" s="271">
        <v>7.8</v>
      </c>
      <c r="O26" s="224">
        <v>8.1</v>
      </c>
      <c r="P26" s="224">
        <v>8.1999999999999993</v>
      </c>
      <c r="Q26" s="224">
        <v>2.2000000000000002</v>
      </c>
      <c r="R26" s="224">
        <v>7.9</v>
      </c>
      <c r="S26" s="225">
        <v>8.1999999999999993</v>
      </c>
      <c r="T26" s="262">
        <f t="shared" si="2"/>
        <v>125.90000000000002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7.9</v>
      </c>
      <c r="C27" s="224">
        <v>8.3000000000000007</v>
      </c>
      <c r="D27" s="224">
        <v>8.1999999999999993</v>
      </c>
      <c r="E27" s="224">
        <v>2</v>
      </c>
      <c r="F27" s="224">
        <v>8</v>
      </c>
      <c r="G27" s="225">
        <v>7.9</v>
      </c>
      <c r="H27" s="271">
        <v>7.9</v>
      </c>
      <c r="I27" s="224">
        <v>8</v>
      </c>
      <c r="J27" s="224">
        <v>7.9</v>
      </c>
      <c r="K27" s="224">
        <v>1.7</v>
      </c>
      <c r="L27" s="224">
        <v>7.8</v>
      </c>
      <c r="M27" s="225">
        <v>7.9</v>
      </c>
      <c r="N27" s="271">
        <v>7.8</v>
      </c>
      <c r="O27" s="224">
        <v>8.1</v>
      </c>
      <c r="P27" s="224">
        <v>8.1999999999999993</v>
      </c>
      <c r="Q27" s="224">
        <v>2.2000000000000002</v>
      </c>
      <c r="R27" s="224">
        <v>7.9</v>
      </c>
      <c r="S27" s="225">
        <v>8.1999999999999993</v>
      </c>
      <c r="T27" s="262">
        <f t="shared" si="2"/>
        <v>125.90000000000002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7.9</v>
      </c>
      <c r="C28" s="224">
        <v>8.3000000000000007</v>
      </c>
      <c r="D28" s="224">
        <v>8.1999999999999993</v>
      </c>
      <c r="E28" s="224">
        <v>2</v>
      </c>
      <c r="F28" s="224">
        <v>8.1</v>
      </c>
      <c r="G28" s="225">
        <v>7.9</v>
      </c>
      <c r="H28" s="271">
        <v>7.9</v>
      </c>
      <c r="I28" s="224">
        <v>8</v>
      </c>
      <c r="J28" s="224">
        <v>8</v>
      </c>
      <c r="K28" s="224">
        <v>1.7</v>
      </c>
      <c r="L28" s="224">
        <v>7.8</v>
      </c>
      <c r="M28" s="225">
        <v>7.9</v>
      </c>
      <c r="N28" s="271">
        <v>7.8</v>
      </c>
      <c r="O28" s="224">
        <v>8.1</v>
      </c>
      <c r="P28" s="224">
        <v>8.1999999999999993</v>
      </c>
      <c r="Q28" s="224">
        <v>2.2000000000000002</v>
      </c>
      <c r="R28" s="224">
        <v>8</v>
      </c>
      <c r="S28" s="225">
        <v>8.3000000000000007</v>
      </c>
      <c r="T28" s="262">
        <f t="shared" si="2"/>
        <v>126.3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7.9</v>
      </c>
      <c r="C29" s="263">
        <v>8.3000000000000007</v>
      </c>
      <c r="D29" s="263">
        <v>8.1999999999999993</v>
      </c>
      <c r="E29" s="263">
        <v>2</v>
      </c>
      <c r="F29" s="263">
        <v>8.1</v>
      </c>
      <c r="G29" s="319">
        <v>7.9</v>
      </c>
      <c r="H29" s="277">
        <v>7.9</v>
      </c>
      <c r="I29" s="263">
        <v>8</v>
      </c>
      <c r="J29" s="263">
        <v>8</v>
      </c>
      <c r="K29" s="263">
        <v>1.8</v>
      </c>
      <c r="L29" s="263">
        <v>7.9</v>
      </c>
      <c r="M29" s="319">
        <v>7.9</v>
      </c>
      <c r="N29" s="277">
        <v>7.8</v>
      </c>
      <c r="O29" s="263">
        <v>8.1</v>
      </c>
      <c r="P29" s="263">
        <v>8.1999999999999993</v>
      </c>
      <c r="Q29" s="263">
        <v>2.2000000000000002</v>
      </c>
      <c r="R29" s="263">
        <v>8</v>
      </c>
      <c r="S29" s="319">
        <v>8.3000000000000007</v>
      </c>
      <c r="T29" s="265">
        <f t="shared" si="2"/>
        <v>126.5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55.199999999999996</v>
      </c>
      <c r="C30" s="268">
        <f t="shared" ref="C30:S30" si="3">SUM(C23:C29)</f>
        <v>58</v>
      </c>
      <c r="D30" s="268">
        <f t="shared" si="3"/>
        <v>57.600000000000009</v>
      </c>
      <c r="E30" s="268">
        <f t="shared" si="3"/>
        <v>14.2</v>
      </c>
      <c r="F30" s="268">
        <f t="shared" si="3"/>
        <v>56.6</v>
      </c>
      <c r="G30" s="320">
        <f t="shared" si="3"/>
        <v>55.899999999999991</v>
      </c>
      <c r="H30" s="237">
        <f t="shared" si="3"/>
        <v>55.4</v>
      </c>
      <c r="I30" s="268">
        <f t="shared" si="3"/>
        <v>56.2</v>
      </c>
      <c r="J30" s="268">
        <f t="shared" si="3"/>
        <v>55.699999999999996</v>
      </c>
      <c r="K30" s="268">
        <f t="shared" si="3"/>
        <v>12.2</v>
      </c>
      <c r="L30" s="268">
        <f t="shared" si="3"/>
        <v>54.9</v>
      </c>
      <c r="M30" s="320">
        <f t="shared" si="3"/>
        <v>55.499999999999993</v>
      </c>
      <c r="N30" s="237">
        <f t="shared" si="3"/>
        <v>55.199999999999996</v>
      </c>
      <c r="O30" s="268">
        <f t="shared" si="3"/>
        <v>56.800000000000004</v>
      </c>
      <c r="P30" s="268">
        <f t="shared" si="3"/>
        <v>57.600000000000009</v>
      </c>
      <c r="Q30" s="268">
        <f t="shared" si="3"/>
        <v>15.399999999999999</v>
      </c>
      <c r="R30" s="268">
        <f t="shared" si="3"/>
        <v>55.699999999999996</v>
      </c>
      <c r="S30" s="320">
        <f t="shared" si="3"/>
        <v>57.8</v>
      </c>
      <c r="T30" s="267">
        <f t="shared" si="2"/>
        <v>885.9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54</v>
      </c>
      <c r="C31" s="241">
        <v>57</v>
      </c>
      <c r="D31" s="241">
        <v>57</v>
      </c>
      <c r="E31" s="241">
        <v>14</v>
      </c>
      <c r="F31" s="241">
        <v>56</v>
      </c>
      <c r="G31" s="241">
        <v>56</v>
      </c>
      <c r="H31" s="241">
        <v>55</v>
      </c>
      <c r="I31" s="241">
        <v>56</v>
      </c>
      <c r="J31" s="241">
        <v>56</v>
      </c>
      <c r="K31" s="241">
        <v>12</v>
      </c>
      <c r="L31" s="241">
        <v>55</v>
      </c>
      <c r="M31" s="241">
        <v>56</v>
      </c>
      <c r="N31" s="241">
        <v>54</v>
      </c>
      <c r="O31" s="241">
        <v>56</v>
      </c>
      <c r="P31" s="241">
        <v>57</v>
      </c>
      <c r="Q31" s="241">
        <v>15</v>
      </c>
      <c r="R31" s="241">
        <v>56</v>
      </c>
      <c r="S31" s="241">
        <v>58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43" t="s">
        <v>25</v>
      </c>
      <c r="C33" s="544"/>
      <c r="D33" s="544"/>
      <c r="E33" s="544"/>
      <c r="F33" s="544"/>
      <c r="G33" s="544"/>
      <c r="H33" s="246"/>
      <c r="I33" s="247"/>
      <c r="J33" s="543" t="s">
        <v>78</v>
      </c>
      <c r="K33" s="544"/>
      <c r="L33" s="544"/>
      <c r="M33" s="544"/>
      <c r="N33" s="544"/>
      <c r="O33" s="544"/>
      <c r="P33" s="246"/>
      <c r="Q33" s="546" t="s">
        <v>155</v>
      </c>
      <c r="R33" s="547"/>
      <c r="S33" s="547"/>
      <c r="T33" s="547"/>
      <c r="U33" s="547"/>
      <c r="V33" s="548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46"/>
      <c r="R34" s="547"/>
      <c r="S34" s="547"/>
      <c r="T34" s="547"/>
      <c r="U34" s="547"/>
      <c r="V34" s="548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86.4</v>
      </c>
      <c r="C35" s="254">
        <v>80.2</v>
      </c>
      <c r="D35" s="254">
        <v>82.2</v>
      </c>
      <c r="E35" s="254">
        <v>24.1</v>
      </c>
      <c r="F35" s="254">
        <v>90.5</v>
      </c>
      <c r="G35" s="255">
        <v>88.7</v>
      </c>
      <c r="H35" s="227">
        <f t="shared" ref="H35:H42" si="4">SUM(B35:G35)</f>
        <v>452.1</v>
      </c>
      <c r="I35" s="208"/>
      <c r="J35" s="223">
        <v>6.4</v>
      </c>
      <c r="K35" s="261">
        <v>5.7</v>
      </c>
      <c r="L35" s="261">
        <v>6</v>
      </c>
      <c r="M35" s="261">
        <v>1.9</v>
      </c>
      <c r="N35" s="261">
        <v>6.4</v>
      </c>
      <c r="O35" s="261">
        <v>6.4</v>
      </c>
      <c r="P35" s="262">
        <f t="shared" ref="P35:P42" si="5">SUM(J35:O35)</f>
        <v>32.799999999999997</v>
      </c>
      <c r="Q35" s="546"/>
      <c r="R35" s="547"/>
      <c r="S35" s="547"/>
      <c r="T35" s="547"/>
      <c r="U35" s="547"/>
      <c r="V35" s="548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86.4</v>
      </c>
      <c r="C36" s="254">
        <v>80.2</v>
      </c>
      <c r="D36" s="254">
        <v>82.2</v>
      </c>
      <c r="E36" s="254">
        <v>24.1</v>
      </c>
      <c r="F36" s="254">
        <v>90.5</v>
      </c>
      <c r="G36" s="255">
        <v>88.7</v>
      </c>
      <c r="H36" s="227">
        <f t="shared" si="4"/>
        <v>452.1</v>
      </c>
      <c r="I36" s="212"/>
      <c r="J36" s="223">
        <v>6.4</v>
      </c>
      <c r="K36" s="261">
        <v>5.7</v>
      </c>
      <c r="L36" s="261">
        <v>6</v>
      </c>
      <c r="M36" s="261">
        <v>1.9</v>
      </c>
      <c r="N36" s="261">
        <v>6.4</v>
      </c>
      <c r="O36" s="261">
        <v>6.4</v>
      </c>
      <c r="P36" s="262">
        <f t="shared" si="5"/>
        <v>32.799999999999997</v>
      </c>
      <c r="Q36" s="546"/>
      <c r="R36" s="547"/>
      <c r="S36" s="547"/>
      <c r="T36" s="547"/>
      <c r="U36" s="547"/>
      <c r="V36" s="548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6.2</v>
      </c>
      <c r="K37" s="261">
        <v>5.6</v>
      </c>
      <c r="L37" s="261">
        <v>5.9</v>
      </c>
      <c r="M37" s="261">
        <v>1.8</v>
      </c>
      <c r="N37" s="261">
        <v>6.3</v>
      </c>
      <c r="O37" s="261">
        <v>6.2</v>
      </c>
      <c r="P37" s="262">
        <f t="shared" si="5"/>
        <v>32.000000000000007</v>
      </c>
      <c r="Q37" s="546"/>
      <c r="R37" s="547"/>
      <c r="S37" s="547"/>
      <c r="T37" s="547"/>
      <c r="U37" s="547"/>
      <c r="V37" s="548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6.3</v>
      </c>
      <c r="K38" s="261">
        <v>5.7</v>
      </c>
      <c r="L38" s="261">
        <v>5.9</v>
      </c>
      <c r="M38" s="261">
        <v>1.8</v>
      </c>
      <c r="N38" s="261">
        <v>6.3</v>
      </c>
      <c r="O38" s="261">
        <v>6.3</v>
      </c>
      <c r="P38" s="262">
        <f t="shared" si="5"/>
        <v>32.299999999999997</v>
      </c>
      <c r="Q38" s="546"/>
      <c r="R38" s="547"/>
      <c r="S38" s="547"/>
      <c r="T38" s="547"/>
      <c r="U38" s="547"/>
      <c r="V38" s="548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5.7</v>
      </c>
      <c r="L39" s="261">
        <v>6</v>
      </c>
      <c r="M39" s="261">
        <v>1.8</v>
      </c>
      <c r="N39" s="261">
        <v>6.4</v>
      </c>
      <c r="O39" s="261">
        <v>6.3</v>
      </c>
      <c r="P39" s="262">
        <f t="shared" si="5"/>
        <v>32.5</v>
      </c>
      <c r="Q39" s="546"/>
      <c r="R39" s="547"/>
      <c r="S39" s="547"/>
      <c r="T39" s="547"/>
      <c r="U39" s="547"/>
      <c r="V39" s="548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6.3</v>
      </c>
      <c r="K40" s="261">
        <v>5.7</v>
      </c>
      <c r="L40" s="261">
        <v>6</v>
      </c>
      <c r="M40" s="261">
        <v>1.8</v>
      </c>
      <c r="N40" s="261">
        <v>6.4</v>
      </c>
      <c r="O40" s="261">
        <v>6.3</v>
      </c>
      <c r="P40" s="262">
        <f t="shared" si="5"/>
        <v>32.5</v>
      </c>
      <c r="Q40" s="546"/>
      <c r="R40" s="547"/>
      <c r="S40" s="547"/>
      <c r="T40" s="547"/>
      <c r="U40" s="547"/>
      <c r="V40" s="548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6.3</v>
      </c>
      <c r="K41" s="264">
        <v>5.7</v>
      </c>
      <c r="L41" s="264">
        <v>6</v>
      </c>
      <c r="M41" s="264">
        <v>1.9</v>
      </c>
      <c r="N41" s="264">
        <v>6.4</v>
      </c>
      <c r="O41" s="264">
        <v>6.3</v>
      </c>
      <c r="P41" s="265">
        <f t="shared" si="5"/>
        <v>32.599999999999994</v>
      </c>
      <c r="Q41" s="546"/>
      <c r="R41" s="547"/>
      <c r="S41" s="547"/>
      <c r="T41" s="547"/>
      <c r="U41" s="547"/>
      <c r="V41" s="548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172.8</v>
      </c>
      <c r="C42" s="274">
        <f t="shared" si="6"/>
        <v>160.4</v>
      </c>
      <c r="D42" s="274">
        <f t="shared" si="6"/>
        <v>164.4</v>
      </c>
      <c r="E42" s="274">
        <f t="shared" si="6"/>
        <v>48.2</v>
      </c>
      <c r="F42" s="274">
        <f t="shared" si="6"/>
        <v>181</v>
      </c>
      <c r="G42" s="329">
        <f t="shared" si="6"/>
        <v>177.4</v>
      </c>
      <c r="H42" s="239">
        <f t="shared" si="4"/>
        <v>904.2</v>
      </c>
      <c r="I42" s="208"/>
      <c r="J42" s="321">
        <f>SUM(J35:J41)</f>
        <v>44.199999999999996</v>
      </c>
      <c r="K42" s="266">
        <f>SUM(K35:K41)</f>
        <v>39.800000000000004</v>
      </c>
      <c r="L42" s="266">
        <f t="shared" ref="L42:O42" si="7">SUM(L35:L41)</f>
        <v>41.8</v>
      </c>
      <c r="M42" s="266">
        <f t="shared" si="7"/>
        <v>12.9</v>
      </c>
      <c r="N42" s="266">
        <f t="shared" si="7"/>
        <v>44.6</v>
      </c>
      <c r="O42" s="266">
        <f t="shared" si="7"/>
        <v>44.199999999999996</v>
      </c>
      <c r="P42" s="267">
        <f t="shared" si="5"/>
        <v>227.49999999999997</v>
      </c>
      <c r="Q42" s="546"/>
      <c r="R42" s="547"/>
      <c r="S42" s="547"/>
      <c r="T42" s="547"/>
      <c r="U42" s="547"/>
      <c r="V42" s="548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41">
        <v>41</v>
      </c>
      <c r="L43" s="241">
        <v>43</v>
      </c>
      <c r="M43" s="241">
        <v>13</v>
      </c>
      <c r="N43" s="241">
        <v>46</v>
      </c>
      <c r="O43" s="241">
        <v>46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  <mergeCell ref="B21:G21"/>
    <mergeCell ref="H21:M21"/>
    <mergeCell ref="N21:S21"/>
    <mergeCell ref="J33:O33"/>
    <mergeCell ref="B33:G33"/>
    <mergeCell ref="Q33:V42"/>
    <mergeCell ref="A1:A3"/>
    <mergeCell ref="B1:L1"/>
    <mergeCell ref="M1:P1"/>
    <mergeCell ref="B2:L3"/>
    <mergeCell ref="M2:P2"/>
    <mergeCell ref="M3:P3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zoomScaleNormal="100" zoomScaleSheetLayoutView="100" workbookViewId="0">
      <selection activeCell="D15" sqref="D15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55" t="s">
        <v>111</v>
      </c>
      <c r="B1" s="556"/>
      <c r="C1" s="556"/>
      <c r="D1" s="557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3.1</v>
      </c>
      <c r="C3" s="383" t="s">
        <v>124</v>
      </c>
      <c r="D3" s="384">
        <v>2.7</v>
      </c>
      <c r="E3" s="385"/>
    </row>
    <row r="4" spans="1:5" x14ac:dyDescent="0.25">
      <c r="A4" s="386" t="s">
        <v>113</v>
      </c>
      <c r="B4" s="387">
        <v>2.8</v>
      </c>
      <c r="C4" s="386" t="s">
        <v>125</v>
      </c>
      <c r="D4" s="387">
        <v>2.8</v>
      </c>
      <c r="E4" s="385"/>
    </row>
    <row r="5" spans="1:5" x14ac:dyDescent="0.25">
      <c r="A5" s="386" t="s">
        <v>114</v>
      </c>
      <c r="B5" s="387">
        <v>2.9</v>
      </c>
      <c r="C5" s="386" t="s">
        <v>126</v>
      </c>
      <c r="D5" s="387">
        <v>2.7</v>
      </c>
      <c r="E5" s="385"/>
    </row>
    <row r="6" spans="1:5" x14ac:dyDescent="0.25">
      <c r="A6" s="386" t="s">
        <v>115</v>
      </c>
      <c r="B6" s="387">
        <v>1</v>
      </c>
      <c r="C6" s="386" t="s">
        <v>127</v>
      </c>
      <c r="D6" s="387">
        <v>0.7</v>
      </c>
      <c r="E6" s="385"/>
    </row>
    <row r="7" spans="1:5" x14ac:dyDescent="0.25">
      <c r="A7" s="386" t="s">
        <v>116</v>
      </c>
      <c r="B7" s="387">
        <v>3.2</v>
      </c>
      <c r="C7" s="386" t="s">
        <v>128</v>
      </c>
      <c r="D7" s="387">
        <v>2.8</v>
      </c>
      <c r="E7" s="385"/>
    </row>
    <row r="8" spans="1:5" ht="24" thickBot="1" x14ac:dyDescent="0.3">
      <c r="A8" s="386" t="s">
        <v>117</v>
      </c>
      <c r="B8" s="388">
        <v>3.2</v>
      </c>
      <c r="C8" s="386" t="s">
        <v>129</v>
      </c>
      <c r="D8" s="388">
        <v>2.8</v>
      </c>
      <c r="E8" s="385"/>
    </row>
    <row r="9" spans="1:5" x14ac:dyDescent="0.25">
      <c r="A9" s="383" t="s">
        <v>118</v>
      </c>
      <c r="B9" s="384">
        <v>2.7</v>
      </c>
      <c r="C9" s="383" t="s">
        <v>130</v>
      </c>
      <c r="D9" s="384">
        <v>2.7</v>
      </c>
      <c r="E9" s="385"/>
    </row>
    <row r="10" spans="1:5" x14ac:dyDescent="0.25">
      <c r="A10" s="386" t="s">
        <v>119</v>
      </c>
      <c r="B10" s="387">
        <v>2.7</v>
      </c>
      <c r="C10" s="386" t="s">
        <v>131</v>
      </c>
      <c r="D10" s="387">
        <v>2.8</v>
      </c>
      <c r="E10" s="385"/>
    </row>
    <row r="11" spans="1:5" x14ac:dyDescent="0.25">
      <c r="A11" s="386" t="s">
        <v>120</v>
      </c>
      <c r="B11" s="387">
        <v>2.7</v>
      </c>
      <c r="C11" s="386" t="s">
        <v>132</v>
      </c>
      <c r="D11" s="387">
        <v>2.8</v>
      </c>
      <c r="E11" s="385"/>
    </row>
    <row r="12" spans="1:5" x14ac:dyDescent="0.25">
      <c r="A12" s="386" t="s">
        <v>121</v>
      </c>
      <c r="B12" s="387">
        <v>0.8</v>
      </c>
      <c r="C12" s="386" t="s">
        <v>133</v>
      </c>
      <c r="D12" s="387">
        <v>0.8</v>
      </c>
      <c r="E12" s="385"/>
    </row>
    <row r="13" spans="1:5" x14ac:dyDescent="0.25">
      <c r="A13" s="386" t="s">
        <v>122</v>
      </c>
      <c r="B13" s="387">
        <v>2.8</v>
      </c>
      <c r="C13" s="386" t="s">
        <v>134</v>
      </c>
      <c r="D13" s="387">
        <v>2.8</v>
      </c>
      <c r="E13" s="385"/>
    </row>
    <row r="14" spans="1:5" ht="24" thickBot="1" x14ac:dyDescent="0.3">
      <c r="A14" s="386" t="s">
        <v>123</v>
      </c>
      <c r="B14" s="388">
        <v>2.8</v>
      </c>
      <c r="C14" s="386" t="s">
        <v>135</v>
      </c>
      <c r="D14" s="388">
        <v>2.8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topLeftCell="A7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61" t="s">
        <v>107</v>
      </c>
      <c r="B2" s="367">
        <v>583</v>
      </c>
      <c r="C2" s="367">
        <v>44</v>
      </c>
      <c r="D2" s="368">
        <v>4.5999999999999996</v>
      </c>
      <c r="E2" s="369">
        <f t="shared" ref="E2:E7" si="0">SUM(B2:C2)*D2/1000</f>
        <v>2.8841999999999999</v>
      </c>
    </row>
    <row r="3" spans="1:5" x14ac:dyDescent="0.25">
      <c r="A3" s="562"/>
      <c r="B3" s="367">
        <v>535</v>
      </c>
      <c r="C3" s="367">
        <v>41</v>
      </c>
      <c r="D3" s="368">
        <v>4.5999999999999996</v>
      </c>
      <c r="E3" s="369">
        <f t="shared" si="0"/>
        <v>2.6496</v>
      </c>
    </row>
    <row r="4" spans="1:5" x14ac:dyDescent="0.25">
      <c r="A4" s="562"/>
      <c r="B4" s="367">
        <v>553</v>
      </c>
      <c r="C4" s="367">
        <v>43</v>
      </c>
      <c r="D4" s="368">
        <v>4.5999999999999996</v>
      </c>
      <c r="E4" s="369">
        <f t="shared" si="0"/>
        <v>2.7416</v>
      </c>
    </row>
    <row r="5" spans="1:5" x14ac:dyDescent="0.25">
      <c r="A5" s="562"/>
      <c r="B5" s="367">
        <v>173</v>
      </c>
      <c r="C5" s="367">
        <v>14</v>
      </c>
      <c r="D5" s="368">
        <v>4.5999999999999996</v>
      </c>
      <c r="E5" s="369">
        <f t="shared" si="0"/>
        <v>0.86019999999999996</v>
      </c>
    </row>
    <row r="6" spans="1:5" x14ac:dyDescent="0.25">
      <c r="A6" s="562"/>
      <c r="B6" s="367">
        <v>606</v>
      </c>
      <c r="C6" s="367">
        <v>46</v>
      </c>
      <c r="D6" s="368">
        <v>4.5999999999999996</v>
      </c>
      <c r="E6" s="369">
        <f t="shared" si="0"/>
        <v>2.9991999999999996</v>
      </c>
    </row>
    <row r="7" spans="1:5" x14ac:dyDescent="0.25">
      <c r="A7" s="563"/>
      <c r="B7" s="367">
        <v>599</v>
      </c>
      <c r="C7" s="367">
        <v>46</v>
      </c>
      <c r="D7" s="368">
        <v>4.5999999999999996</v>
      </c>
      <c r="E7" s="369">
        <f t="shared" si="0"/>
        <v>2.9669999999999996</v>
      </c>
    </row>
    <row r="8" spans="1:5" x14ac:dyDescent="0.25">
      <c r="A8" s="558" t="s">
        <v>8</v>
      </c>
      <c r="B8" s="367">
        <v>686</v>
      </c>
      <c r="C8" s="367">
        <v>55</v>
      </c>
      <c r="D8" s="368">
        <v>3.4</v>
      </c>
      <c r="E8" s="369">
        <f t="shared" ref="E8:E25" si="1">SUM(B8:C8)*D8/1000</f>
        <v>2.5194000000000001</v>
      </c>
    </row>
    <row r="9" spans="1:5" x14ac:dyDescent="0.25">
      <c r="A9" s="559"/>
      <c r="B9" s="367">
        <v>698</v>
      </c>
      <c r="C9" s="367">
        <v>57</v>
      </c>
      <c r="D9" s="368">
        <v>3.4</v>
      </c>
      <c r="E9" s="369">
        <f t="shared" si="1"/>
        <v>2.5670000000000002</v>
      </c>
    </row>
    <row r="10" spans="1:5" x14ac:dyDescent="0.25">
      <c r="A10" s="559"/>
      <c r="B10" s="367">
        <v>716</v>
      </c>
      <c r="C10" s="367">
        <v>57</v>
      </c>
      <c r="D10" s="368">
        <v>3.4</v>
      </c>
      <c r="E10" s="369">
        <f t="shared" si="1"/>
        <v>2.6281999999999996</v>
      </c>
    </row>
    <row r="11" spans="1:5" x14ac:dyDescent="0.25">
      <c r="A11" s="559"/>
      <c r="B11" s="367">
        <v>181</v>
      </c>
      <c r="C11" s="367">
        <v>15</v>
      </c>
      <c r="D11" s="368">
        <v>3.4</v>
      </c>
      <c r="E11" s="369">
        <f t="shared" si="1"/>
        <v>0.66639999999999999</v>
      </c>
    </row>
    <row r="12" spans="1:5" x14ac:dyDescent="0.25">
      <c r="A12" s="559"/>
      <c r="B12" s="367">
        <v>732</v>
      </c>
      <c r="C12" s="367">
        <v>57</v>
      </c>
      <c r="D12" s="368">
        <v>3.4</v>
      </c>
      <c r="E12" s="369">
        <f t="shared" si="1"/>
        <v>2.6825999999999999</v>
      </c>
    </row>
    <row r="13" spans="1:5" x14ac:dyDescent="0.25">
      <c r="A13" s="564"/>
      <c r="B13" s="367">
        <v>730</v>
      </c>
      <c r="C13" s="367">
        <v>57</v>
      </c>
      <c r="D13" s="368">
        <v>3.4</v>
      </c>
      <c r="E13" s="369">
        <f t="shared" si="1"/>
        <v>2.6757999999999997</v>
      </c>
    </row>
    <row r="14" spans="1:5" x14ac:dyDescent="0.25">
      <c r="A14" s="558" t="s">
        <v>51</v>
      </c>
      <c r="B14" s="367">
        <v>714</v>
      </c>
      <c r="C14" s="367">
        <v>55</v>
      </c>
      <c r="D14" s="368">
        <v>3.4</v>
      </c>
      <c r="E14" s="369">
        <f t="shared" si="1"/>
        <v>2.6145999999999998</v>
      </c>
    </row>
    <row r="15" spans="1:5" x14ac:dyDescent="0.25">
      <c r="A15" s="559"/>
      <c r="B15" s="367">
        <v>728</v>
      </c>
      <c r="C15" s="367">
        <v>56</v>
      </c>
      <c r="D15" s="368">
        <v>3.4</v>
      </c>
      <c r="E15" s="369">
        <f t="shared" si="1"/>
        <v>2.6656</v>
      </c>
    </row>
    <row r="16" spans="1:5" x14ac:dyDescent="0.25">
      <c r="A16" s="559"/>
      <c r="B16" s="367">
        <v>721</v>
      </c>
      <c r="C16" s="367">
        <v>56</v>
      </c>
      <c r="D16" s="368">
        <v>3.4</v>
      </c>
      <c r="E16" s="369">
        <f t="shared" si="1"/>
        <v>2.6417999999999999</v>
      </c>
    </row>
    <row r="17" spans="1:5" x14ac:dyDescent="0.25">
      <c r="A17" s="559"/>
      <c r="B17" s="367">
        <v>164</v>
      </c>
      <c r="C17" s="367">
        <v>13</v>
      </c>
      <c r="D17" s="368">
        <v>3.4</v>
      </c>
      <c r="E17" s="369">
        <f t="shared" si="1"/>
        <v>0.6018</v>
      </c>
    </row>
    <row r="18" spans="1:5" x14ac:dyDescent="0.25">
      <c r="A18" s="559"/>
      <c r="B18" s="367">
        <v>743</v>
      </c>
      <c r="C18" s="367">
        <v>56</v>
      </c>
      <c r="D18" s="368">
        <v>3.4</v>
      </c>
      <c r="E18" s="369">
        <f t="shared" si="1"/>
        <v>2.7166000000000001</v>
      </c>
    </row>
    <row r="19" spans="1:5" x14ac:dyDescent="0.25">
      <c r="A19" s="564"/>
      <c r="B19" s="367">
        <v>741</v>
      </c>
      <c r="C19" s="367">
        <v>56</v>
      </c>
      <c r="D19" s="368">
        <v>3.4</v>
      </c>
      <c r="E19" s="369">
        <f t="shared" si="1"/>
        <v>2.7097999999999995</v>
      </c>
    </row>
    <row r="20" spans="1:5" x14ac:dyDescent="0.25">
      <c r="A20" s="558" t="s">
        <v>50</v>
      </c>
      <c r="B20" s="367">
        <v>719</v>
      </c>
      <c r="C20" s="367">
        <v>55</v>
      </c>
      <c r="D20" s="368">
        <v>3.4</v>
      </c>
      <c r="E20" s="369">
        <f t="shared" si="1"/>
        <v>2.6315999999999997</v>
      </c>
    </row>
    <row r="21" spans="1:5" x14ac:dyDescent="0.25">
      <c r="A21" s="559"/>
      <c r="B21" s="367">
        <v>728</v>
      </c>
      <c r="C21" s="367">
        <v>56</v>
      </c>
      <c r="D21" s="368">
        <v>3.4</v>
      </c>
      <c r="E21" s="369">
        <f t="shared" si="1"/>
        <v>2.6656</v>
      </c>
    </row>
    <row r="22" spans="1:5" x14ac:dyDescent="0.25">
      <c r="A22" s="559"/>
      <c r="B22" s="367">
        <v>740</v>
      </c>
      <c r="C22" s="367">
        <v>57</v>
      </c>
      <c r="D22" s="368">
        <v>3.4</v>
      </c>
      <c r="E22" s="369">
        <f t="shared" si="1"/>
        <v>2.7097999999999995</v>
      </c>
    </row>
    <row r="23" spans="1:5" x14ac:dyDescent="0.25">
      <c r="A23" s="559"/>
      <c r="B23" s="367">
        <v>186</v>
      </c>
      <c r="C23" s="367">
        <v>15</v>
      </c>
      <c r="D23" s="368">
        <v>3.4</v>
      </c>
      <c r="E23" s="369">
        <f t="shared" si="1"/>
        <v>0.68340000000000001</v>
      </c>
    </row>
    <row r="24" spans="1:5" x14ac:dyDescent="0.25">
      <c r="A24" s="559"/>
      <c r="B24" s="370">
        <v>743</v>
      </c>
      <c r="C24" s="370">
        <v>56</v>
      </c>
      <c r="D24" s="368">
        <v>3.4</v>
      </c>
      <c r="E24" s="371">
        <f t="shared" si="1"/>
        <v>2.7166000000000001</v>
      </c>
    </row>
    <row r="25" spans="1:5" ht="19.5" thickBot="1" x14ac:dyDescent="0.3">
      <c r="A25" s="560"/>
      <c r="B25" s="372">
        <v>744</v>
      </c>
      <c r="C25" s="372">
        <v>58</v>
      </c>
      <c r="D25" s="368">
        <v>3.4</v>
      </c>
      <c r="E25" s="373">
        <f t="shared" si="1"/>
        <v>2.7267999999999999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65" t="s">
        <v>82</v>
      </c>
      <c r="B1" s="566"/>
      <c r="C1" s="566"/>
      <c r="D1" s="567"/>
    </row>
    <row r="2" spans="1:6" ht="20.25" x14ac:dyDescent="0.25">
      <c r="A2" s="337" t="s">
        <v>83</v>
      </c>
      <c r="B2" s="338">
        <v>73.2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2.7230400000000006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5.4460800000000011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153.30000000000001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3.8325000000000005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1.6135800000000007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4.4821666666666689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60</vt:i4>
      </vt:variant>
      <vt:variant>
        <vt:lpstr>Rangos con nombre</vt:lpstr>
      </vt:variant>
      <vt:variant>
        <vt:i4>35</vt:i4>
      </vt:variant>
    </vt:vector>
  </HeadingPairs>
  <TitlesOfParts>
    <vt:vector size="95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2022-05-13T15:47:27Z</cp:lastPrinted>
  <dcterms:created xsi:type="dcterms:W3CDTF">2021-03-04T08:17:33Z</dcterms:created>
  <dcterms:modified xsi:type="dcterms:W3CDTF">2022-06-03T18:23:58Z</dcterms:modified>
</cp:coreProperties>
</file>