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A598A5EA-856E-45A5-9268-A3ACBC4590E0}" xr6:coauthVersionLast="36" xr6:coauthVersionMax="36" xr10:uidLastSave="{00000000-0000-0000-0000-000000000000}"/>
  <bookViews>
    <workbookView xWindow="0" yWindow="0" windowWidth="20490" windowHeight="7545" tabRatio="742" firstSheet="52" activeTab="59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SEM 57" sheetId="66" r:id="rId58"/>
    <sheet name="SEM 58" sheetId="67" r:id="rId59"/>
    <sheet name="IMPRIMIR" sheetId="2" r:id="rId60"/>
    <sheet name="Calcio_Imprimir" sheetId="36" r:id="rId61"/>
    <sheet name="Calcio" sheetId="34" r:id="rId62"/>
    <sheet name="Carbonato de calcio" sheetId="33" r:id="rId63"/>
  </sheets>
  <definedNames>
    <definedName name="_xlnm.Print_Area" localSheetId="62">'Carbonato de calcio'!$A$1:$D$10</definedName>
    <definedName name="_xlnm.Print_Area" localSheetId="59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  <definedName name="_xlnm.Print_Area" localSheetId="57">'SEM 57'!$A$1:$W$70</definedName>
    <definedName name="_xlnm.Print_Area" localSheetId="58">'SEM 58'!$A$1:$W$70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7" l="1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D70" i="67" s="1"/>
  <c r="C65" i="67"/>
  <c r="C70" i="67" s="1"/>
  <c r="B65" i="67"/>
  <c r="B70" i="67" s="1"/>
  <c r="T64" i="67"/>
  <c r="T63" i="67"/>
  <c r="T62" i="67"/>
  <c r="T61" i="67"/>
  <c r="T60" i="67"/>
  <c r="T59" i="67"/>
  <c r="T58" i="67"/>
  <c r="R50" i="67"/>
  <c r="Q50" i="67"/>
  <c r="P50" i="67"/>
  <c r="O50" i="67"/>
  <c r="N50" i="67"/>
  <c r="M50" i="67"/>
  <c r="I50" i="67"/>
  <c r="H50" i="67"/>
  <c r="G50" i="67"/>
  <c r="F50" i="67"/>
  <c r="E50" i="67"/>
  <c r="D50" i="67"/>
  <c r="C50" i="67"/>
  <c r="B50" i="67"/>
  <c r="R49" i="67"/>
  <c r="Q49" i="67"/>
  <c r="P49" i="67"/>
  <c r="O49" i="67"/>
  <c r="N49" i="67"/>
  <c r="M49" i="67"/>
  <c r="I49" i="67"/>
  <c r="H49" i="67"/>
  <c r="G49" i="67"/>
  <c r="F49" i="67"/>
  <c r="E49" i="67"/>
  <c r="D49" i="67"/>
  <c r="C49" i="67"/>
  <c r="B49" i="67"/>
  <c r="S48" i="67"/>
  <c r="J48" i="67"/>
  <c r="R46" i="67"/>
  <c r="R51" i="67" s="1"/>
  <c r="Q46" i="67"/>
  <c r="Q51" i="67" s="1"/>
  <c r="P46" i="67"/>
  <c r="P51" i="67" s="1"/>
  <c r="O46" i="67"/>
  <c r="O51" i="67" s="1"/>
  <c r="N46" i="67"/>
  <c r="N51" i="67" s="1"/>
  <c r="M46" i="67"/>
  <c r="M51" i="67" s="1"/>
  <c r="I46" i="67"/>
  <c r="I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S45" i="67"/>
  <c r="J45" i="67"/>
  <c r="S44" i="67"/>
  <c r="J44" i="67"/>
  <c r="S43" i="67"/>
  <c r="J43" i="67"/>
  <c r="S42" i="67"/>
  <c r="J42" i="67"/>
  <c r="S41" i="67"/>
  <c r="J41" i="67"/>
  <c r="S40" i="67"/>
  <c r="J40" i="67"/>
  <c r="S39" i="67"/>
  <c r="J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S46" i="67" l="1"/>
  <c r="T25" i="67"/>
  <c r="J46" i="67"/>
  <c r="T65" i="67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R49" i="66"/>
  <c r="Q49" i="66"/>
  <c r="P49" i="66"/>
  <c r="O49" i="66"/>
  <c r="N49" i="66"/>
  <c r="M4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R50" i="66"/>
  <c r="Q50" i="66"/>
  <c r="P50" i="66"/>
  <c r="O50" i="66"/>
  <c r="N50" i="66"/>
  <c r="M50" i="66"/>
  <c r="I50" i="66"/>
  <c r="H50" i="66"/>
  <c r="G50" i="66"/>
  <c r="F50" i="66"/>
  <c r="E50" i="66"/>
  <c r="D50" i="66"/>
  <c r="C50" i="66"/>
  <c r="B50" i="66"/>
  <c r="I49" i="66"/>
  <c r="H49" i="66"/>
  <c r="G49" i="66"/>
  <c r="F49" i="66"/>
  <c r="E49" i="66"/>
  <c r="D49" i="66"/>
  <c r="C49" i="66"/>
  <c r="B49" i="66"/>
  <c r="S48" i="66"/>
  <c r="J48" i="66"/>
  <c r="R46" i="66"/>
  <c r="R51" i="66" s="1"/>
  <c r="Q46" i="66"/>
  <c r="Q51" i="66" s="1"/>
  <c r="P46" i="66"/>
  <c r="O46" i="66"/>
  <c r="O51" i="66" s="1"/>
  <c r="N46" i="66"/>
  <c r="N51" i="66" s="1"/>
  <c r="M46" i="66"/>
  <c r="M51" i="66" s="1"/>
  <c r="I46" i="66"/>
  <c r="I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S45" i="66"/>
  <c r="J45" i="66"/>
  <c r="S44" i="66"/>
  <c r="J44" i="66"/>
  <c r="S43" i="66"/>
  <c r="J43" i="66"/>
  <c r="S42" i="66"/>
  <c r="J42" i="66"/>
  <c r="S41" i="66"/>
  <c r="J41" i="66"/>
  <c r="S40" i="66"/>
  <c r="J40" i="66"/>
  <c r="S39" i="66"/>
  <c r="J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B25" i="66"/>
  <c r="B30" i="66" s="1"/>
  <c r="T24" i="66"/>
  <c r="T23" i="66"/>
  <c r="T22" i="66"/>
  <c r="T21" i="66"/>
  <c r="T20" i="66"/>
  <c r="T19" i="66"/>
  <c r="T18" i="66"/>
  <c r="S47" i="67" l="1"/>
  <c r="S49" i="67"/>
  <c r="T26" i="67"/>
  <c r="U27" i="67"/>
  <c r="T66" i="67"/>
  <c r="T68" i="67"/>
  <c r="J47" i="67"/>
  <c r="J49" i="67"/>
  <c r="S46" i="66"/>
  <c r="S47" i="66" s="1"/>
  <c r="P51" i="66"/>
  <c r="J46" i="66"/>
  <c r="J49" i="66" s="1"/>
  <c r="T25" i="66"/>
  <c r="U27" i="66" s="1"/>
  <c r="B51" i="66"/>
  <c r="C30" i="66"/>
  <c r="T65" i="66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49" i="66" l="1"/>
  <c r="J47" i="66"/>
  <c r="T26" i="66"/>
  <c r="T68" i="66"/>
  <c r="T66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<sst xmlns="http://schemas.openxmlformats.org/spreadsheetml/2006/main" count="4911" uniqueCount="170">
  <si>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</si>
  <si>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</si>
  <si>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</si>
  <si>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</si>
  <si>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</si>
  <si>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</si>
  <si>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</si>
  <si>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</si>
  <si>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</si>
  <si>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</si>
  <si>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</si>
  <si>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</si>
  <si>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</si>
  <si>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</si>
  <si>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</si>
  <si>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</si>
  <si>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</si>
  <si>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</si>
  <si>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</si>
  <si>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</si>
  <si>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</si>
  <si>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</si>
  <si>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</si>
  <si>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</si>
  <si>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</si>
  <si>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</si>
  <si>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</si>
  <si>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</si>
  <si>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</si>
  <si>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</si>
  <si>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</si>
  <si>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</si>
  <si>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</si>
  <si>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</si>
  <si>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</si>
  <si>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</si>
  <si>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</si>
  <si>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</si>
  <si>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</si>
  <si>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</si>
  <si>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</si>
  <si>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</si>
  <si>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</si>
  <si>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</si>
  <si>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</si>
  <si>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</si>
  <si>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</si>
  <si>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</si>
  <si>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</si>
  <si>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</si>
  <si>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</si>
  <si>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</si>
  <si>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</si>
  <si>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</si>
  <si>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</si>
  <si>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</si>
  <si>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</si>
  <si>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</si>
  <si>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</si>
  <si>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</si>
  <si>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</si>
  <si>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</si>
  <si>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</si>
  <si>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</si>
  <si>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</si>
  <si>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</si>
  <si>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</si>
  <si>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</si>
  <si>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</si>
  <si>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</si>
  <si>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</si>
  <si>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</si>
  <si>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</si>
  <si>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</si>
  <si>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</si>
  <si>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</si>
  <si>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</si>
  <si>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</si>
  <si>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</si>
  <si>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</si>
  <si>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</si>
  <si>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</si>
  <si>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</si>
  <si>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</si>
  <si>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</si>
  <si>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</si>
  <si>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</si>
  <si>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</si>
  <si>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</si>
  <si>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</si>
  <si>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</si>
  <si>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</si>
  <si>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</si>
  <si>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</si>
  <si>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</si>
  <si>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</si>
  <si>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</si>
  <si>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</si>
  <si>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</si>
  <si>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</si>
  <si>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</si>
  <si>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</si>
  <si>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</si>
  <si>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</si>
  <si>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</si>
  <si>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</si>
  <si>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</si>
  <si>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</si>
  <si>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</si>
  <si>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</si>
  <si>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</si>
  <si>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</si>
  <si>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</si>
  <si>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</si>
  <si>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</si>
  <si>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</si>
  <si>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</si>
  <si>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</si>
  <si>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</si>
  <si>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</si>
  <si>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</si>
  <si>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</si>
  <si>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</si>
  <si>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</si>
  <si>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</si>
  <si>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</si>
  <si>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</si>
  <si>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</si>
  <si>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</si>
  <si>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</si>
  <si>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</si>
  <si>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</si>
  <si>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</si>
  <si>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</si>
  <si>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</si>
  <si>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</si>
  <si>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</si>
  <si>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</si>
  <si>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</si>
  <si>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</si>
  <si>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</si>
  <si>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</si>
  <si>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</si>
  <si>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</si>
  <si>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</si>
  <si>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</si>
  <si>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</si>
  <si>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</si>
  <si>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</si>
  <si>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</si>
  <si>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</si>
  <si>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</si>
  <si>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</si>
  <si>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</si>
  <si>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</si>
  <si>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</si>
  <si>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</si>
  <si>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</si>
  <si>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</si>
  <si>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</si>
  <si>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</si>
  <si>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</si>
  <si>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</si>
  <si>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</si>
  <si>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</si>
  <si>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</si>
  <si>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</si>
  <si>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SEMANA 57</t>
  </si>
  <si>
    <t>SEMANA 58</t>
  </si>
  <si>
    <t>24 AL 30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</si>
</sst>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7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26" t="s">
        <v>5</v>
      </c>
      <c r="L11" s="52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1" t="s">
        <v>8</v>
      </c>
      <c r="C15" s="522"/>
      <c r="D15" s="522"/>
      <c r="E15" s="522"/>
      <c r="F15" s="522"/>
      <c r="G15" s="522"/>
      <c r="H15" s="522"/>
      <c r="I15" s="522"/>
      <c r="J15" s="522"/>
      <c r="K15" s="523"/>
      <c r="L15" s="528" t="s">
        <v>50</v>
      </c>
      <c r="M15" s="529"/>
      <c r="N15" s="529"/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9" t="s">
        <v>25</v>
      </c>
      <c r="C36" s="527"/>
      <c r="D36" s="527"/>
      <c r="E36" s="527"/>
      <c r="F36" s="527"/>
      <c r="G36" s="527"/>
      <c r="H36" s="97"/>
      <c r="I36" s="52" t="s">
        <v>26</v>
      </c>
      <c r="J36" s="105"/>
      <c r="K36" s="518" t="s">
        <v>25</v>
      </c>
      <c r="L36" s="518"/>
      <c r="M36" s="518"/>
      <c r="N36" s="518"/>
      <c r="O36" s="519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U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26" t="s">
        <v>52</v>
      </c>
      <c r="L11" s="526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1" t="s">
        <v>8</v>
      </c>
      <c r="C15" s="522"/>
      <c r="D15" s="522"/>
      <c r="E15" s="522"/>
      <c r="F15" s="522"/>
      <c r="G15" s="522"/>
      <c r="H15" s="522"/>
      <c r="I15" s="523"/>
      <c r="J15" s="528" t="s">
        <v>50</v>
      </c>
      <c r="K15" s="529"/>
      <c r="L15" s="529"/>
      <c r="M15" s="529"/>
      <c r="N15" s="529"/>
      <c r="O15" s="529"/>
      <c r="P15" s="529"/>
      <c r="Q15" s="530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9" t="s">
        <v>25</v>
      </c>
      <c r="C36" s="527"/>
      <c r="D36" s="527"/>
      <c r="E36" s="527"/>
      <c r="F36" s="527"/>
      <c r="G36" s="527"/>
      <c r="H36" s="97"/>
      <c r="I36" s="52" t="s">
        <v>26</v>
      </c>
      <c r="J36" s="105"/>
      <c r="K36" s="518" t="s">
        <v>25</v>
      </c>
      <c r="L36" s="518"/>
      <c r="M36" s="518"/>
      <c r="N36" s="518"/>
      <c r="O36" s="519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26" t="s">
        <v>53</v>
      </c>
      <c r="L11" s="526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1" t="s">
        <v>8</v>
      </c>
      <c r="C15" s="522"/>
      <c r="D15" s="522"/>
      <c r="E15" s="522"/>
      <c r="F15" s="522"/>
      <c r="G15" s="522"/>
      <c r="H15" s="522"/>
      <c r="I15" s="523"/>
      <c r="J15" s="528" t="s">
        <v>50</v>
      </c>
      <c r="K15" s="529"/>
      <c r="L15" s="529"/>
      <c r="M15" s="529"/>
      <c r="N15" s="529"/>
      <c r="O15" s="529"/>
      <c r="P15" s="529"/>
      <c r="Q15" s="530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9" t="s">
        <v>25</v>
      </c>
      <c r="C36" s="527"/>
      <c r="D36" s="527"/>
      <c r="E36" s="527"/>
      <c r="F36" s="527"/>
      <c r="G36" s="527"/>
      <c r="H36" s="97"/>
      <c r="I36" s="52" t="s">
        <v>26</v>
      </c>
      <c r="J36" s="105"/>
      <c r="K36" s="518" t="s">
        <v>25</v>
      </c>
      <c r="L36" s="518"/>
      <c r="M36" s="518"/>
      <c r="N36" s="518"/>
      <c r="O36" s="519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26" t="s">
        <v>54</v>
      </c>
      <c r="L11" s="526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1" t="s">
        <v>8</v>
      </c>
      <c r="C15" s="522"/>
      <c r="D15" s="522"/>
      <c r="E15" s="522"/>
      <c r="F15" s="522"/>
      <c r="G15" s="522"/>
      <c r="H15" s="522"/>
      <c r="I15" s="522"/>
      <c r="J15" s="522"/>
      <c r="K15" s="523"/>
      <c r="L15" s="528" t="s">
        <v>50</v>
      </c>
      <c r="M15" s="529"/>
      <c r="N15" s="529"/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26" t="s">
        <v>55</v>
      </c>
      <c r="L11" s="526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1" t="s">
        <v>8</v>
      </c>
      <c r="C15" s="522"/>
      <c r="D15" s="522"/>
      <c r="E15" s="522"/>
      <c r="F15" s="522"/>
      <c r="G15" s="522"/>
      <c r="H15" s="522"/>
      <c r="I15" s="522"/>
      <c r="J15" s="522"/>
      <c r="K15" s="523"/>
      <c r="L15" s="528" t="s">
        <v>50</v>
      </c>
      <c r="M15" s="529"/>
      <c r="N15" s="529"/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26" t="s">
        <v>55</v>
      </c>
      <c r="L11" s="526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1" t="s">
        <v>8</v>
      </c>
      <c r="C15" s="522"/>
      <c r="D15" s="522"/>
      <c r="E15" s="522"/>
      <c r="F15" s="522"/>
      <c r="G15" s="522"/>
      <c r="H15" s="522"/>
      <c r="I15" s="522"/>
      <c r="J15" s="522"/>
      <c r="K15" s="523"/>
      <c r="L15" s="528" t="s">
        <v>50</v>
      </c>
      <c r="M15" s="529"/>
      <c r="N15" s="529"/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26" t="s">
        <v>56</v>
      </c>
      <c r="L11" s="526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7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26" t="s">
        <v>57</v>
      </c>
      <c r="L11" s="526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2"/>
      <c r="J15" s="533"/>
      <c r="K15" s="534" t="s">
        <v>51</v>
      </c>
      <c r="L15" s="535"/>
      <c r="M15" s="535"/>
      <c r="N15" s="536"/>
      <c r="O15" s="539" t="s">
        <v>50</v>
      </c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26" t="s">
        <v>58</v>
      </c>
      <c r="L11" s="526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2"/>
      <c r="J15" s="533"/>
      <c r="K15" s="534" t="s">
        <v>51</v>
      </c>
      <c r="L15" s="535"/>
      <c r="M15" s="535"/>
      <c r="N15" s="536"/>
      <c r="O15" s="539" t="s">
        <v>50</v>
      </c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26" t="s">
        <v>59</v>
      </c>
      <c r="L11" s="526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2"/>
      <c r="J15" s="533"/>
      <c r="K15" s="534" t="s">
        <v>51</v>
      </c>
      <c r="L15" s="535"/>
      <c r="M15" s="535"/>
      <c r="N15" s="536"/>
      <c r="O15" s="539" t="s">
        <v>50</v>
      </c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26" t="s">
        <v>60</v>
      </c>
      <c r="L11" s="526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2"/>
      <c r="J15" s="533"/>
      <c r="K15" s="534" t="s">
        <v>51</v>
      </c>
      <c r="L15" s="535"/>
      <c r="M15" s="535"/>
      <c r="N15" s="536"/>
      <c r="O15" s="539" t="s">
        <v>50</v>
      </c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9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26" t="s">
        <v>61</v>
      </c>
      <c r="L11" s="526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2"/>
      <c r="J15" s="533"/>
      <c r="K15" s="534" t="s">
        <v>51</v>
      </c>
      <c r="L15" s="535"/>
      <c r="M15" s="535"/>
      <c r="N15" s="536"/>
      <c r="O15" s="539" t="s">
        <v>50</v>
      </c>
      <c r="P15" s="537"/>
      <c r="Q15" s="537"/>
      <c r="R15" s="537"/>
      <c r="S15" s="537"/>
      <c r="T15" s="537"/>
      <c r="U15" s="537"/>
      <c r="V15" s="537"/>
      <c r="W15" s="537"/>
      <c r="X15" s="538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26" t="s">
        <v>62</v>
      </c>
      <c r="L11" s="526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26" t="s">
        <v>64</v>
      </c>
      <c r="L11" s="526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26" t="s">
        <v>66</v>
      </c>
      <c r="L11" s="526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7"/>
      <c r="V15" s="537"/>
      <c r="W15" s="53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26" t="s">
        <v>67</v>
      </c>
      <c r="L11" s="526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26" t="s">
        <v>68</v>
      </c>
      <c r="L11" s="526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26" t="s">
        <v>69</v>
      </c>
      <c r="L11" s="526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26" t="s">
        <v>70</v>
      </c>
      <c r="L11" s="526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26" t="s">
        <v>71</v>
      </c>
      <c r="L11" s="526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26" t="s">
        <v>72</v>
      </c>
      <c r="L11" s="526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26" t="s">
        <v>73</v>
      </c>
      <c r="L11" s="526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6"/>
      <c r="N15" s="539" t="s">
        <v>50</v>
      </c>
      <c r="O15" s="537"/>
      <c r="P15" s="537"/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26" t="s">
        <v>74</v>
      </c>
      <c r="L11" s="526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2"/>
      <c r="I15" s="533"/>
      <c r="J15" s="534" t="s">
        <v>51</v>
      </c>
      <c r="K15" s="535"/>
      <c r="L15" s="535"/>
      <c r="M15" s="535"/>
      <c r="N15" s="535"/>
      <c r="O15" s="535"/>
      <c r="P15" s="536"/>
      <c r="Q15" s="539" t="s">
        <v>50</v>
      </c>
      <c r="R15" s="537"/>
      <c r="S15" s="537"/>
      <c r="T15" s="537"/>
      <c r="U15" s="537"/>
      <c r="V15" s="537"/>
      <c r="W15" s="537"/>
      <c r="X15" s="538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26" t="s">
        <v>74</v>
      </c>
      <c r="L11" s="526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2"/>
      <c r="H15" s="533"/>
      <c r="I15" s="534" t="s">
        <v>51</v>
      </c>
      <c r="J15" s="535"/>
      <c r="K15" s="535"/>
      <c r="L15" s="535"/>
      <c r="M15" s="535"/>
      <c r="N15" s="535"/>
      <c r="O15" s="536"/>
      <c r="P15" s="539" t="s">
        <v>50</v>
      </c>
      <c r="Q15" s="537"/>
      <c r="R15" s="537"/>
      <c r="S15" s="537"/>
      <c r="T15" s="537"/>
      <c r="U15" s="53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26" t="s">
        <v>79</v>
      </c>
      <c r="L11" s="526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26" t="s">
        <v>80</v>
      </c>
      <c r="L11" s="526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26" t="s">
        <v>81</v>
      </c>
      <c r="L11" s="526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26" t="s">
        <v>108</v>
      </c>
      <c r="L11" s="526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26" t="s">
        <v>136</v>
      </c>
      <c r="L11" s="526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26" t="s">
        <v>137</v>
      </c>
      <c r="L11" s="526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26" t="s">
        <v>138</v>
      </c>
      <c r="L11" s="526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26" t="s">
        <v>139</v>
      </c>
      <c r="L11" s="526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26" t="s">
        <v>140</v>
      </c>
      <c r="L11" s="526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26" t="s">
        <v>141</v>
      </c>
      <c r="L11" s="526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26" t="s">
        <v>142</v>
      </c>
      <c r="L11" s="526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26" t="s">
        <v>144</v>
      </c>
      <c r="L11" s="526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26" t="s">
        <v>145</v>
      </c>
      <c r="L11" s="526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26" t="s">
        <v>146</v>
      </c>
      <c r="L11" s="526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26" t="s">
        <v>147</v>
      </c>
      <c r="L11" s="526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26" t="s">
        <v>148</v>
      </c>
      <c r="L11" s="526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26" t="s">
        <v>149</v>
      </c>
      <c r="L11" s="526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26" t="s">
        <v>150</v>
      </c>
      <c r="L11" s="526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26" t="s">
        <v>151</v>
      </c>
      <c r="L11" s="526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26" t="s">
        <v>152</v>
      </c>
      <c r="L11" s="526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26" t="s">
        <v>153</v>
      </c>
      <c r="L11" s="526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26" t="s">
        <v>154</v>
      </c>
      <c r="L11" s="526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26" t="s">
        <v>156</v>
      </c>
      <c r="L11" s="526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26" t="s">
        <v>157</v>
      </c>
      <c r="L11" s="526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26" t="s">
        <v>158</v>
      </c>
      <c r="L11" s="526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26" t="s">
        <v>159</v>
      </c>
      <c r="L11" s="526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26" t="s">
        <v>160</v>
      </c>
      <c r="L11" s="526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26" t="s">
        <v>161</v>
      </c>
      <c r="L11" s="526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26" t="s">
        <v>162</v>
      </c>
      <c r="L11" s="526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26" t="s">
        <v>163</v>
      </c>
      <c r="L11" s="526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E01F-7A54-42F2-B070-6ADEFD124B7C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26" t="s">
        <v>164</v>
      </c>
      <c r="L11" s="526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114F-0D80-4744-A532-46EBA1B6CC08}">
  <dimension ref="A1:AQ239"/>
  <sheetViews>
    <sheetView view="pageBreakPreview" topLeftCell="A7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26" t="s">
        <v>164</v>
      </c>
      <c r="L11" s="526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DCE1-727E-4F81-B945-B3C036866A2D}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26" t="s">
        <v>165</v>
      </c>
      <c r="L11" s="526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64E8-0ABB-46E6-82E4-E1142739F220}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2"/>
      <c r="Z3" s="2"/>
      <c r="AA3" s="2"/>
      <c r="AB3" s="2"/>
      <c r="AC3" s="2"/>
      <c r="AD3" s="5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9" t="s">
        <v>1</v>
      </c>
      <c r="B9" s="509"/>
      <c r="C9" s="509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9"/>
      <c r="B10" s="509"/>
      <c r="C10" s="5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9" t="s">
        <v>4</v>
      </c>
      <c r="B11" s="509"/>
      <c r="C11" s="509"/>
      <c r="D11" s="1"/>
      <c r="E11" s="510">
        <v>3</v>
      </c>
      <c r="F11" s="1"/>
      <c r="G11" s="1"/>
      <c r="H11" s="1"/>
      <c r="I11" s="1"/>
      <c r="J11" s="1"/>
      <c r="K11" s="526" t="s">
        <v>167</v>
      </c>
      <c r="L11" s="526"/>
      <c r="M11" s="511"/>
      <c r="N11" s="5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9"/>
      <c r="B12" s="509"/>
      <c r="C12" s="509"/>
      <c r="D12" s="1"/>
      <c r="E12" s="5"/>
      <c r="F12" s="1"/>
      <c r="G12" s="1"/>
      <c r="H12" s="1"/>
      <c r="I12" s="1"/>
      <c r="J12" s="1"/>
      <c r="K12" s="511"/>
      <c r="L12" s="511"/>
      <c r="M12" s="511"/>
      <c r="N12" s="5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9"/>
      <c r="B13" s="509"/>
      <c r="C13" s="509"/>
      <c r="D13" s="509"/>
      <c r="E13" s="509"/>
      <c r="F13" s="509"/>
      <c r="G13" s="509"/>
      <c r="H13" s="509"/>
      <c r="I13" s="509"/>
      <c r="J13" s="509"/>
      <c r="K13" s="509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1"/>
      <c r="X13" s="1"/>
      <c r="Y13" s="1"/>
    </row>
    <row r="14" spans="1:30" s="3" customFormat="1" ht="27" thickBot="1" x14ac:dyDescent="0.3">
      <c r="A14" s="50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100.7</v>
      </c>
      <c r="C18" s="78">
        <v>103</v>
      </c>
      <c r="D18" s="22">
        <v>105.9</v>
      </c>
      <c r="E18" s="22">
        <v>25.6</v>
      </c>
      <c r="F18" s="22">
        <v>107</v>
      </c>
      <c r="G18" s="22">
        <v>107.6</v>
      </c>
      <c r="H18" s="21">
        <v>105.2</v>
      </c>
      <c r="I18" s="22">
        <v>107.5</v>
      </c>
      <c r="J18" s="22">
        <v>106.7</v>
      </c>
      <c r="K18" s="119">
        <v>22.4</v>
      </c>
      <c r="L18" s="22">
        <v>110.7</v>
      </c>
      <c r="M18" s="22">
        <v>110.6</v>
      </c>
      <c r="N18" s="21">
        <v>106</v>
      </c>
      <c r="O18" s="78">
        <v>107.6</v>
      </c>
      <c r="P18" s="22">
        <v>108.8</v>
      </c>
      <c r="Q18" s="22">
        <v>26.9</v>
      </c>
      <c r="R18" s="22">
        <v>109.9</v>
      </c>
      <c r="S18" s="23">
        <v>109.9</v>
      </c>
      <c r="T18" s="24">
        <f t="shared" ref="T18:T25" si="0">SUM(B18:S18)</f>
        <v>1682.0000000000002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100.7</v>
      </c>
      <c r="C19" s="78">
        <v>103</v>
      </c>
      <c r="D19" s="22">
        <v>105.9</v>
      </c>
      <c r="E19" s="22">
        <v>25.6</v>
      </c>
      <c r="F19" s="22">
        <v>107</v>
      </c>
      <c r="G19" s="22">
        <v>107.6</v>
      </c>
      <c r="H19" s="21">
        <v>105.2</v>
      </c>
      <c r="I19" s="22">
        <v>107.5</v>
      </c>
      <c r="J19" s="22">
        <v>106.7</v>
      </c>
      <c r="K19" s="119">
        <v>22.4</v>
      </c>
      <c r="L19" s="22">
        <v>110.7</v>
      </c>
      <c r="M19" s="22">
        <v>110.6</v>
      </c>
      <c r="N19" s="21">
        <v>106</v>
      </c>
      <c r="O19" s="78">
        <v>107.6</v>
      </c>
      <c r="P19" s="22">
        <v>108.8</v>
      </c>
      <c r="Q19" s="22">
        <v>26.9</v>
      </c>
      <c r="R19" s="22">
        <v>109.9</v>
      </c>
      <c r="S19" s="23">
        <v>109.9</v>
      </c>
      <c r="T19" s="24">
        <f t="shared" si="0"/>
        <v>1682.0000000000002</v>
      </c>
      <c r="V19" s="2"/>
      <c r="W19" s="18"/>
    </row>
    <row r="20" spans="1:30" ht="39.75" customHeight="1" x14ac:dyDescent="0.25">
      <c r="A20" s="156" t="s">
        <v>14</v>
      </c>
      <c r="B20" s="21">
        <v>100.3</v>
      </c>
      <c r="C20" s="78">
        <v>102.1</v>
      </c>
      <c r="D20" s="22">
        <v>105.3</v>
      </c>
      <c r="E20" s="22">
        <v>23.5</v>
      </c>
      <c r="F20" s="22">
        <v>107.6</v>
      </c>
      <c r="G20" s="22">
        <v>107.4</v>
      </c>
      <c r="H20" s="21">
        <v>105</v>
      </c>
      <c r="I20" s="22">
        <v>108</v>
      </c>
      <c r="J20" s="22">
        <v>106.5</v>
      </c>
      <c r="K20" s="119">
        <v>20.6</v>
      </c>
      <c r="L20" s="22">
        <v>110.1</v>
      </c>
      <c r="M20" s="22">
        <v>110.4</v>
      </c>
      <c r="N20" s="21">
        <v>106.3</v>
      </c>
      <c r="O20" s="78">
        <v>107.8</v>
      </c>
      <c r="P20" s="22">
        <v>109.2</v>
      </c>
      <c r="Q20" s="22">
        <v>24.9</v>
      </c>
      <c r="R20" s="22">
        <v>109.4</v>
      </c>
      <c r="S20" s="23">
        <v>110</v>
      </c>
      <c r="T20" s="24">
        <f t="shared" si="0"/>
        <v>1674.4</v>
      </c>
      <c r="V20" s="2"/>
      <c r="W20" s="18"/>
    </row>
    <row r="21" spans="1:30" ht="39.950000000000003" customHeight="1" x14ac:dyDescent="0.25">
      <c r="A21" s="157" t="s">
        <v>15</v>
      </c>
      <c r="B21" s="21">
        <v>100.3</v>
      </c>
      <c r="C21" s="78">
        <v>102.1</v>
      </c>
      <c r="D21" s="22">
        <v>105.3</v>
      </c>
      <c r="E21" s="22">
        <v>23.5</v>
      </c>
      <c r="F21" s="22">
        <v>107.6</v>
      </c>
      <c r="G21" s="22">
        <v>107.4</v>
      </c>
      <c r="H21" s="21">
        <v>105</v>
      </c>
      <c r="I21" s="22">
        <v>108</v>
      </c>
      <c r="J21" s="22">
        <v>106.5</v>
      </c>
      <c r="K21" s="119">
        <v>20.6</v>
      </c>
      <c r="L21" s="22">
        <v>110.1</v>
      </c>
      <c r="M21" s="22">
        <v>110.4</v>
      </c>
      <c r="N21" s="21">
        <v>106.3</v>
      </c>
      <c r="O21" s="78">
        <v>107.8</v>
      </c>
      <c r="P21" s="22">
        <v>109.2</v>
      </c>
      <c r="Q21" s="22">
        <v>24.9</v>
      </c>
      <c r="R21" s="22">
        <v>109.4</v>
      </c>
      <c r="S21" s="23">
        <v>110</v>
      </c>
      <c r="T21" s="24">
        <f t="shared" si="0"/>
        <v>1674.4</v>
      </c>
      <c r="V21" s="2"/>
      <c r="W21" s="18"/>
    </row>
    <row r="22" spans="1:30" ht="39.950000000000003" customHeight="1" x14ac:dyDescent="0.25">
      <c r="A22" s="156" t="s">
        <v>16</v>
      </c>
      <c r="B22" s="21">
        <v>100.3</v>
      </c>
      <c r="C22" s="78">
        <v>102.1</v>
      </c>
      <c r="D22" s="22">
        <v>105.3</v>
      </c>
      <c r="E22" s="22">
        <v>23.5</v>
      </c>
      <c r="F22" s="22">
        <v>107.6</v>
      </c>
      <c r="G22" s="22">
        <v>107.4</v>
      </c>
      <c r="H22" s="21">
        <v>105</v>
      </c>
      <c r="I22" s="22">
        <v>108</v>
      </c>
      <c r="J22" s="22">
        <v>106.5</v>
      </c>
      <c r="K22" s="119">
        <v>20.6</v>
      </c>
      <c r="L22" s="22">
        <v>110.1</v>
      </c>
      <c r="M22" s="22">
        <v>110.4</v>
      </c>
      <c r="N22" s="21">
        <v>106.3</v>
      </c>
      <c r="O22" s="78">
        <v>107.8</v>
      </c>
      <c r="P22" s="22">
        <v>109.2</v>
      </c>
      <c r="Q22" s="22">
        <v>24.9</v>
      </c>
      <c r="R22" s="22">
        <v>109.4</v>
      </c>
      <c r="S22" s="23">
        <v>110</v>
      </c>
      <c r="T22" s="24">
        <f t="shared" si="0"/>
        <v>1674.4</v>
      </c>
      <c r="V22" s="2"/>
      <c r="W22" s="18"/>
    </row>
    <row r="23" spans="1:30" ht="39.950000000000003" customHeight="1" x14ac:dyDescent="0.25">
      <c r="A23" s="157" t="s">
        <v>17</v>
      </c>
      <c r="B23" s="21">
        <v>100.3</v>
      </c>
      <c r="C23" s="78">
        <v>102.1</v>
      </c>
      <c r="D23" s="22">
        <v>105.3</v>
      </c>
      <c r="E23" s="22">
        <v>23.5</v>
      </c>
      <c r="F23" s="22">
        <v>107.6</v>
      </c>
      <c r="G23" s="22">
        <v>107.4</v>
      </c>
      <c r="H23" s="21">
        <v>105</v>
      </c>
      <c r="I23" s="22">
        <v>108</v>
      </c>
      <c r="J23" s="22">
        <v>106.5</v>
      </c>
      <c r="K23" s="119">
        <v>20.6</v>
      </c>
      <c r="L23" s="22">
        <v>110.1</v>
      </c>
      <c r="M23" s="22">
        <v>110.4</v>
      </c>
      <c r="N23" s="21">
        <v>106.3</v>
      </c>
      <c r="O23" s="78">
        <v>107.8</v>
      </c>
      <c r="P23" s="22">
        <v>109.2</v>
      </c>
      <c r="Q23" s="22">
        <v>24.9</v>
      </c>
      <c r="R23" s="22">
        <v>109.4</v>
      </c>
      <c r="S23" s="23">
        <v>110</v>
      </c>
      <c r="T23" s="24">
        <f t="shared" si="0"/>
        <v>1674.4</v>
      </c>
      <c r="V23" s="2"/>
      <c r="W23" s="18"/>
    </row>
    <row r="24" spans="1:30" ht="39.950000000000003" customHeight="1" x14ac:dyDescent="0.25">
      <c r="A24" s="156" t="s">
        <v>18</v>
      </c>
      <c r="B24" s="21">
        <v>100.3</v>
      </c>
      <c r="C24" s="78">
        <v>102.1</v>
      </c>
      <c r="D24" s="22">
        <v>105.3</v>
      </c>
      <c r="E24" s="22">
        <v>23.5</v>
      </c>
      <c r="F24" s="22">
        <v>107.6</v>
      </c>
      <c r="G24" s="22">
        <v>107.4</v>
      </c>
      <c r="H24" s="21">
        <v>105</v>
      </c>
      <c r="I24" s="22">
        <v>108</v>
      </c>
      <c r="J24" s="22">
        <v>106.5</v>
      </c>
      <c r="K24" s="119">
        <v>20.6</v>
      </c>
      <c r="L24" s="22">
        <v>110.1</v>
      </c>
      <c r="M24" s="22">
        <v>110.4</v>
      </c>
      <c r="N24" s="21">
        <v>106.3</v>
      </c>
      <c r="O24" s="78">
        <v>107.8</v>
      </c>
      <c r="P24" s="22">
        <v>109.2</v>
      </c>
      <c r="Q24" s="22">
        <v>24.9</v>
      </c>
      <c r="R24" s="22">
        <v>109.4</v>
      </c>
      <c r="S24" s="23">
        <v>110</v>
      </c>
      <c r="T24" s="24">
        <f t="shared" si="0"/>
        <v>1674.4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702.9</v>
      </c>
      <c r="C25" s="26">
        <f t="shared" si="1"/>
        <v>716.50000000000011</v>
      </c>
      <c r="D25" s="26">
        <f t="shared" si="1"/>
        <v>738.3</v>
      </c>
      <c r="E25" s="26">
        <f>SUM(E18:E24)</f>
        <v>168.7</v>
      </c>
      <c r="F25" s="26">
        <f t="shared" ref="F25:L25" si="2">SUM(F18:F24)</f>
        <v>752.00000000000011</v>
      </c>
      <c r="G25" s="26">
        <f t="shared" si="2"/>
        <v>752.19999999999993</v>
      </c>
      <c r="H25" s="25">
        <f t="shared" si="2"/>
        <v>735.4</v>
      </c>
      <c r="I25" s="26">
        <f t="shared" si="2"/>
        <v>755</v>
      </c>
      <c r="J25" s="26">
        <f>SUM(J18:J24)</f>
        <v>745.9</v>
      </c>
      <c r="K25" s="120">
        <f t="shared" ref="K25" si="3">SUM(K18:K24)</f>
        <v>147.79999999999998</v>
      </c>
      <c r="L25" s="26">
        <f t="shared" si="2"/>
        <v>771.90000000000009</v>
      </c>
      <c r="M25" s="26">
        <f>SUM(M18:M24)</f>
        <v>773.19999999999993</v>
      </c>
      <c r="N25" s="25">
        <f t="shared" ref="N25:P25" si="4">SUM(N18:N24)</f>
        <v>743.49999999999989</v>
      </c>
      <c r="O25" s="26">
        <f t="shared" si="4"/>
        <v>754.19999999999993</v>
      </c>
      <c r="P25" s="26">
        <f t="shared" si="4"/>
        <v>763.60000000000014</v>
      </c>
      <c r="Q25" s="26">
        <f>SUM(Q18:Q24)</f>
        <v>178.3</v>
      </c>
      <c r="R25" s="26">
        <f t="shared" ref="R25:S25" si="5">SUM(R18:R24)</f>
        <v>766.8</v>
      </c>
      <c r="S25" s="27">
        <f t="shared" si="5"/>
        <v>769.8</v>
      </c>
      <c r="T25" s="24">
        <f t="shared" si="0"/>
        <v>11735.999999999996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149.84104286097312</v>
      </c>
    </row>
    <row r="27" spans="1:30" s="2" customFormat="1" ht="33" customHeight="1" x14ac:dyDescent="0.25">
      <c r="A27" s="159" t="s">
        <v>20</v>
      </c>
      <c r="B27" s="32">
        <v>670</v>
      </c>
      <c r="C27" s="81">
        <v>683</v>
      </c>
      <c r="D27" s="33">
        <v>704</v>
      </c>
      <c r="E27" s="33">
        <v>161</v>
      </c>
      <c r="F27" s="33">
        <v>717</v>
      </c>
      <c r="G27" s="33">
        <v>717</v>
      </c>
      <c r="H27" s="32">
        <v>701</v>
      </c>
      <c r="I27" s="33">
        <v>720</v>
      </c>
      <c r="J27" s="33">
        <v>711</v>
      </c>
      <c r="K27" s="122">
        <v>141</v>
      </c>
      <c r="L27" s="33">
        <v>736</v>
      </c>
      <c r="M27" s="33">
        <v>737</v>
      </c>
      <c r="N27" s="32">
        <v>709</v>
      </c>
      <c r="O27" s="33">
        <v>719</v>
      </c>
      <c r="P27" s="33">
        <v>728</v>
      </c>
      <c r="Q27" s="33">
        <v>170</v>
      </c>
      <c r="R27" s="33">
        <v>731</v>
      </c>
      <c r="S27" s="34">
        <v>734</v>
      </c>
      <c r="T27" s="35">
        <f>SUM(B27:S27)</f>
        <v>11189</v>
      </c>
      <c r="U27" s="2">
        <f>((T25*1000)/T27)/7</f>
        <v>149.84104286097312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100.32619999999999</v>
      </c>
      <c r="C28" s="37">
        <f t="shared" si="6"/>
        <v>102.13438000000001</v>
      </c>
      <c r="D28" s="37">
        <f t="shared" si="6"/>
        <v>105.38144000000003</v>
      </c>
      <c r="E28" s="37">
        <f t="shared" si="6"/>
        <v>23.547460000000008</v>
      </c>
      <c r="F28" s="37">
        <f t="shared" si="6"/>
        <v>107.66961999999998</v>
      </c>
      <c r="G28" s="37">
        <f t="shared" si="6"/>
        <v>107.42961999999997</v>
      </c>
      <c r="H28" s="36">
        <f t="shared" si="6"/>
        <v>105.03185999999998</v>
      </c>
      <c r="I28" s="37">
        <f t="shared" si="6"/>
        <v>108.0992</v>
      </c>
      <c r="J28" s="37">
        <f t="shared" si="6"/>
        <v>106.53045999999999</v>
      </c>
      <c r="K28" s="123">
        <f t="shared" si="6"/>
        <v>20.63026</v>
      </c>
      <c r="L28" s="37">
        <f t="shared" si="6"/>
        <v>110.17695999999998</v>
      </c>
      <c r="M28" s="37">
        <f t="shared" si="6"/>
        <v>110.42681999999998</v>
      </c>
      <c r="N28" s="36">
        <f t="shared" si="6"/>
        <v>106.39074000000001</v>
      </c>
      <c r="O28" s="37">
        <f t="shared" si="6"/>
        <v>107.84934000000001</v>
      </c>
      <c r="P28" s="37">
        <f t="shared" si="6"/>
        <v>109.25808000000002</v>
      </c>
      <c r="Q28" s="37">
        <f t="shared" si="6"/>
        <v>24.916199999999996</v>
      </c>
      <c r="R28" s="37">
        <f t="shared" si="6"/>
        <v>109.44766000000001</v>
      </c>
      <c r="S28" s="38">
        <f t="shared" si="6"/>
        <v>110.07724000000003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703.03099999999995</v>
      </c>
      <c r="C29" s="41">
        <f t="shared" si="7"/>
        <v>716.67190000000005</v>
      </c>
      <c r="D29" s="41">
        <f t="shared" si="7"/>
        <v>738.70720000000006</v>
      </c>
      <c r="E29" s="41">
        <f>((E27*E26)*7)/1000</f>
        <v>168.93730000000002</v>
      </c>
      <c r="F29" s="41">
        <f>((F27*F26)*7)/1000</f>
        <v>752.34809999999993</v>
      </c>
      <c r="G29" s="41">
        <f t="shared" ref="G29:S29" si="8">((G27*G26)*7)/1000</f>
        <v>752.34809999999993</v>
      </c>
      <c r="H29" s="40">
        <f t="shared" si="8"/>
        <v>735.55930000000001</v>
      </c>
      <c r="I29" s="41">
        <f t="shared" si="8"/>
        <v>755.49599999999998</v>
      </c>
      <c r="J29" s="41">
        <f t="shared" si="8"/>
        <v>746.05230000000006</v>
      </c>
      <c r="K29" s="124">
        <f t="shared" si="8"/>
        <v>147.9513</v>
      </c>
      <c r="L29" s="41">
        <f t="shared" si="8"/>
        <v>772.28480000000002</v>
      </c>
      <c r="M29" s="41">
        <f t="shared" si="8"/>
        <v>773.33409999999992</v>
      </c>
      <c r="N29" s="40">
        <f t="shared" si="8"/>
        <v>743.95370000000003</v>
      </c>
      <c r="O29" s="41">
        <f t="shared" si="8"/>
        <v>754.44670000000008</v>
      </c>
      <c r="P29" s="41">
        <f t="shared" si="8"/>
        <v>763.8904</v>
      </c>
      <c r="Q29" s="42">
        <f t="shared" si="8"/>
        <v>178.381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149.87206823027719</v>
      </c>
      <c r="C30" s="46">
        <f t="shared" si="9"/>
        <v>149.8640451788329</v>
      </c>
      <c r="D30" s="46">
        <f t="shared" si="9"/>
        <v>149.81737012987011</v>
      </c>
      <c r="E30" s="46">
        <f>+(E25/E27)/7*1000</f>
        <v>149.68944099378882</v>
      </c>
      <c r="F30" s="46">
        <f t="shared" ref="F30:L30" si="10">+(F25/F27)/7*1000</f>
        <v>149.83064355449295</v>
      </c>
      <c r="G30" s="46">
        <f t="shared" si="10"/>
        <v>149.87049212990632</v>
      </c>
      <c r="H30" s="45">
        <f t="shared" si="10"/>
        <v>149.86753617281434</v>
      </c>
      <c r="I30" s="46">
        <f t="shared" si="10"/>
        <v>149.80158730158729</v>
      </c>
      <c r="J30" s="46">
        <f>+(J25/J27)/7*1000</f>
        <v>149.86939923648785</v>
      </c>
      <c r="K30" s="125">
        <f t="shared" ref="K30" si="11">+(K25/K27)/7*1000</f>
        <v>149.74670719351568</v>
      </c>
      <c r="L30" s="46">
        <f t="shared" si="10"/>
        <v>149.82531055900623</v>
      </c>
      <c r="M30" s="46">
        <f>+(M25/M27)/7*1000</f>
        <v>149.8740065904245</v>
      </c>
      <c r="N30" s="45">
        <f t="shared" ref="N30:S30" si="12">+(N25/N27)/7*1000</f>
        <v>149.80858351803343</v>
      </c>
      <c r="O30" s="46">
        <f t="shared" si="12"/>
        <v>149.85098350884167</v>
      </c>
      <c r="P30" s="46">
        <f t="shared" si="12"/>
        <v>149.84301412872844</v>
      </c>
      <c r="Q30" s="46">
        <f t="shared" si="12"/>
        <v>149.83193277310926</v>
      </c>
      <c r="R30" s="46">
        <f t="shared" si="12"/>
        <v>149.8534297439906</v>
      </c>
      <c r="S30" s="47">
        <f t="shared" si="12"/>
        <v>149.82483456597899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85.3</v>
      </c>
      <c r="C39" s="78">
        <v>79.3</v>
      </c>
      <c r="D39" s="78">
        <v>81.099999999999994</v>
      </c>
      <c r="E39" s="78">
        <v>19.100000000000001</v>
      </c>
      <c r="F39" s="78">
        <v>89.2</v>
      </c>
      <c r="G39" s="78">
        <v>87.7</v>
      </c>
      <c r="H39" s="78"/>
      <c r="I39" s="78"/>
      <c r="J39" s="99">
        <f t="shared" ref="J39:J46" si="13">SUM(B39:I39)</f>
        <v>441.7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85.3</v>
      </c>
      <c r="C40" s="78">
        <v>79.3</v>
      </c>
      <c r="D40" s="78">
        <v>81.099999999999994</v>
      </c>
      <c r="E40" s="78">
        <v>19.100000000000001</v>
      </c>
      <c r="F40" s="78">
        <v>89.2</v>
      </c>
      <c r="G40" s="78">
        <v>87.7</v>
      </c>
      <c r="H40" s="78"/>
      <c r="I40" s="78"/>
      <c r="J40" s="99">
        <f t="shared" si="13"/>
        <v>441.7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1.6</v>
      </c>
      <c r="Q41" s="78">
        <v>6.4</v>
      </c>
      <c r="R41" s="78">
        <v>6.3</v>
      </c>
      <c r="S41" s="99">
        <f t="shared" si="14"/>
        <v>32.299999999999997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1.7</v>
      </c>
      <c r="Q45" s="78">
        <v>6.5</v>
      </c>
      <c r="R45" s="78">
        <v>6.4</v>
      </c>
      <c r="S45" s="99">
        <f t="shared" si="14"/>
        <v>32.9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170.6</v>
      </c>
      <c r="C46" s="26">
        <f t="shared" si="15"/>
        <v>158.6</v>
      </c>
      <c r="D46" s="26">
        <f t="shared" si="15"/>
        <v>162.19999999999999</v>
      </c>
      <c r="E46" s="26">
        <f t="shared" si="15"/>
        <v>38.200000000000003</v>
      </c>
      <c r="F46" s="26">
        <f t="shared" si="15"/>
        <v>178.4</v>
      </c>
      <c r="G46" s="26">
        <f t="shared" si="15"/>
        <v>175.4</v>
      </c>
      <c r="H46" s="26">
        <f t="shared" si="15"/>
        <v>0</v>
      </c>
      <c r="I46" s="26">
        <f t="shared" si="15"/>
        <v>0</v>
      </c>
      <c r="J46" s="99">
        <f t="shared" si="13"/>
        <v>883.4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11.999999999999998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150.1</v>
      </c>
      <c r="C47" s="29">
        <v>150.1</v>
      </c>
      <c r="D47" s="29">
        <v>150.1</v>
      </c>
      <c r="E47" s="29">
        <v>150.1</v>
      </c>
      <c r="F47" s="29">
        <v>150.1</v>
      </c>
      <c r="G47" s="29">
        <v>150.1</v>
      </c>
      <c r="H47" s="29"/>
      <c r="I47" s="29"/>
      <c r="J47" s="100">
        <f>+((J46/J48)/7)*1000</f>
        <v>42.910574634478067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528</v>
      </c>
      <c r="D48" s="33">
        <v>540</v>
      </c>
      <c r="E48" s="33">
        <v>127</v>
      </c>
      <c r="F48" s="33">
        <v>594</v>
      </c>
      <c r="G48" s="33">
        <v>584</v>
      </c>
      <c r="H48" s="33"/>
      <c r="I48" s="33"/>
      <c r="J48" s="101">
        <f>SUM(B48:I48)</f>
        <v>2941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85.256799999999998</v>
      </c>
      <c r="C49" s="37">
        <f t="shared" si="17"/>
        <v>79.252799999999993</v>
      </c>
      <c r="D49" s="37">
        <f t="shared" si="17"/>
        <v>81.054000000000002</v>
      </c>
      <c r="E49" s="37">
        <f t="shared" si="17"/>
        <v>19.0627</v>
      </c>
      <c r="F49" s="37">
        <f t="shared" si="17"/>
        <v>89.159399999999991</v>
      </c>
      <c r="G49" s="37">
        <f t="shared" si="17"/>
        <v>87.6584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42.910574634478067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1.6739999999999999</v>
      </c>
      <c r="Q49" s="37">
        <f t="shared" si="19"/>
        <v>6.4238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596.79759999999999</v>
      </c>
      <c r="C50" s="41">
        <f t="shared" si="20"/>
        <v>554.76959999999997</v>
      </c>
      <c r="D50" s="41">
        <f t="shared" si="20"/>
        <v>567.37800000000004</v>
      </c>
      <c r="E50" s="41">
        <f t="shared" si="20"/>
        <v>133.43889999999999</v>
      </c>
      <c r="F50" s="41">
        <f t="shared" si="20"/>
        <v>624.11579999999992</v>
      </c>
      <c r="G50" s="41">
        <f t="shared" si="20"/>
        <v>613.60879999999997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42.907444668008047</v>
      </c>
      <c r="C51" s="46">
        <f t="shared" si="22"/>
        <v>42.911255411255404</v>
      </c>
      <c r="D51" s="46">
        <f t="shared" si="22"/>
        <v>42.910052910052904</v>
      </c>
      <c r="E51" s="46">
        <f t="shared" si="22"/>
        <v>42.96962879640045</v>
      </c>
      <c r="F51" s="46">
        <f t="shared" si="22"/>
        <v>42.905242905242908</v>
      </c>
      <c r="G51" s="46">
        <f t="shared" si="22"/>
        <v>42.906066536203525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</v>
      </c>
      <c r="G58" s="182">
        <v>8.1</v>
      </c>
      <c r="H58" s="21">
        <v>8</v>
      </c>
      <c r="I58" s="78">
        <v>8.1</v>
      </c>
      <c r="J58" s="78">
        <v>8</v>
      </c>
      <c r="K58" s="78">
        <v>1.7</v>
      </c>
      <c r="L58" s="78">
        <v>7.8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</v>
      </c>
      <c r="G59" s="182">
        <v>8.1</v>
      </c>
      <c r="H59" s="21">
        <v>8</v>
      </c>
      <c r="I59" s="78">
        <v>8.1</v>
      </c>
      <c r="J59" s="78">
        <v>8</v>
      </c>
      <c r="K59" s="78">
        <v>1.7</v>
      </c>
      <c r="L59" s="78">
        <v>7.8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8.1999999999999993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8.3000000000000007</v>
      </c>
      <c r="Q60" s="78">
        <v>2</v>
      </c>
      <c r="R60" s="78">
        <v>8</v>
      </c>
      <c r="S60" s="182">
        <v>8.1999999999999993</v>
      </c>
      <c r="T60" s="24">
        <f t="shared" si="24"/>
        <v>126.2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8.3000000000000007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1.8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2</v>
      </c>
      <c r="R61" s="78">
        <v>8</v>
      </c>
      <c r="S61" s="182">
        <v>8.1999999999999993</v>
      </c>
      <c r="T61" s="24">
        <f t="shared" si="24"/>
        <v>126.60000000000001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8.3000000000000007</v>
      </c>
      <c r="E62" s="78">
        <v>2</v>
      </c>
      <c r="F62" s="78">
        <v>8.1999999999999993</v>
      </c>
      <c r="G62" s="182">
        <v>8</v>
      </c>
      <c r="H62" s="21">
        <v>8</v>
      </c>
      <c r="I62" s="78">
        <v>8.1</v>
      </c>
      <c r="J62" s="78">
        <v>8</v>
      </c>
      <c r="K62" s="78">
        <v>1.8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2</v>
      </c>
      <c r="R62" s="78">
        <v>8</v>
      </c>
      <c r="S62" s="182">
        <v>8.1999999999999993</v>
      </c>
      <c r="T62" s="24">
        <f t="shared" si="24"/>
        <v>127.10000000000002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2.1</v>
      </c>
      <c r="F63" s="78">
        <v>8.1999999999999993</v>
      </c>
      <c r="G63" s="182">
        <v>8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2</v>
      </c>
      <c r="R63" s="78">
        <v>8</v>
      </c>
      <c r="S63" s="182">
        <v>8.3000000000000007</v>
      </c>
      <c r="T63" s="24">
        <f t="shared" si="24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8.3000000000000007</v>
      </c>
      <c r="E64" s="78">
        <v>2.1</v>
      </c>
      <c r="F64" s="78">
        <v>8.1999999999999993</v>
      </c>
      <c r="G64" s="182">
        <v>8</v>
      </c>
      <c r="H64" s="21">
        <v>8</v>
      </c>
      <c r="I64" s="78">
        <v>8.1</v>
      </c>
      <c r="J64" s="78">
        <v>8</v>
      </c>
      <c r="K64" s="78">
        <v>1.8</v>
      </c>
      <c r="L64" s="78">
        <v>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2.1</v>
      </c>
      <c r="R64" s="78">
        <v>8</v>
      </c>
      <c r="S64" s="182">
        <v>8.3000000000000007</v>
      </c>
      <c r="T64" s="24">
        <f t="shared" si="24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55.6</v>
      </c>
      <c r="C65" s="26">
        <f t="shared" ref="C65:R65" si="25">SUM(C58:C64)</f>
        <v>57.400000000000006</v>
      </c>
      <c r="D65" s="26">
        <f t="shared" si="25"/>
        <v>58</v>
      </c>
      <c r="E65" s="26">
        <f t="shared" si="25"/>
        <v>14.399999999999999</v>
      </c>
      <c r="F65" s="26">
        <f t="shared" si="25"/>
        <v>57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58.099999999999994</v>
      </c>
      <c r="Q65" s="26">
        <f t="shared" si="25"/>
        <v>14.5</v>
      </c>
      <c r="R65" s="26">
        <f t="shared" si="25"/>
        <v>56</v>
      </c>
      <c r="S65" s="27">
        <f>SUM(S58:S64)</f>
        <v>57.199999999999989</v>
      </c>
      <c r="T65" s="24">
        <f t="shared" si="24"/>
        <v>889.00000000000023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144.811858608894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14</v>
      </c>
      <c r="R67" s="64">
        <v>56</v>
      </c>
      <c r="S67" s="446">
        <v>57</v>
      </c>
      <c r="T67" s="305">
        <f>SUM(B67:S67)</f>
        <v>877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7.9532000000000007</v>
      </c>
      <c r="C68" s="82">
        <f t="shared" si="26"/>
        <v>8.1656000000000013</v>
      </c>
      <c r="D68" s="82">
        <f t="shared" si="26"/>
        <v>8.2908999999999988</v>
      </c>
      <c r="E68" s="82">
        <f t="shared" si="26"/>
        <v>2.0314000000000001</v>
      </c>
      <c r="F68" s="82">
        <f t="shared" si="26"/>
        <v>8.1671999999999993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1.7728000000000002</v>
      </c>
      <c r="L68" s="82">
        <f t="shared" si="26"/>
        <v>7.9295000000000018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2.0110000000000001</v>
      </c>
      <c r="R68" s="82">
        <f t="shared" si="26"/>
        <v>8.0111999999999988</v>
      </c>
      <c r="S68" s="186">
        <f t="shared" si="26"/>
        <v>8.2513000000000005</v>
      </c>
      <c r="T68" s="306">
        <f>((T65*1000)/T67)/7</f>
        <v>144.811858608894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58.054499999999997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14.455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147.08994708994712</v>
      </c>
      <c r="C70" s="84">
        <f t="shared" ref="C70:R70" si="28">+(C65/C67)/7*1000</f>
        <v>146.42857142857144</v>
      </c>
      <c r="D70" s="84">
        <f t="shared" si="28"/>
        <v>145.36340852130328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145.61403508771929</v>
      </c>
      <c r="Q70" s="84">
        <f t="shared" si="28"/>
        <v>147.95918367346943</v>
      </c>
      <c r="R70" s="84">
        <f t="shared" si="28"/>
        <v>142.85714285714286</v>
      </c>
      <c r="S70" s="47">
        <f>+(S65/S67)/7*1000</f>
        <v>143.35839598997489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5FCFF-00E0-4C32-BBB4-75E3C98072B2}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4" t="s">
        <v>0</v>
      </c>
      <c r="B3" s="524"/>
      <c r="C3" s="524"/>
      <c r="D3" s="516"/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2"/>
      <c r="Z3" s="2"/>
      <c r="AA3" s="2"/>
      <c r="AB3" s="2"/>
      <c r="AC3" s="2"/>
      <c r="AD3" s="5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6" t="s">
        <v>1</v>
      </c>
      <c r="B9" s="516"/>
      <c r="C9" s="516"/>
      <c r="D9" s="1"/>
      <c r="E9" s="525" t="s">
        <v>2</v>
      </c>
      <c r="F9" s="525"/>
      <c r="G9" s="5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5"/>
      <c r="S9" s="5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6"/>
      <c r="B10" s="516"/>
      <c r="C10" s="5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6" t="s">
        <v>4</v>
      </c>
      <c r="B11" s="516"/>
      <c r="C11" s="516"/>
      <c r="D11" s="1"/>
      <c r="E11" s="514">
        <v>3</v>
      </c>
      <c r="F11" s="1"/>
      <c r="G11" s="1"/>
      <c r="H11" s="1"/>
      <c r="I11" s="1"/>
      <c r="J11" s="1"/>
      <c r="K11" s="526" t="s">
        <v>168</v>
      </c>
      <c r="L11" s="526"/>
      <c r="M11" s="515"/>
      <c r="N11" s="5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6"/>
      <c r="B12" s="516"/>
      <c r="C12" s="516"/>
      <c r="D12" s="1"/>
      <c r="E12" s="5"/>
      <c r="F12" s="1"/>
      <c r="G12" s="1"/>
      <c r="H12" s="1"/>
      <c r="I12" s="1"/>
      <c r="J12" s="1"/>
      <c r="K12" s="515"/>
      <c r="L12" s="515"/>
      <c r="M12" s="515"/>
      <c r="N12" s="5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6"/>
      <c r="B13" s="516"/>
      <c r="C13" s="516"/>
      <c r="D13" s="516"/>
      <c r="E13" s="516"/>
      <c r="F13" s="516"/>
      <c r="G13" s="516"/>
      <c r="H13" s="516"/>
      <c r="I13" s="516"/>
      <c r="J13" s="516"/>
      <c r="K13" s="516"/>
      <c r="L13" s="515"/>
      <c r="M13" s="515"/>
      <c r="N13" s="515"/>
      <c r="O13" s="515"/>
      <c r="P13" s="515"/>
      <c r="Q13" s="515"/>
      <c r="R13" s="515"/>
      <c r="S13" s="515"/>
      <c r="T13" s="515"/>
      <c r="U13" s="515"/>
      <c r="V13" s="515"/>
      <c r="W13" s="1"/>
      <c r="X13" s="1"/>
      <c r="Y13" s="1"/>
    </row>
    <row r="14" spans="1:30" s="3" customFormat="1" ht="27" thickBot="1" x14ac:dyDescent="0.3">
      <c r="A14" s="51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1" t="s">
        <v>8</v>
      </c>
      <c r="C15" s="532"/>
      <c r="D15" s="532"/>
      <c r="E15" s="532"/>
      <c r="F15" s="532"/>
      <c r="G15" s="533"/>
      <c r="H15" s="534" t="s">
        <v>51</v>
      </c>
      <c r="I15" s="535"/>
      <c r="J15" s="535"/>
      <c r="K15" s="535"/>
      <c r="L15" s="535"/>
      <c r="M15" s="536"/>
      <c r="N15" s="539" t="s">
        <v>50</v>
      </c>
      <c r="O15" s="537"/>
      <c r="P15" s="537"/>
      <c r="Q15" s="537"/>
      <c r="R15" s="537"/>
      <c r="S15" s="53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100.3</v>
      </c>
      <c r="C18" s="78">
        <v>102.1</v>
      </c>
      <c r="D18" s="22">
        <v>105.3</v>
      </c>
      <c r="E18" s="22">
        <v>23.5</v>
      </c>
      <c r="F18" s="22">
        <v>107.6</v>
      </c>
      <c r="G18" s="22">
        <v>107.4</v>
      </c>
      <c r="H18" s="21">
        <v>105</v>
      </c>
      <c r="I18" s="22">
        <v>108</v>
      </c>
      <c r="J18" s="22">
        <v>106.5</v>
      </c>
      <c r="K18" s="119">
        <v>20.6</v>
      </c>
      <c r="L18" s="22">
        <v>110.1</v>
      </c>
      <c r="M18" s="22">
        <v>110.4</v>
      </c>
      <c r="N18" s="21">
        <v>106.3</v>
      </c>
      <c r="O18" s="78">
        <v>107.8</v>
      </c>
      <c r="P18" s="22">
        <v>109.2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1674.4</v>
      </c>
      <c r="V18" s="2"/>
      <c r="W18" s="18"/>
    </row>
    <row r="19" spans="1:30" ht="39.950000000000003" customHeight="1" x14ac:dyDescent="0.25">
      <c r="A19" s="157" t="s">
        <v>13</v>
      </c>
      <c r="B19" s="21">
        <v>100.3</v>
      </c>
      <c r="C19" s="78">
        <v>102.1</v>
      </c>
      <c r="D19" s="22">
        <v>105.3</v>
      </c>
      <c r="E19" s="22">
        <v>23.5</v>
      </c>
      <c r="F19" s="22">
        <v>107.6</v>
      </c>
      <c r="G19" s="22">
        <v>107.4</v>
      </c>
      <c r="H19" s="21">
        <v>105</v>
      </c>
      <c r="I19" s="22">
        <v>108</v>
      </c>
      <c r="J19" s="22">
        <v>106.5</v>
      </c>
      <c r="K19" s="119">
        <v>20.6</v>
      </c>
      <c r="L19" s="22">
        <v>110.1</v>
      </c>
      <c r="M19" s="22">
        <v>110.4</v>
      </c>
      <c r="N19" s="21">
        <v>106.3</v>
      </c>
      <c r="O19" s="78">
        <v>107.8</v>
      </c>
      <c r="P19" s="22">
        <v>109.2</v>
      </c>
      <c r="Q19" s="22">
        <v>24.9</v>
      </c>
      <c r="R19" s="22">
        <v>109.4</v>
      </c>
      <c r="S19" s="23">
        <v>110</v>
      </c>
      <c r="T19" s="24">
        <f t="shared" si="0"/>
        <v>1674.4</v>
      </c>
      <c r="V19" s="2"/>
      <c r="W19" s="18"/>
    </row>
    <row r="20" spans="1:30" ht="39.75" customHeight="1" x14ac:dyDescent="0.25">
      <c r="A20" s="156" t="s">
        <v>14</v>
      </c>
      <c r="B20" s="21">
        <v>99.9</v>
      </c>
      <c r="C20" s="78">
        <v>101.7</v>
      </c>
      <c r="D20" s="22">
        <v>105.3</v>
      </c>
      <c r="E20" s="22">
        <v>23.5</v>
      </c>
      <c r="F20" s="22">
        <v>107.2</v>
      </c>
      <c r="G20" s="22">
        <v>107.4</v>
      </c>
      <c r="H20" s="21">
        <v>104.7</v>
      </c>
      <c r="I20" s="22">
        <v>107.8</v>
      </c>
      <c r="J20" s="22">
        <v>106.5</v>
      </c>
      <c r="K20" s="119">
        <v>20.6</v>
      </c>
      <c r="L20" s="22">
        <v>110</v>
      </c>
      <c r="M20" s="22">
        <v>110.3</v>
      </c>
      <c r="N20" s="21">
        <v>105.9</v>
      </c>
      <c r="O20" s="78">
        <v>107.6</v>
      </c>
      <c r="P20" s="22">
        <v>109.1</v>
      </c>
      <c r="Q20" s="22">
        <v>24.9</v>
      </c>
      <c r="R20" s="22">
        <v>109.4</v>
      </c>
      <c r="S20" s="23">
        <v>110</v>
      </c>
      <c r="T20" s="24">
        <f t="shared" si="0"/>
        <v>1671.8000000000002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99.9</v>
      </c>
      <c r="C21" s="78">
        <v>101.7</v>
      </c>
      <c r="D21" s="22">
        <v>105.3</v>
      </c>
      <c r="E21" s="22">
        <v>23.5</v>
      </c>
      <c r="F21" s="22">
        <v>107.2</v>
      </c>
      <c r="G21" s="22">
        <v>107.4</v>
      </c>
      <c r="H21" s="21">
        <v>104.7</v>
      </c>
      <c r="I21" s="22">
        <v>107.8</v>
      </c>
      <c r="J21" s="22">
        <v>106.5</v>
      </c>
      <c r="K21" s="119">
        <v>20.6</v>
      </c>
      <c r="L21" s="22">
        <v>110</v>
      </c>
      <c r="M21" s="22">
        <v>110.3</v>
      </c>
      <c r="N21" s="21">
        <v>105.9</v>
      </c>
      <c r="O21" s="78">
        <v>107.6</v>
      </c>
      <c r="P21" s="22">
        <v>109.1</v>
      </c>
      <c r="Q21" s="22">
        <v>24.9</v>
      </c>
      <c r="R21" s="22">
        <v>109.4</v>
      </c>
      <c r="S21" s="23">
        <v>110</v>
      </c>
      <c r="T21" s="24">
        <f t="shared" si="0"/>
        <v>1671.8000000000002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99.9</v>
      </c>
      <c r="C22" s="78">
        <v>101.7</v>
      </c>
      <c r="D22" s="22">
        <v>105.3</v>
      </c>
      <c r="E22" s="22">
        <v>23.5</v>
      </c>
      <c r="F22" s="22">
        <v>107.2</v>
      </c>
      <c r="G22" s="22">
        <v>107.4</v>
      </c>
      <c r="H22" s="21">
        <v>104.7</v>
      </c>
      <c r="I22" s="22">
        <v>107.8</v>
      </c>
      <c r="J22" s="22">
        <v>106.5</v>
      </c>
      <c r="K22" s="119">
        <v>20.6</v>
      </c>
      <c r="L22" s="22">
        <v>110</v>
      </c>
      <c r="M22" s="22">
        <v>110.3</v>
      </c>
      <c r="N22" s="21">
        <v>105.9</v>
      </c>
      <c r="O22" s="78">
        <v>107.6</v>
      </c>
      <c r="P22" s="22">
        <v>109.1</v>
      </c>
      <c r="Q22" s="22">
        <v>24.9</v>
      </c>
      <c r="R22" s="22">
        <v>109.4</v>
      </c>
      <c r="S22" s="23">
        <v>110</v>
      </c>
      <c r="T22" s="24">
        <f t="shared" si="0"/>
        <v>1671.8000000000002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99.9</v>
      </c>
      <c r="C23" s="78">
        <v>101.7</v>
      </c>
      <c r="D23" s="22">
        <v>105.3</v>
      </c>
      <c r="E23" s="22">
        <v>23.5</v>
      </c>
      <c r="F23" s="22">
        <v>107.2</v>
      </c>
      <c r="G23" s="22">
        <v>107.4</v>
      </c>
      <c r="H23" s="21">
        <v>104.7</v>
      </c>
      <c r="I23" s="22">
        <v>107.8</v>
      </c>
      <c r="J23" s="22">
        <v>106.5</v>
      </c>
      <c r="K23" s="119">
        <v>20.6</v>
      </c>
      <c r="L23" s="22">
        <v>110</v>
      </c>
      <c r="M23" s="22">
        <v>110.3</v>
      </c>
      <c r="N23" s="21">
        <v>105.9</v>
      </c>
      <c r="O23" s="78">
        <v>107.6</v>
      </c>
      <c r="P23" s="22">
        <v>109.1</v>
      </c>
      <c r="Q23" s="22">
        <v>24.9</v>
      </c>
      <c r="R23" s="22">
        <v>109.4</v>
      </c>
      <c r="S23" s="23">
        <v>110</v>
      </c>
      <c r="T23" s="24">
        <f t="shared" si="0"/>
        <v>1671.8000000000002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99.9</v>
      </c>
      <c r="C24" s="78">
        <v>101.7</v>
      </c>
      <c r="D24" s="22">
        <v>105.3</v>
      </c>
      <c r="E24" s="22">
        <v>23.5</v>
      </c>
      <c r="F24" s="22">
        <v>107.2</v>
      </c>
      <c r="G24" s="22">
        <v>107.4</v>
      </c>
      <c r="H24" s="21">
        <v>104.7</v>
      </c>
      <c r="I24" s="22">
        <v>107.8</v>
      </c>
      <c r="J24" s="22">
        <v>106.5</v>
      </c>
      <c r="K24" s="119">
        <v>20.6</v>
      </c>
      <c r="L24" s="22">
        <v>110</v>
      </c>
      <c r="M24" s="22">
        <v>110.3</v>
      </c>
      <c r="N24" s="21">
        <v>105.9</v>
      </c>
      <c r="O24" s="78">
        <v>107.6</v>
      </c>
      <c r="P24" s="22">
        <v>109.1</v>
      </c>
      <c r="Q24" s="22">
        <v>24.9</v>
      </c>
      <c r="R24" s="22">
        <v>109.4</v>
      </c>
      <c r="S24" s="23">
        <v>110</v>
      </c>
      <c r="T24" s="24">
        <f t="shared" si="0"/>
        <v>1671.8000000000002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700.09999999999991</v>
      </c>
      <c r="C25" s="26">
        <f t="shared" si="1"/>
        <v>712.7</v>
      </c>
      <c r="D25" s="26">
        <f t="shared" si="1"/>
        <v>737.09999999999991</v>
      </c>
      <c r="E25" s="26">
        <f>SUM(E18:E24)</f>
        <v>164.5</v>
      </c>
      <c r="F25" s="26">
        <f t="shared" ref="F25:L25" si="2">SUM(F18:F24)</f>
        <v>751.2</v>
      </c>
      <c r="G25" s="26">
        <f t="shared" si="2"/>
        <v>751.8</v>
      </c>
      <c r="H25" s="25">
        <f t="shared" si="2"/>
        <v>733.50000000000011</v>
      </c>
      <c r="I25" s="26">
        <f t="shared" si="2"/>
        <v>754.99999999999989</v>
      </c>
      <c r="J25" s="26">
        <f>SUM(J18:J24)</f>
        <v>745.5</v>
      </c>
      <c r="K25" s="120">
        <f t="shared" ref="K25" si="3">SUM(K18:K24)</f>
        <v>144.19999999999999</v>
      </c>
      <c r="L25" s="26">
        <f t="shared" si="2"/>
        <v>770.2</v>
      </c>
      <c r="M25" s="26">
        <f>SUM(M18:M24)</f>
        <v>772.3</v>
      </c>
      <c r="N25" s="25">
        <f t="shared" ref="N25:P25" si="4">SUM(N18:N24)</f>
        <v>742.09999999999991</v>
      </c>
      <c r="O25" s="26">
        <f t="shared" si="4"/>
        <v>753.6</v>
      </c>
      <c r="P25" s="26">
        <f t="shared" si="4"/>
        <v>763.90000000000009</v>
      </c>
      <c r="Q25" s="26">
        <f>SUM(Q18:Q24)</f>
        <v>174.3</v>
      </c>
      <c r="R25" s="26">
        <f t="shared" ref="R25:S25" si="5">SUM(R18:R24)</f>
        <v>765.8</v>
      </c>
      <c r="S25" s="27">
        <f t="shared" si="5"/>
        <v>770</v>
      </c>
      <c r="T25" s="24">
        <f t="shared" si="0"/>
        <v>11707.799999999997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149.73526026346076</v>
      </c>
    </row>
    <row r="27" spans="1:30" s="2" customFormat="1" ht="33" customHeight="1" x14ac:dyDescent="0.25">
      <c r="A27" s="159" t="s">
        <v>20</v>
      </c>
      <c r="B27" s="32">
        <v>667</v>
      </c>
      <c r="C27" s="81">
        <v>679</v>
      </c>
      <c r="D27" s="33">
        <v>703</v>
      </c>
      <c r="E27" s="33">
        <v>161</v>
      </c>
      <c r="F27" s="33">
        <v>716</v>
      </c>
      <c r="G27" s="33">
        <v>717</v>
      </c>
      <c r="H27" s="32">
        <v>699</v>
      </c>
      <c r="I27" s="33">
        <v>719</v>
      </c>
      <c r="J27" s="33">
        <v>711</v>
      </c>
      <c r="K27" s="122">
        <v>141</v>
      </c>
      <c r="L27" s="33">
        <v>734</v>
      </c>
      <c r="M27" s="33">
        <v>736</v>
      </c>
      <c r="N27" s="32">
        <v>707</v>
      </c>
      <c r="O27" s="33">
        <v>718</v>
      </c>
      <c r="P27" s="33">
        <v>728</v>
      </c>
      <c r="Q27" s="33">
        <v>169</v>
      </c>
      <c r="R27" s="33">
        <v>731</v>
      </c>
      <c r="S27" s="34">
        <v>734</v>
      </c>
      <c r="T27" s="35">
        <f>SUM(B27:S27)</f>
        <v>11170</v>
      </c>
      <c r="U27" s="2">
        <f>((T25*1000)/T27)/7</f>
        <v>149.73526026346079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99.856620000000007</v>
      </c>
      <c r="C28" s="37">
        <f t="shared" si="6"/>
        <v>101.65494000000001</v>
      </c>
      <c r="D28" s="37">
        <f t="shared" si="6"/>
        <v>105.41158000000003</v>
      </c>
      <c r="E28" s="37">
        <f t="shared" si="6"/>
        <v>24.387460000000004</v>
      </c>
      <c r="F28" s="37">
        <f t="shared" si="6"/>
        <v>107.21975999999999</v>
      </c>
      <c r="G28" s="37">
        <f t="shared" si="6"/>
        <v>107.50962</v>
      </c>
      <c r="H28" s="36">
        <f t="shared" si="6"/>
        <v>104.69214000000002</v>
      </c>
      <c r="I28" s="37">
        <f t="shared" si="6"/>
        <v>107.68934000000002</v>
      </c>
      <c r="J28" s="37">
        <f t="shared" si="6"/>
        <v>106.61046000000002</v>
      </c>
      <c r="K28" s="123">
        <f t="shared" si="6"/>
        <v>21.350260000000002</v>
      </c>
      <c r="L28" s="37">
        <f t="shared" si="6"/>
        <v>109.99724000000001</v>
      </c>
      <c r="M28" s="37">
        <f t="shared" si="6"/>
        <v>110.29696000000001</v>
      </c>
      <c r="N28" s="36">
        <f t="shared" si="6"/>
        <v>105.85102000000002</v>
      </c>
      <c r="O28" s="37">
        <f t="shared" si="6"/>
        <v>107.55948000000004</v>
      </c>
      <c r="P28" s="37">
        <f t="shared" si="6"/>
        <v>109.09807999999998</v>
      </c>
      <c r="Q28" s="37">
        <f t="shared" si="6"/>
        <v>25.506340000000002</v>
      </c>
      <c r="R28" s="37">
        <f t="shared" si="6"/>
        <v>109.64766000000002</v>
      </c>
      <c r="S28" s="38">
        <f t="shared" si="6"/>
        <v>110.03724000000003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699.88310000000001</v>
      </c>
      <c r="C29" s="41">
        <f t="shared" si="7"/>
        <v>712.4747000000001</v>
      </c>
      <c r="D29" s="41">
        <f t="shared" si="7"/>
        <v>737.65790000000004</v>
      </c>
      <c r="E29" s="41">
        <f>((E27*E26)*7)/1000</f>
        <v>168.93730000000002</v>
      </c>
      <c r="F29" s="41">
        <f>((F27*F26)*7)/1000</f>
        <v>751.29880000000003</v>
      </c>
      <c r="G29" s="41">
        <f t="shared" ref="G29:S29" si="8">((G27*G26)*7)/1000</f>
        <v>752.34809999999993</v>
      </c>
      <c r="H29" s="40">
        <f t="shared" si="8"/>
        <v>733.46070000000009</v>
      </c>
      <c r="I29" s="41">
        <f t="shared" si="8"/>
        <v>754.44670000000008</v>
      </c>
      <c r="J29" s="41">
        <f t="shared" si="8"/>
        <v>746.05230000000006</v>
      </c>
      <c r="K29" s="124">
        <f t="shared" si="8"/>
        <v>147.9513</v>
      </c>
      <c r="L29" s="41">
        <f t="shared" si="8"/>
        <v>770.1862000000001</v>
      </c>
      <c r="M29" s="41">
        <f t="shared" si="8"/>
        <v>772.28480000000002</v>
      </c>
      <c r="N29" s="40">
        <f t="shared" si="8"/>
        <v>741.85509999999999</v>
      </c>
      <c r="O29" s="41">
        <f t="shared" si="8"/>
        <v>753.39740000000006</v>
      </c>
      <c r="P29" s="41">
        <f t="shared" si="8"/>
        <v>763.8904</v>
      </c>
      <c r="Q29" s="42">
        <f t="shared" si="8"/>
        <v>177.33170000000001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149.94645534375667</v>
      </c>
      <c r="C30" s="46">
        <f t="shared" si="9"/>
        <v>149.94740164106881</v>
      </c>
      <c r="D30" s="46">
        <f t="shared" si="9"/>
        <v>149.78662873399711</v>
      </c>
      <c r="E30" s="46">
        <f>+(E25/E27)/7*1000</f>
        <v>145.96273291925468</v>
      </c>
      <c r="F30" s="46">
        <f t="shared" ref="F30:L30" si="10">+(F25/F27)/7*1000</f>
        <v>149.88028731045495</v>
      </c>
      <c r="G30" s="46">
        <f t="shared" si="10"/>
        <v>149.79079497907949</v>
      </c>
      <c r="H30" s="45">
        <f t="shared" si="10"/>
        <v>149.90803188228082</v>
      </c>
      <c r="I30" s="46">
        <f t="shared" si="10"/>
        <v>150.00993443274388</v>
      </c>
      <c r="J30" s="46">
        <f>+(J25/J27)/7*1000</f>
        <v>149.78902953586498</v>
      </c>
      <c r="K30" s="125">
        <f t="shared" ref="K30" si="11">+(K25/K27)/7*1000</f>
        <v>146.09929078014181</v>
      </c>
      <c r="L30" s="46">
        <f t="shared" si="10"/>
        <v>149.90268586998835</v>
      </c>
      <c r="M30" s="46">
        <f>+(M25/M27)/7*1000</f>
        <v>149.90295031055896</v>
      </c>
      <c r="N30" s="45">
        <f t="shared" ref="N30:S30" si="12">+(N25/N27)/7*1000</f>
        <v>149.94948474439281</v>
      </c>
      <c r="O30" s="46">
        <f t="shared" si="12"/>
        <v>149.94031038599283</v>
      </c>
      <c r="P30" s="46">
        <f t="shared" si="12"/>
        <v>149.90188383045526</v>
      </c>
      <c r="Q30" s="46">
        <f t="shared" si="12"/>
        <v>147.3372781065089</v>
      </c>
      <c r="R30" s="46">
        <f t="shared" si="12"/>
        <v>149.65800273597813</v>
      </c>
      <c r="S30" s="47">
        <f t="shared" si="12"/>
        <v>149.86376021798367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9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84.9</v>
      </c>
      <c r="C39" s="78">
        <v>78.599999999999994</v>
      </c>
      <c r="D39" s="78">
        <v>80.599999999999994</v>
      </c>
      <c r="E39" s="78">
        <v>18.399999999999999</v>
      </c>
      <c r="F39" s="78">
        <v>88.7</v>
      </c>
      <c r="G39" s="78">
        <v>87</v>
      </c>
      <c r="H39" s="78"/>
      <c r="I39" s="78"/>
      <c r="J39" s="99">
        <f t="shared" ref="J39:J46" si="13">SUM(B39:I39)</f>
        <v>438.2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1.7</v>
      </c>
      <c r="Q39" s="78">
        <v>6.5</v>
      </c>
      <c r="R39" s="78">
        <v>6.4</v>
      </c>
      <c r="S39" s="99">
        <f t="shared" ref="S39:S46" si="14">SUM(M39:R39)</f>
        <v>32.9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84.9</v>
      </c>
      <c r="C40" s="78">
        <v>78.599999999999994</v>
      </c>
      <c r="D40" s="78">
        <v>80.599999999999994</v>
      </c>
      <c r="E40" s="78">
        <v>18.399999999999999</v>
      </c>
      <c r="F40" s="78">
        <v>88.7</v>
      </c>
      <c r="G40" s="78">
        <v>87</v>
      </c>
      <c r="H40" s="78"/>
      <c r="I40" s="78"/>
      <c r="J40" s="99">
        <f t="shared" si="13"/>
        <v>438.2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1.7</v>
      </c>
      <c r="Q40" s="78">
        <v>6.5</v>
      </c>
      <c r="R40" s="78">
        <v>6.4</v>
      </c>
      <c r="S40" s="99">
        <f t="shared" si="14"/>
        <v>32.9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6.3</v>
      </c>
      <c r="S41" s="99">
        <f t="shared" si="14"/>
        <v>32.099999999999994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169.8</v>
      </c>
      <c r="C46" s="26">
        <f t="shared" si="15"/>
        <v>157.19999999999999</v>
      </c>
      <c r="D46" s="26">
        <f t="shared" si="15"/>
        <v>161.19999999999999</v>
      </c>
      <c r="E46" s="26">
        <f t="shared" si="15"/>
        <v>36.799999999999997</v>
      </c>
      <c r="F46" s="26">
        <f t="shared" si="15"/>
        <v>177.4</v>
      </c>
      <c r="G46" s="26">
        <f t="shared" si="15"/>
        <v>174</v>
      </c>
      <c r="H46" s="26">
        <f t="shared" si="15"/>
        <v>0</v>
      </c>
      <c r="I46" s="26">
        <f t="shared" si="15"/>
        <v>0</v>
      </c>
      <c r="J46" s="99">
        <f t="shared" si="13"/>
        <v>876.4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12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149.5</v>
      </c>
      <c r="C47" s="29">
        <v>149.5</v>
      </c>
      <c r="D47" s="29">
        <v>149.5</v>
      </c>
      <c r="E47" s="29">
        <v>149.5</v>
      </c>
      <c r="F47" s="29">
        <v>149.5</v>
      </c>
      <c r="G47" s="29">
        <v>149.5</v>
      </c>
      <c r="H47" s="29"/>
      <c r="I47" s="29"/>
      <c r="J47" s="100">
        <f>+((J46/J48)/7)*1000</f>
        <v>42.715796656431259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526</v>
      </c>
      <c r="D48" s="33">
        <v>539</v>
      </c>
      <c r="E48" s="33">
        <v>123</v>
      </c>
      <c r="F48" s="33">
        <v>593</v>
      </c>
      <c r="G48" s="33">
        <v>582</v>
      </c>
      <c r="H48" s="33"/>
      <c r="I48" s="33"/>
      <c r="J48" s="101">
        <f>SUM(B48:I48)</f>
        <v>2931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84.916000000000011</v>
      </c>
      <c r="C49" s="37">
        <f t="shared" si="17"/>
        <v>78.636999999999986</v>
      </c>
      <c r="D49" s="37">
        <f t="shared" si="17"/>
        <v>80.580500000000001</v>
      </c>
      <c r="E49" s="37">
        <f t="shared" si="17"/>
        <v>18.388500000000001</v>
      </c>
      <c r="F49" s="37">
        <f t="shared" si="17"/>
        <v>88.653499999999994</v>
      </c>
      <c r="G49" s="37">
        <f t="shared" si="17"/>
        <v>87.009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42.715796656431259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5.6872999999999996</v>
      </c>
      <c r="O49" s="37">
        <f t="shared" si="19"/>
        <v>5.9879999999999995</v>
      </c>
      <c r="P49" s="37">
        <f t="shared" si="19"/>
        <v>1.7140000000000004</v>
      </c>
      <c r="Q49" s="37">
        <f t="shared" si="19"/>
        <v>6.383799999999999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594.41200000000003</v>
      </c>
      <c r="C50" s="41">
        <f t="shared" si="20"/>
        <v>550.45899999999995</v>
      </c>
      <c r="D50" s="41">
        <f t="shared" si="20"/>
        <v>564.06349999999998</v>
      </c>
      <c r="E50" s="41">
        <f t="shared" si="20"/>
        <v>128.71950000000001</v>
      </c>
      <c r="F50" s="41">
        <f t="shared" si="20"/>
        <v>620.57449999999994</v>
      </c>
      <c r="G50" s="41">
        <f t="shared" si="20"/>
        <v>609.06299999999999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42.70623742454729</v>
      </c>
      <c r="C51" s="46">
        <f t="shared" si="22"/>
        <v>42.694187941336224</v>
      </c>
      <c r="D51" s="46">
        <f t="shared" si="22"/>
        <v>42.724622316459048</v>
      </c>
      <c r="E51" s="46">
        <f t="shared" si="22"/>
        <v>42.740998838559804</v>
      </c>
      <c r="F51" s="46">
        <f t="shared" si="22"/>
        <v>42.736689954227899</v>
      </c>
      <c r="G51" s="46">
        <f t="shared" si="22"/>
        <v>42.709867452135491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0"/>
      <c r="K54" s="52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0" t="s">
        <v>8</v>
      </c>
      <c r="C55" s="541"/>
      <c r="D55" s="541"/>
      <c r="E55" s="541"/>
      <c r="F55" s="541"/>
      <c r="G55" s="542"/>
      <c r="H55" s="540" t="s">
        <v>51</v>
      </c>
      <c r="I55" s="541"/>
      <c r="J55" s="541"/>
      <c r="K55" s="541"/>
      <c r="L55" s="541"/>
      <c r="M55" s="542"/>
      <c r="N55" s="541" t="s">
        <v>50</v>
      </c>
      <c r="O55" s="541"/>
      <c r="P55" s="541"/>
      <c r="Q55" s="541"/>
      <c r="R55" s="541"/>
      <c r="S55" s="542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8.3000000000000007</v>
      </c>
      <c r="E58" s="78">
        <v>2.1</v>
      </c>
      <c r="F58" s="78">
        <v>8.1999999999999993</v>
      </c>
      <c r="G58" s="182">
        <v>8</v>
      </c>
      <c r="H58" s="21">
        <v>8</v>
      </c>
      <c r="I58" s="78">
        <v>8.1</v>
      </c>
      <c r="J58" s="78">
        <v>8</v>
      </c>
      <c r="K58" s="78">
        <v>1.8</v>
      </c>
      <c r="L58" s="78">
        <v>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2.1</v>
      </c>
      <c r="R58" s="78">
        <v>8</v>
      </c>
      <c r="S58" s="182">
        <v>8.3000000000000007</v>
      </c>
      <c r="T58" s="24">
        <f t="shared" ref="T58:T65" si="24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8.3000000000000007</v>
      </c>
      <c r="E59" s="78">
        <v>2.1</v>
      </c>
      <c r="F59" s="78">
        <v>8.1999999999999993</v>
      </c>
      <c r="G59" s="182">
        <v>8</v>
      </c>
      <c r="H59" s="21">
        <v>8</v>
      </c>
      <c r="I59" s="78">
        <v>8.1</v>
      </c>
      <c r="J59" s="78">
        <v>8</v>
      </c>
      <c r="K59" s="78">
        <v>1.8</v>
      </c>
      <c r="L59" s="78">
        <v>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2.1</v>
      </c>
      <c r="R59" s="78">
        <v>8</v>
      </c>
      <c r="S59" s="182">
        <v>8.3000000000000007</v>
      </c>
      <c r="T59" s="24">
        <f t="shared" si="24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7.8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1.8</v>
      </c>
      <c r="R60" s="78">
        <v>8</v>
      </c>
      <c r="S60" s="182">
        <v>8.1</v>
      </c>
      <c r="T60" s="24">
        <f t="shared" si="24"/>
        <v>125.6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1.7</v>
      </c>
      <c r="L61" s="78">
        <v>7.8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1.8</v>
      </c>
      <c r="R61" s="78">
        <v>8</v>
      </c>
      <c r="S61" s="182">
        <v>8.1</v>
      </c>
      <c r="T61" s="24">
        <f t="shared" si="24"/>
        <v>126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8.1</v>
      </c>
      <c r="H62" s="21">
        <v>8</v>
      </c>
      <c r="I62" s="78">
        <v>8.1</v>
      </c>
      <c r="J62" s="78">
        <v>8</v>
      </c>
      <c r="K62" s="78">
        <v>1.7</v>
      </c>
      <c r="L62" s="78">
        <v>7.8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1.8</v>
      </c>
      <c r="R62" s="78">
        <v>8</v>
      </c>
      <c r="S62" s="182">
        <v>8.1</v>
      </c>
      <c r="T62" s="24">
        <f t="shared" si="24"/>
        <v>126.3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2.1</v>
      </c>
      <c r="F63" s="78">
        <v>8.1</v>
      </c>
      <c r="G63" s="182">
        <v>8.1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</v>
      </c>
      <c r="T63" s="24">
        <f t="shared" si="24"/>
        <v>126.70000000000002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</v>
      </c>
      <c r="E64" s="78">
        <v>2.1</v>
      </c>
      <c r="F64" s="78">
        <v>8.1999999999999993</v>
      </c>
      <c r="G64" s="182">
        <v>8.1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1.9</v>
      </c>
      <c r="R64" s="78">
        <v>8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57.000000000000007</v>
      </c>
      <c r="E65" s="26">
        <f t="shared" si="25"/>
        <v>14.399999999999999</v>
      </c>
      <c r="F65" s="26">
        <f t="shared" si="25"/>
        <v>57</v>
      </c>
      <c r="G65" s="27">
        <f t="shared" si="25"/>
        <v>56.300000000000004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886.90000000000009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144.80000000000001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56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8.0872000000000011</v>
      </c>
      <c r="E68" s="82">
        <f t="shared" si="26"/>
        <v>2.0314000000000001</v>
      </c>
      <c r="F68" s="82">
        <f t="shared" si="26"/>
        <v>8.1271999999999984</v>
      </c>
      <c r="G68" s="186">
        <f t="shared" si="26"/>
        <v>8.0503999999999998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1.7327999999999997</v>
      </c>
      <c r="L68" s="82">
        <f t="shared" si="26"/>
        <v>7.8495000000000008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1.8445</v>
      </c>
      <c r="R68" s="82">
        <f t="shared" si="26"/>
        <v>8.0111999999999988</v>
      </c>
      <c r="S68" s="186">
        <f t="shared" si="26"/>
        <v>8.1313000000000013</v>
      </c>
      <c r="T68" s="306">
        <f>((T65*1000)/T67)/7</f>
        <v>144.80000000000001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57.036000000000001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145.40816326530614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143.62244897959184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O49" sqref="O49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56"/>
      <c r="B1" s="559" t="s">
        <v>29</v>
      </c>
      <c r="C1" s="559"/>
      <c r="D1" s="559"/>
      <c r="E1" s="559"/>
      <c r="F1" s="559"/>
      <c r="G1" s="559"/>
      <c r="H1" s="559"/>
      <c r="I1" s="559"/>
      <c r="J1" s="559"/>
      <c r="K1" s="559"/>
      <c r="L1" s="560"/>
      <c r="M1" s="561" t="s">
        <v>30</v>
      </c>
      <c r="N1" s="561"/>
      <c r="O1" s="561"/>
      <c r="P1" s="561"/>
      <c r="Q1" s="201"/>
      <c r="R1" s="549" t="s">
        <v>143</v>
      </c>
      <c r="S1" s="549"/>
      <c r="T1" s="549"/>
      <c r="U1" s="549"/>
      <c r="V1" s="550"/>
      <c r="W1" s="201"/>
      <c r="X1" s="201"/>
      <c r="Y1" s="203"/>
      <c r="Z1" s="203"/>
    </row>
    <row r="2" spans="1:26" ht="26.25" customHeight="1" x14ac:dyDescent="0.25">
      <c r="A2" s="557"/>
      <c r="B2" s="562" t="s">
        <v>31</v>
      </c>
      <c r="C2" s="562"/>
      <c r="D2" s="562"/>
      <c r="E2" s="562"/>
      <c r="F2" s="562"/>
      <c r="G2" s="562"/>
      <c r="H2" s="562"/>
      <c r="I2" s="562"/>
      <c r="J2" s="562"/>
      <c r="K2" s="562"/>
      <c r="L2" s="563"/>
      <c r="M2" s="565" t="s">
        <v>32</v>
      </c>
      <c r="N2" s="565"/>
      <c r="O2" s="565"/>
      <c r="P2" s="565"/>
      <c r="Q2" s="203"/>
      <c r="R2" s="551"/>
      <c r="S2" s="551"/>
      <c r="T2" s="551"/>
      <c r="U2" s="551"/>
      <c r="V2" s="552"/>
      <c r="W2" s="203"/>
      <c r="X2" s="203"/>
      <c r="Y2" s="203"/>
      <c r="Z2" s="203"/>
    </row>
    <row r="3" spans="1:26" ht="26.25" customHeight="1" x14ac:dyDescent="0.25">
      <c r="A3" s="558"/>
      <c r="B3" s="545"/>
      <c r="C3" s="545"/>
      <c r="D3" s="545"/>
      <c r="E3" s="545"/>
      <c r="F3" s="545"/>
      <c r="G3" s="545"/>
      <c r="H3" s="545"/>
      <c r="I3" s="545"/>
      <c r="J3" s="545"/>
      <c r="K3" s="545"/>
      <c r="L3" s="564"/>
      <c r="M3" s="565" t="s">
        <v>33</v>
      </c>
      <c r="N3" s="565"/>
      <c r="O3" s="565"/>
      <c r="P3" s="565"/>
      <c r="Q3" s="204"/>
      <c r="R3" s="551"/>
      <c r="S3" s="551"/>
      <c r="T3" s="551"/>
      <c r="U3" s="551"/>
      <c r="V3" s="552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51"/>
      <c r="S4" s="551"/>
      <c r="T4" s="551"/>
      <c r="U4" s="551"/>
      <c r="V4" s="552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45">
        <v>3</v>
      </c>
      <c r="C5" s="545"/>
      <c r="D5" s="208"/>
      <c r="E5" s="208"/>
      <c r="F5" s="208" t="s">
        <v>35</v>
      </c>
      <c r="G5" s="546" t="s">
        <v>65</v>
      </c>
      <c r="H5" s="546"/>
      <c r="I5" s="209"/>
      <c r="J5" s="208" t="s">
        <v>36</v>
      </c>
      <c r="K5" s="545">
        <v>58</v>
      </c>
      <c r="L5" s="545"/>
      <c r="M5" s="210"/>
      <c r="N5" s="210"/>
      <c r="O5" s="210"/>
      <c r="P5" s="210"/>
      <c r="Q5" s="210"/>
      <c r="R5" s="551"/>
      <c r="S5" s="551"/>
      <c r="T5" s="551"/>
      <c r="U5" s="551"/>
      <c r="V5" s="552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51"/>
      <c r="S6" s="551"/>
      <c r="T6" s="551"/>
      <c r="U6" s="551"/>
      <c r="V6" s="552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47" t="s">
        <v>2</v>
      </c>
      <c r="C7" s="547"/>
      <c r="D7" s="211"/>
      <c r="E7" s="211"/>
      <c r="F7" s="208" t="s">
        <v>38</v>
      </c>
      <c r="G7" s="546" t="s">
        <v>169</v>
      </c>
      <c r="H7" s="546"/>
      <c r="I7" s="212"/>
      <c r="J7" s="208" t="s">
        <v>39</v>
      </c>
      <c r="K7" s="210"/>
      <c r="L7" s="545" t="s">
        <v>166</v>
      </c>
      <c r="M7" s="545"/>
      <c r="N7" s="545"/>
      <c r="O7" s="545"/>
      <c r="P7" s="213"/>
      <c r="Q7" s="210"/>
      <c r="R7" s="551"/>
      <c r="S7" s="551"/>
      <c r="T7" s="551"/>
      <c r="U7" s="551"/>
      <c r="V7" s="552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51"/>
      <c r="S8" s="551"/>
      <c r="T8" s="551"/>
      <c r="U8" s="551"/>
      <c r="V8" s="552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43" t="s">
        <v>8</v>
      </c>
      <c r="C9" s="544"/>
      <c r="D9" s="544"/>
      <c r="E9" s="544"/>
      <c r="F9" s="544"/>
      <c r="G9" s="548"/>
      <c r="H9" s="543" t="s">
        <v>51</v>
      </c>
      <c r="I9" s="544"/>
      <c r="J9" s="544"/>
      <c r="K9" s="544"/>
      <c r="L9" s="544"/>
      <c r="M9" s="548"/>
      <c r="N9" s="543" t="s">
        <v>50</v>
      </c>
      <c r="O9" s="544"/>
      <c r="P9" s="544"/>
      <c r="Q9" s="544"/>
      <c r="R9" s="544"/>
      <c r="S9" s="544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100.3</v>
      </c>
      <c r="C11" s="222">
        <v>102.1</v>
      </c>
      <c r="D11" s="222">
        <v>105.3</v>
      </c>
      <c r="E11" s="222">
        <v>23.5</v>
      </c>
      <c r="F11" s="222">
        <v>107.6</v>
      </c>
      <c r="G11" s="222">
        <v>107.4</v>
      </c>
      <c r="H11" s="223">
        <v>105</v>
      </c>
      <c r="I11" s="222">
        <v>108</v>
      </c>
      <c r="J11" s="222">
        <v>106.5</v>
      </c>
      <c r="K11" s="222">
        <v>20.6</v>
      </c>
      <c r="L11" s="224">
        <v>110.1</v>
      </c>
      <c r="M11" s="224">
        <v>110.4</v>
      </c>
      <c r="N11" s="271">
        <v>106.3</v>
      </c>
      <c r="O11" s="226">
        <v>107.8</v>
      </c>
      <c r="P11" s="224">
        <v>109.2</v>
      </c>
      <c r="Q11" s="224">
        <v>24.9</v>
      </c>
      <c r="R11" s="224">
        <v>109.4</v>
      </c>
      <c r="S11" s="225">
        <v>110</v>
      </c>
      <c r="T11" s="227">
        <f t="shared" ref="T11:T17" si="0">SUM(B11:S11)</f>
        <v>1674.4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100.3</v>
      </c>
      <c r="C12" s="222">
        <v>102.1</v>
      </c>
      <c r="D12" s="222">
        <v>105.3</v>
      </c>
      <c r="E12" s="222">
        <v>23.5</v>
      </c>
      <c r="F12" s="222">
        <v>107.6</v>
      </c>
      <c r="G12" s="222">
        <v>107.4</v>
      </c>
      <c r="H12" s="223">
        <v>105</v>
      </c>
      <c r="I12" s="222">
        <v>108</v>
      </c>
      <c r="J12" s="222">
        <v>106.5</v>
      </c>
      <c r="K12" s="222">
        <v>20.6</v>
      </c>
      <c r="L12" s="224">
        <v>110.1</v>
      </c>
      <c r="M12" s="224">
        <v>110.4</v>
      </c>
      <c r="N12" s="271">
        <v>106.3</v>
      </c>
      <c r="O12" s="226">
        <v>107.8</v>
      </c>
      <c r="P12" s="224">
        <v>109.2</v>
      </c>
      <c r="Q12" s="224">
        <v>24.9</v>
      </c>
      <c r="R12" s="224">
        <v>109.4</v>
      </c>
      <c r="S12" s="225">
        <v>110</v>
      </c>
      <c r="T12" s="227">
        <f t="shared" si="0"/>
        <v>1674.4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99.9</v>
      </c>
      <c r="C13" s="222">
        <v>101.7</v>
      </c>
      <c r="D13" s="222">
        <v>105.3</v>
      </c>
      <c r="E13" s="222">
        <v>23.5</v>
      </c>
      <c r="F13" s="222">
        <v>107.2</v>
      </c>
      <c r="G13" s="222">
        <v>107.4</v>
      </c>
      <c r="H13" s="223">
        <v>104.7</v>
      </c>
      <c r="I13" s="222">
        <v>107.8</v>
      </c>
      <c r="J13" s="222">
        <v>106.5</v>
      </c>
      <c r="K13" s="222">
        <v>20.6</v>
      </c>
      <c r="L13" s="224">
        <v>110</v>
      </c>
      <c r="M13" s="224">
        <v>110.3</v>
      </c>
      <c r="N13" s="271">
        <v>105.9</v>
      </c>
      <c r="O13" s="226">
        <v>107.6</v>
      </c>
      <c r="P13" s="224">
        <v>109.1</v>
      </c>
      <c r="Q13" s="224">
        <v>24.9</v>
      </c>
      <c r="R13" s="224">
        <v>109.4</v>
      </c>
      <c r="S13" s="225">
        <v>110</v>
      </c>
      <c r="T13" s="227">
        <f t="shared" si="0"/>
        <v>1671.8000000000002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99.9</v>
      </c>
      <c r="C14" s="222">
        <v>101.7</v>
      </c>
      <c r="D14" s="222">
        <v>105.3</v>
      </c>
      <c r="E14" s="222">
        <v>23.5</v>
      </c>
      <c r="F14" s="222">
        <v>107.2</v>
      </c>
      <c r="G14" s="222">
        <v>107.4</v>
      </c>
      <c r="H14" s="223">
        <v>104.7</v>
      </c>
      <c r="I14" s="222">
        <v>107.8</v>
      </c>
      <c r="J14" s="222">
        <v>106.5</v>
      </c>
      <c r="K14" s="222">
        <v>20.6</v>
      </c>
      <c r="L14" s="224">
        <v>110</v>
      </c>
      <c r="M14" s="224">
        <v>110.3</v>
      </c>
      <c r="N14" s="271">
        <v>105.9</v>
      </c>
      <c r="O14" s="226">
        <v>107.6</v>
      </c>
      <c r="P14" s="224">
        <v>109.1</v>
      </c>
      <c r="Q14" s="224">
        <v>24.9</v>
      </c>
      <c r="R14" s="224">
        <v>109.4</v>
      </c>
      <c r="S14" s="225">
        <v>110</v>
      </c>
      <c r="T14" s="227">
        <f t="shared" si="0"/>
        <v>1671.8000000000002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99.9</v>
      </c>
      <c r="C15" s="222">
        <v>101.7</v>
      </c>
      <c r="D15" s="222">
        <v>105.3</v>
      </c>
      <c r="E15" s="222">
        <v>23.5</v>
      </c>
      <c r="F15" s="222">
        <v>107.2</v>
      </c>
      <c r="G15" s="222">
        <v>107.4</v>
      </c>
      <c r="H15" s="223">
        <v>104.7</v>
      </c>
      <c r="I15" s="222">
        <v>107.8</v>
      </c>
      <c r="J15" s="222">
        <v>106.5</v>
      </c>
      <c r="K15" s="222">
        <v>20.6</v>
      </c>
      <c r="L15" s="224">
        <v>110</v>
      </c>
      <c r="M15" s="224">
        <v>110.3</v>
      </c>
      <c r="N15" s="271">
        <v>105.9</v>
      </c>
      <c r="O15" s="226">
        <v>107.6</v>
      </c>
      <c r="P15" s="224">
        <v>109.1</v>
      </c>
      <c r="Q15" s="224">
        <v>24.9</v>
      </c>
      <c r="R15" s="224">
        <v>109.4</v>
      </c>
      <c r="S15" s="225">
        <v>110</v>
      </c>
      <c r="T15" s="227">
        <f t="shared" si="0"/>
        <v>1671.8000000000002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99.9</v>
      </c>
      <c r="C16" s="222">
        <v>101.7</v>
      </c>
      <c r="D16" s="222">
        <v>105.3</v>
      </c>
      <c r="E16" s="222">
        <v>23.5</v>
      </c>
      <c r="F16" s="222">
        <v>107.2</v>
      </c>
      <c r="G16" s="222">
        <v>107.4</v>
      </c>
      <c r="H16" s="223">
        <v>104.7</v>
      </c>
      <c r="I16" s="222">
        <v>107.8</v>
      </c>
      <c r="J16" s="222">
        <v>106.5</v>
      </c>
      <c r="K16" s="222">
        <v>20.6</v>
      </c>
      <c r="L16" s="224">
        <v>110</v>
      </c>
      <c r="M16" s="224">
        <v>110.3</v>
      </c>
      <c r="N16" s="271">
        <v>105.9</v>
      </c>
      <c r="O16" s="226">
        <v>107.6</v>
      </c>
      <c r="P16" s="224">
        <v>109.1</v>
      </c>
      <c r="Q16" s="224">
        <v>24.9</v>
      </c>
      <c r="R16" s="224">
        <v>109.4</v>
      </c>
      <c r="S16" s="225">
        <v>110</v>
      </c>
      <c r="T16" s="227">
        <f t="shared" si="0"/>
        <v>1671.8000000000002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99.9</v>
      </c>
      <c r="C17" s="229">
        <v>101.7</v>
      </c>
      <c r="D17" s="229">
        <v>105.3</v>
      </c>
      <c r="E17" s="229">
        <v>23.5</v>
      </c>
      <c r="F17" s="229">
        <v>107.2</v>
      </c>
      <c r="G17" s="229">
        <v>107.4</v>
      </c>
      <c r="H17" s="275">
        <v>104.7</v>
      </c>
      <c r="I17" s="324">
        <v>107.8</v>
      </c>
      <c r="J17" s="324">
        <v>106.5</v>
      </c>
      <c r="K17" s="324">
        <v>20.6</v>
      </c>
      <c r="L17" s="231">
        <v>110</v>
      </c>
      <c r="M17" s="231">
        <v>110.3</v>
      </c>
      <c r="N17" s="272">
        <v>105.9</v>
      </c>
      <c r="O17" s="233">
        <v>107.6</v>
      </c>
      <c r="P17" s="231">
        <v>109.1</v>
      </c>
      <c r="Q17" s="231">
        <v>24.9</v>
      </c>
      <c r="R17" s="231">
        <v>109.4</v>
      </c>
      <c r="S17" s="232">
        <v>110</v>
      </c>
      <c r="T17" s="234">
        <f t="shared" si="0"/>
        <v>1671.8000000000002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700.09999999999991</v>
      </c>
      <c r="C18" s="236">
        <f t="shared" si="1"/>
        <v>712.7</v>
      </c>
      <c r="D18" s="236">
        <f t="shared" si="1"/>
        <v>737.09999999999991</v>
      </c>
      <c r="E18" s="236">
        <f t="shared" si="1"/>
        <v>164.5</v>
      </c>
      <c r="F18" s="236">
        <f t="shared" si="1"/>
        <v>751.2</v>
      </c>
      <c r="G18" s="236">
        <f t="shared" si="1"/>
        <v>751.8</v>
      </c>
      <c r="H18" s="273">
        <f t="shared" si="1"/>
        <v>733.50000000000011</v>
      </c>
      <c r="I18" s="238">
        <f t="shared" si="1"/>
        <v>754.99999999999989</v>
      </c>
      <c r="J18" s="238">
        <f t="shared" si="1"/>
        <v>745.5</v>
      </c>
      <c r="K18" s="238">
        <f t="shared" si="1"/>
        <v>144.19999999999999</v>
      </c>
      <c r="L18" s="238">
        <f t="shared" si="1"/>
        <v>770.2</v>
      </c>
      <c r="M18" s="238">
        <f t="shared" si="1"/>
        <v>772.3</v>
      </c>
      <c r="N18" s="273">
        <f t="shared" si="1"/>
        <v>742.09999999999991</v>
      </c>
      <c r="O18" s="238">
        <f t="shared" si="1"/>
        <v>753.6</v>
      </c>
      <c r="P18" s="238">
        <f t="shared" si="1"/>
        <v>763.90000000000009</v>
      </c>
      <c r="Q18" s="238">
        <f t="shared" si="1"/>
        <v>174.3</v>
      </c>
      <c r="R18" s="238">
        <f t="shared" si="1"/>
        <v>765.8</v>
      </c>
      <c r="S18" s="333">
        <f t="shared" si="1"/>
        <v>770</v>
      </c>
      <c r="T18" s="239">
        <f t="shared" si="1"/>
        <v>11707.8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43" t="s">
        <v>8</v>
      </c>
      <c r="C21" s="544"/>
      <c r="D21" s="544"/>
      <c r="E21" s="544"/>
      <c r="F21" s="544"/>
      <c r="G21" s="548"/>
      <c r="H21" s="543" t="s">
        <v>51</v>
      </c>
      <c r="I21" s="544"/>
      <c r="J21" s="544"/>
      <c r="K21" s="544"/>
      <c r="L21" s="544"/>
      <c r="M21" s="548"/>
      <c r="N21" s="544" t="s">
        <v>50</v>
      </c>
      <c r="O21" s="544"/>
      <c r="P21" s="544"/>
      <c r="Q21" s="544"/>
      <c r="R21" s="544"/>
      <c r="S21" s="548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8.1999999999999993</v>
      </c>
      <c r="D23" s="263">
        <v>8.3000000000000007</v>
      </c>
      <c r="E23" s="263">
        <v>2.1</v>
      </c>
      <c r="F23" s="263">
        <v>8.1999999999999993</v>
      </c>
      <c r="G23" s="319">
        <v>8</v>
      </c>
      <c r="H23" s="277">
        <v>8</v>
      </c>
      <c r="I23" s="263">
        <v>8.1</v>
      </c>
      <c r="J23" s="263">
        <v>8</v>
      </c>
      <c r="K23" s="263">
        <v>1.8</v>
      </c>
      <c r="L23" s="263">
        <v>8</v>
      </c>
      <c r="M23" s="319">
        <v>8</v>
      </c>
      <c r="N23" s="277">
        <v>8</v>
      </c>
      <c r="O23" s="263">
        <v>8.1999999999999993</v>
      </c>
      <c r="P23" s="263">
        <v>8.3000000000000007</v>
      </c>
      <c r="Q23" s="263">
        <v>2.1</v>
      </c>
      <c r="R23" s="263">
        <v>8</v>
      </c>
      <c r="S23" s="319">
        <v>8.3000000000000007</v>
      </c>
      <c r="T23" s="262">
        <f t="shared" ref="T23:T30" si="2">SUM(B23:S23)</f>
        <v>127.6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8.1999999999999993</v>
      </c>
      <c r="D24" s="224">
        <v>8.3000000000000007</v>
      </c>
      <c r="E24" s="224">
        <v>2.1</v>
      </c>
      <c r="F24" s="224">
        <v>8.1999999999999993</v>
      </c>
      <c r="G24" s="225">
        <v>8</v>
      </c>
      <c r="H24" s="271">
        <v>8</v>
      </c>
      <c r="I24" s="224">
        <v>8.1</v>
      </c>
      <c r="J24" s="224">
        <v>8</v>
      </c>
      <c r="K24" s="224">
        <v>1.8</v>
      </c>
      <c r="L24" s="224">
        <v>8</v>
      </c>
      <c r="M24" s="225">
        <v>8</v>
      </c>
      <c r="N24" s="271">
        <v>8</v>
      </c>
      <c r="O24" s="224">
        <v>8.1999999999999993</v>
      </c>
      <c r="P24" s="224">
        <v>8.3000000000000007</v>
      </c>
      <c r="Q24" s="224">
        <v>2.1</v>
      </c>
      <c r="R24" s="224">
        <v>8</v>
      </c>
      <c r="S24" s="225">
        <v>8.3000000000000007</v>
      </c>
      <c r="T24" s="262">
        <f t="shared" si="2"/>
        <v>127.6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8.1999999999999993</v>
      </c>
      <c r="D25" s="224">
        <v>8</v>
      </c>
      <c r="E25" s="224">
        <v>2</v>
      </c>
      <c r="F25" s="224">
        <v>8.1</v>
      </c>
      <c r="G25" s="225">
        <v>8</v>
      </c>
      <c r="H25" s="271">
        <v>7.9</v>
      </c>
      <c r="I25" s="224">
        <v>8</v>
      </c>
      <c r="J25" s="224">
        <v>8</v>
      </c>
      <c r="K25" s="224">
        <v>1.7</v>
      </c>
      <c r="L25" s="224">
        <v>7.8</v>
      </c>
      <c r="M25" s="225">
        <v>7.9</v>
      </c>
      <c r="N25" s="271">
        <v>7.9</v>
      </c>
      <c r="O25" s="224">
        <v>8.1</v>
      </c>
      <c r="P25" s="224">
        <v>8.1999999999999993</v>
      </c>
      <c r="Q25" s="224">
        <v>1.8</v>
      </c>
      <c r="R25" s="224">
        <v>8</v>
      </c>
      <c r="S25" s="225">
        <v>8.1</v>
      </c>
      <c r="T25" s="262">
        <f t="shared" si="2"/>
        <v>125.6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8.1999999999999993</v>
      </c>
      <c r="D26" s="224">
        <v>8.1</v>
      </c>
      <c r="E26" s="224">
        <v>2</v>
      </c>
      <c r="F26" s="224">
        <v>8.1</v>
      </c>
      <c r="G26" s="225">
        <v>8</v>
      </c>
      <c r="H26" s="271">
        <v>7.9</v>
      </c>
      <c r="I26" s="224">
        <v>8.1</v>
      </c>
      <c r="J26" s="224">
        <v>8</v>
      </c>
      <c r="K26" s="224">
        <v>1.7</v>
      </c>
      <c r="L26" s="224">
        <v>7.8</v>
      </c>
      <c r="M26" s="225">
        <v>8</v>
      </c>
      <c r="N26" s="271">
        <v>7.9</v>
      </c>
      <c r="O26" s="224">
        <v>8.1</v>
      </c>
      <c r="P26" s="224">
        <v>8.3000000000000007</v>
      </c>
      <c r="Q26" s="224">
        <v>1.8</v>
      </c>
      <c r="R26" s="224">
        <v>8</v>
      </c>
      <c r="S26" s="225">
        <v>8.1</v>
      </c>
      <c r="T26" s="262">
        <f t="shared" si="2"/>
        <v>126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7.9</v>
      </c>
      <c r="C27" s="224">
        <v>8.1999999999999993</v>
      </c>
      <c r="D27" s="224">
        <v>8.1</v>
      </c>
      <c r="E27" s="224">
        <v>2</v>
      </c>
      <c r="F27" s="224">
        <v>8.1</v>
      </c>
      <c r="G27" s="225">
        <v>8.1</v>
      </c>
      <c r="H27" s="271">
        <v>8</v>
      </c>
      <c r="I27" s="224">
        <v>8.1</v>
      </c>
      <c r="J27" s="224">
        <v>8</v>
      </c>
      <c r="K27" s="224">
        <v>1.7</v>
      </c>
      <c r="L27" s="224">
        <v>7.8</v>
      </c>
      <c r="M27" s="225">
        <v>8</v>
      </c>
      <c r="N27" s="271">
        <v>7.9</v>
      </c>
      <c r="O27" s="224">
        <v>8.1999999999999993</v>
      </c>
      <c r="P27" s="224">
        <v>8.3000000000000007</v>
      </c>
      <c r="Q27" s="224">
        <v>1.8</v>
      </c>
      <c r="R27" s="224">
        <v>8</v>
      </c>
      <c r="S27" s="225">
        <v>8.1</v>
      </c>
      <c r="T27" s="262">
        <f t="shared" si="2"/>
        <v>126.3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8.1999999999999993</v>
      </c>
      <c r="D28" s="224">
        <v>8.1</v>
      </c>
      <c r="E28" s="224">
        <v>2.1</v>
      </c>
      <c r="F28" s="224">
        <v>8.1</v>
      </c>
      <c r="G28" s="225">
        <v>8.1</v>
      </c>
      <c r="H28" s="271">
        <v>8</v>
      </c>
      <c r="I28" s="224">
        <v>8.1</v>
      </c>
      <c r="J28" s="224">
        <v>8</v>
      </c>
      <c r="K28" s="224">
        <v>1.8</v>
      </c>
      <c r="L28" s="224">
        <v>7.9</v>
      </c>
      <c r="M28" s="225">
        <v>8</v>
      </c>
      <c r="N28" s="271">
        <v>7.9</v>
      </c>
      <c r="O28" s="224">
        <v>8.1999999999999993</v>
      </c>
      <c r="P28" s="224">
        <v>8.3000000000000007</v>
      </c>
      <c r="Q28" s="224">
        <v>1.9</v>
      </c>
      <c r="R28" s="224">
        <v>8</v>
      </c>
      <c r="S28" s="225">
        <v>8.1</v>
      </c>
      <c r="T28" s="262">
        <f t="shared" si="2"/>
        <v>126.70000000000002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</v>
      </c>
      <c r="C29" s="263">
        <v>8.1999999999999993</v>
      </c>
      <c r="D29" s="263">
        <v>8.1</v>
      </c>
      <c r="E29" s="263">
        <v>2.1</v>
      </c>
      <c r="F29" s="263">
        <v>8.1999999999999993</v>
      </c>
      <c r="G29" s="319">
        <v>8.1</v>
      </c>
      <c r="H29" s="277">
        <v>8</v>
      </c>
      <c r="I29" s="263">
        <v>8.1</v>
      </c>
      <c r="J29" s="263">
        <v>8</v>
      </c>
      <c r="K29" s="263">
        <v>1.8</v>
      </c>
      <c r="L29" s="263">
        <v>7.9</v>
      </c>
      <c r="M29" s="319">
        <v>8</v>
      </c>
      <c r="N29" s="277">
        <v>8</v>
      </c>
      <c r="O29" s="263">
        <v>8.1999999999999993</v>
      </c>
      <c r="P29" s="263">
        <v>8.3000000000000007</v>
      </c>
      <c r="Q29" s="263">
        <v>1.9</v>
      </c>
      <c r="R29" s="263">
        <v>8</v>
      </c>
      <c r="S29" s="319">
        <v>8.1999999999999993</v>
      </c>
      <c r="T29" s="265">
        <f t="shared" si="2"/>
        <v>127.10000000000001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55.599999999999994</v>
      </c>
      <c r="C30" s="268">
        <f t="shared" ref="C30:S30" si="3">SUM(C23:C29)</f>
        <v>57.400000000000006</v>
      </c>
      <c r="D30" s="268">
        <f t="shared" si="3"/>
        <v>57.000000000000007</v>
      </c>
      <c r="E30" s="268">
        <f t="shared" si="3"/>
        <v>14.399999999999999</v>
      </c>
      <c r="F30" s="268">
        <f t="shared" si="3"/>
        <v>57</v>
      </c>
      <c r="G30" s="320">
        <f t="shared" si="3"/>
        <v>56.300000000000004</v>
      </c>
      <c r="H30" s="237">
        <f t="shared" si="3"/>
        <v>55.8</v>
      </c>
      <c r="I30" s="268">
        <f t="shared" si="3"/>
        <v>56.6</v>
      </c>
      <c r="J30" s="268">
        <f t="shared" si="3"/>
        <v>56</v>
      </c>
      <c r="K30" s="268">
        <f t="shared" si="3"/>
        <v>12.3</v>
      </c>
      <c r="L30" s="268">
        <f t="shared" si="3"/>
        <v>55.199999999999996</v>
      </c>
      <c r="M30" s="320">
        <f t="shared" si="3"/>
        <v>55.9</v>
      </c>
      <c r="N30" s="237">
        <f t="shared" si="3"/>
        <v>55.599999999999994</v>
      </c>
      <c r="O30" s="268">
        <f t="shared" si="3"/>
        <v>57.2</v>
      </c>
      <c r="P30" s="268">
        <f t="shared" si="3"/>
        <v>58</v>
      </c>
      <c r="Q30" s="268">
        <f t="shared" si="3"/>
        <v>13.4</v>
      </c>
      <c r="R30" s="268">
        <f t="shared" si="3"/>
        <v>56</v>
      </c>
      <c r="S30" s="320">
        <f t="shared" si="3"/>
        <v>57.2</v>
      </c>
      <c r="T30" s="267">
        <f t="shared" si="2"/>
        <v>886.90000000000009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54</v>
      </c>
      <c r="C31" s="241">
        <v>56</v>
      </c>
      <c r="D31" s="241">
        <v>56</v>
      </c>
      <c r="E31" s="241">
        <v>14</v>
      </c>
      <c r="F31" s="241">
        <v>56</v>
      </c>
      <c r="G31" s="241">
        <v>56</v>
      </c>
      <c r="H31" s="241">
        <v>55</v>
      </c>
      <c r="I31" s="241">
        <v>56</v>
      </c>
      <c r="J31" s="241">
        <v>56</v>
      </c>
      <c r="K31" s="241">
        <v>12</v>
      </c>
      <c r="L31" s="241">
        <v>55</v>
      </c>
      <c r="M31" s="241">
        <v>56</v>
      </c>
      <c r="N31" s="241">
        <v>54</v>
      </c>
      <c r="O31" s="241">
        <v>56</v>
      </c>
      <c r="P31" s="241">
        <v>57</v>
      </c>
      <c r="Q31" s="241">
        <v>13</v>
      </c>
      <c r="R31" s="241">
        <v>56</v>
      </c>
      <c r="S31" s="241">
        <v>57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43" t="s">
        <v>25</v>
      </c>
      <c r="C33" s="544"/>
      <c r="D33" s="544"/>
      <c r="E33" s="544"/>
      <c r="F33" s="544"/>
      <c r="G33" s="544"/>
      <c r="H33" s="246"/>
      <c r="I33" s="247"/>
      <c r="J33" s="543" t="s">
        <v>78</v>
      </c>
      <c r="K33" s="544"/>
      <c r="L33" s="544"/>
      <c r="M33" s="544"/>
      <c r="N33" s="544"/>
      <c r="O33" s="544"/>
      <c r="P33" s="246"/>
      <c r="Q33" s="553" t="s">
        <v>155</v>
      </c>
      <c r="R33" s="554"/>
      <c r="S33" s="554"/>
      <c r="T33" s="554"/>
      <c r="U33" s="554"/>
      <c r="V33" s="555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53"/>
      <c r="R34" s="554"/>
      <c r="S34" s="554"/>
      <c r="T34" s="554"/>
      <c r="U34" s="554"/>
      <c r="V34" s="555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84.9</v>
      </c>
      <c r="C35" s="254">
        <v>78.599999999999994</v>
      </c>
      <c r="D35" s="254">
        <v>80.599999999999994</v>
      </c>
      <c r="E35" s="254">
        <v>18.399999999999999</v>
      </c>
      <c r="F35" s="254">
        <v>88.7</v>
      </c>
      <c r="G35" s="255">
        <v>87</v>
      </c>
      <c r="H35" s="227">
        <f t="shared" ref="H35:H42" si="4">SUM(B35:G35)</f>
        <v>438.2</v>
      </c>
      <c r="I35" s="208"/>
      <c r="J35" s="223">
        <v>6.4</v>
      </c>
      <c r="K35" s="261">
        <v>5.8</v>
      </c>
      <c r="L35" s="261">
        <v>6.1</v>
      </c>
      <c r="M35" s="261">
        <v>1.7</v>
      </c>
      <c r="N35" s="261">
        <v>6.5</v>
      </c>
      <c r="O35" s="261">
        <v>6.4</v>
      </c>
      <c r="P35" s="262">
        <f t="shared" ref="P35:P42" si="5">SUM(J35:O35)</f>
        <v>32.9</v>
      </c>
      <c r="Q35" s="553"/>
      <c r="R35" s="554"/>
      <c r="S35" s="554"/>
      <c r="T35" s="554"/>
      <c r="U35" s="554"/>
      <c r="V35" s="555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84.9</v>
      </c>
      <c r="C36" s="254">
        <v>78.599999999999994</v>
      </c>
      <c r="D36" s="254">
        <v>80.599999999999994</v>
      </c>
      <c r="E36" s="254">
        <v>18.399999999999999</v>
      </c>
      <c r="F36" s="254">
        <v>88.7</v>
      </c>
      <c r="G36" s="255">
        <v>87</v>
      </c>
      <c r="H36" s="227">
        <f t="shared" si="4"/>
        <v>438.2</v>
      </c>
      <c r="I36" s="212"/>
      <c r="J36" s="223">
        <v>6.4</v>
      </c>
      <c r="K36" s="261">
        <v>5.8</v>
      </c>
      <c r="L36" s="261">
        <v>6.1</v>
      </c>
      <c r="M36" s="261">
        <v>1.7</v>
      </c>
      <c r="N36" s="261">
        <v>6.5</v>
      </c>
      <c r="O36" s="261">
        <v>6.4</v>
      </c>
      <c r="P36" s="262">
        <f t="shared" si="5"/>
        <v>32.9</v>
      </c>
      <c r="Q36" s="553"/>
      <c r="R36" s="554"/>
      <c r="S36" s="554"/>
      <c r="T36" s="554"/>
      <c r="U36" s="554"/>
      <c r="V36" s="555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6.3</v>
      </c>
      <c r="K37" s="261">
        <v>5.6</v>
      </c>
      <c r="L37" s="261">
        <v>5.9</v>
      </c>
      <c r="M37" s="261">
        <v>1.7</v>
      </c>
      <c r="N37" s="261">
        <v>6.3</v>
      </c>
      <c r="O37" s="261">
        <v>6.3</v>
      </c>
      <c r="P37" s="262">
        <f t="shared" si="5"/>
        <v>32.099999999999994</v>
      </c>
      <c r="Q37" s="553"/>
      <c r="R37" s="554"/>
      <c r="S37" s="554"/>
      <c r="T37" s="554"/>
      <c r="U37" s="554"/>
      <c r="V37" s="555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5.7</v>
      </c>
      <c r="L38" s="261">
        <v>6</v>
      </c>
      <c r="M38" s="261">
        <v>1.7</v>
      </c>
      <c r="N38" s="261">
        <v>6.4</v>
      </c>
      <c r="O38" s="261">
        <v>6.3</v>
      </c>
      <c r="P38" s="262">
        <f t="shared" si="5"/>
        <v>32.4</v>
      </c>
      <c r="Q38" s="553"/>
      <c r="R38" s="554"/>
      <c r="S38" s="554"/>
      <c r="T38" s="554"/>
      <c r="U38" s="554"/>
      <c r="V38" s="555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6</v>
      </c>
      <c r="M39" s="261">
        <v>1.7</v>
      </c>
      <c r="N39" s="261">
        <v>6.4</v>
      </c>
      <c r="O39" s="261">
        <v>6.4</v>
      </c>
      <c r="P39" s="262">
        <f t="shared" si="5"/>
        <v>32.5</v>
      </c>
      <c r="Q39" s="553"/>
      <c r="R39" s="554"/>
      <c r="S39" s="554"/>
      <c r="T39" s="554"/>
      <c r="U39" s="554"/>
      <c r="V39" s="555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5.7</v>
      </c>
      <c r="L40" s="261">
        <v>6</v>
      </c>
      <c r="M40" s="261">
        <v>1.7</v>
      </c>
      <c r="N40" s="261">
        <v>6.4</v>
      </c>
      <c r="O40" s="261">
        <v>6.4</v>
      </c>
      <c r="P40" s="262">
        <f t="shared" si="5"/>
        <v>32.6</v>
      </c>
      <c r="Q40" s="553"/>
      <c r="R40" s="554"/>
      <c r="S40" s="554"/>
      <c r="T40" s="554"/>
      <c r="U40" s="554"/>
      <c r="V40" s="555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5.7</v>
      </c>
      <c r="L41" s="264">
        <v>6</v>
      </c>
      <c r="M41" s="264">
        <v>1.8</v>
      </c>
      <c r="N41" s="264">
        <v>6.4</v>
      </c>
      <c r="O41" s="264">
        <v>6.4</v>
      </c>
      <c r="P41" s="265">
        <f t="shared" si="5"/>
        <v>32.700000000000003</v>
      </c>
      <c r="Q41" s="553"/>
      <c r="R41" s="554"/>
      <c r="S41" s="554"/>
      <c r="T41" s="554"/>
      <c r="U41" s="554"/>
      <c r="V41" s="555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169.8</v>
      </c>
      <c r="C42" s="274">
        <f t="shared" si="6"/>
        <v>157.19999999999999</v>
      </c>
      <c r="D42" s="274">
        <f t="shared" si="6"/>
        <v>161.19999999999999</v>
      </c>
      <c r="E42" s="274">
        <f t="shared" si="6"/>
        <v>36.799999999999997</v>
      </c>
      <c r="F42" s="274">
        <f t="shared" si="6"/>
        <v>177.4</v>
      </c>
      <c r="G42" s="329">
        <f t="shared" si="6"/>
        <v>174</v>
      </c>
      <c r="H42" s="239">
        <f t="shared" si="4"/>
        <v>876.4</v>
      </c>
      <c r="I42" s="208"/>
      <c r="J42" s="321">
        <f>SUM(J35:J41)</f>
        <v>44.5</v>
      </c>
      <c r="K42" s="266">
        <f>SUM(K35:K41)</f>
        <v>40</v>
      </c>
      <c r="L42" s="266">
        <f t="shared" ref="L42:O42" si="7">SUM(L35:L41)</f>
        <v>42.1</v>
      </c>
      <c r="M42" s="266">
        <f t="shared" si="7"/>
        <v>12</v>
      </c>
      <c r="N42" s="266">
        <f t="shared" si="7"/>
        <v>44.9</v>
      </c>
      <c r="O42" s="266">
        <f t="shared" si="7"/>
        <v>44.6</v>
      </c>
      <c r="P42" s="267">
        <f t="shared" si="5"/>
        <v>228.1</v>
      </c>
      <c r="Q42" s="553"/>
      <c r="R42" s="554"/>
      <c r="S42" s="554"/>
      <c r="T42" s="554"/>
      <c r="U42" s="554"/>
      <c r="V42" s="555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12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5" sqref="D15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66" t="s">
        <v>111</v>
      </c>
      <c r="B1" s="567"/>
      <c r="C1" s="567"/>
      <c r="D1" s="568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3.1</v>
      </c>
      <c r="C3" s="383" t="s">
        <v>124</v>
      </c>
      <c r="D3" s="384">
        <v>2.7</v>
      </c>
      <c r="E3" s="385"/>
    </row>
    <row r="4" spans="1:5" x14ac:dyDescent="0.25">
      <c r="A4" s="386" t="s">
        <v>113</v>
      </c>
      <c r="B4" s="387">
        <v>2.8</v>
      </c>
      <c r="C4" s="386" t="s">
        <v>125</v>
      </c>
      <c r="D4" s="387">
        <v>2.8</v>
      </c>
      <c r="E4" s="385"/>
    </row>
    <row r="5" spans="1:5" x14ac:dyDescent="0.25">
      <c r="A5" s="386" t="s">
        <v>114</v>
      </c>
      <c r="B5" s="387">
        <v>2.9</v>
      </c>
      <c r="C5" s="386" t="s">
        <v>126</v>
      </c>
      <c r="D5" s="387">
        <v>2.7</v>
      </c>
      <c r="E5" s="385"/>
    </row>
    <row r="6" spans="1:5" x14ac:dyDescent="0.25">
      <c r="A6" s="386" t="s">
        <v>115</v>
      </c>
      <c r="B6" s="387">
        <v>1</v>
      </c>
      <c r="C6" s="386" t="s">
        <v>127</v>
      </c>
      <c r="D6" s="387">
        <v>0.7</v>
      </c>
      <c r="E6" s="385"/>
    </row>
    <row r="7" spans="1:5" x14ac:dyDescent="0.25">
      <c r="A7" s="386" t="s">
        <v>116</v>
      </c>
      <c r="B7" s="387">
        <v>3.2</v>
      </c>
      <c r="C7" s="386" t="s">
        <v>128</v>
      </c>
      <c r="D7" s="387">
        <v>2.8</v>
      </c>
      <c r="E7" s="385"/>
    </row>
    <row r="8" spans="1:5" ht="24" thickBot="1" x14ac:dyDescent="0.3">
      <c r="A8" s="386" t="s">
        <v>117</v>
      </c>
      <c r="B8" s="388">
        <v>3.2</v>
      </c>
      <c r="C8" s="386" t="s">
        <v>129</v>
      </c>
      <c r="D8" s="388">
        <v>2.8</v>
      </c>
      <c r="E8" s="385"/>
    </row>
    <row r="9" spans="1:5" x14ac:dyDescent="0.25">
      <c r="A9" s="383" t="s">
        <v>118</v>
      </c>
      <c r="B9" s="384">
        <v>2.7</v>
      </c>
      <c r="C9" s="383" t="s">
        <v>130</v>
      </c>
      <c r="D9" s="384">
        <v>2.7</v>
      </c>
      <c r="E9" s="385"/>
    </row>
    <row r="10" spans="1:5" x14ac:dyDescent="0.25">
      <c r="A10" s="386" t="s">
        <v>119</v>
      </c>
      <c r="B10" s="387">
        <v>2.7</v>
      </c>
      <c r="C10" s="386" t="s">
        <v>131</v>
      </c>
      <c r="D10" s="387">
        <v>2.8</v>
      </c>
      <c r="E10" s="385"/>
    </row>
    <row r="11" spans="1:5" x14ac:dyDescent="0.25">
      <c r="A11" s="386" t="s">
        <v>120</v>
      </c>
      <c r="B11" s="387">
        <v>2.7</v>
      </c>
      <c r="C11" s="386" t="s">
        <v>132</v>
      </c>
      <c r="D11" s="387">
        <v>2.8</v>
      </c>
      <c r="E11" s="385"/>
    </row>
    <row r="12" spans="1:5" x14ac:dyDescent="0.25">
      <c r="A12" s="386" t="s">
        <v>121</v>
      </c>
      <c r="B12" s="387">
        <v>0.8</v>
      </c>
      <c r="C12" s="386" t="s">
        <v>133</v>
      </c>
      <c r="D12" s="387">
        <v>0.8</v>
      </c>
      <c r="E12" s="385"/>
    </row>
    <row r="13" spans="1:5" x14ac:dyDescent="0.25">
      <c r="A13" s="386" t="s">
        <v>122</v>
      </c>
      <c r="B13" s="387">
        <v>2.8</v>
      </c>
      <c r="C13" s="386" t="s">
        <v>134</v>
      </c>
      <c r="D13" s="387">
        <v>2.8</v>
      </c>
      <c r="E13" s="385"/>
    </row>
    <row r="14" spans="1:5" ht="24" thickBot="1" x14ac:dyDescent="0.3">
      <c r="A14" s="386" t="s">
        <v>123</v>
      </c>
      <c r="B14" s="388">
        <v>2.8</v>
      </c>
      <c r="C14" s="386" t="s">
        <v>135</v>
      </c>
      <c r="D14" s="388">
        <v>2.8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zoomScale="90" zoomScaleNormal="100" zoomScaleSheetLayoutView="90" workbookViewId="0">
      <selection activeCell="D2" sqref="D2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72" t="s">
        <v>107</v>
      </c>
      <c r="B2" s="367">
        <v>568</v>
      </c>
      <c r="C2" s="367">
        <v>44</v>
      </c>
      <c r="D2" s="368">
        <v>4.5999999999999996</v>
      </c>
      <c r="E2" s="369">
        <f t="shared" ref="E2:E7" si="0">SUM(B2:C2)*D2/1000</f>
        <v>2.8151999999999999</v>
      </c>
    </row>
    <row r="3" spans="1:5" x14ac:dyDescent="0.25">
      <c r="A3" s="573"/>
      <c r="B3" s="367">
        <v>528</v>
      </c>
      <c r="C3" s="367">
        <v>41</v>
      </c>
      <c r="D3" s="368">
        <v>4.5999999999999996</v>
      </c>
      <c r="E3" s="369">
        <f t="shared" si="0"/>
        <v>2.6173999999999995</v>
      </c>
    </row>
    <row r="4" spans="1:5" x14ac:dyDescent="0.25">
      <c r="A4" s="573"/>
      <c r="B4" s="367">
        <v>540</v>
      </c>
      <c r="C4" s="367">
        <v>43</v>
      </c>
      <c r="D4" s="368">
        <v>4.5999999999999996</v>
      </c>
      <c r="E4" s="369">
        <f t="shared" si="0"/>
        <v>2.6817999999999995</v>
      </c>
    </row>
    <row r="5" spans="1:5" x14ac:dyDescent="0.25">
      <c r="A5" s="573"/>
      <c r="B5" s="367">
        <v>127</v>
      </c>
      <c r="C5" s="367">
        <v>12</v>
      </c>
      <c r="D5" s="368">
        <v>4.5999999999999996</v>
      </c>
      <c r="E5" s="369">
        <f t="shared" si="0"/>
        <v>0.63939999999999997</v>
      </c>
    </row>
    <row r="6" spans="1:5" x14ac:dyDescent="0.25">
      <c r="A6" s="573"/>
      <c r="B6" s="367">
        <v>594</v>
      </c>
      <c r="C6" s="367">
        <v>46</v>
      </c>
      <c r="D6" s="368">
        <v>4.5999999999999996</v>
      </c>
      <c r="E6" s="369">
        <f t="shared" si="0"/>
        <v>2.944</v>
      </c>
    </row>
    <row r="7" spans="1:5" x14ac:dyDescent="0.25">
      <c r="A7" s="574"/>
      <c r="B7" s="367">
        <v>584</v>
      </c>
      <c r="C7" s="367">
        <v>46</v>
      </c>
      <c r="D7" s="368">
        <v>4.5999999999999996</v>
      </c>
      <c r="E7" s="369">
        <f t="shared" si="0"/>
        <v>2.8980000000000001</v>
      </c>
    </row>
    <row r="8" spans="1:5" x14ac:dyDescent="0.25">
      <c r="A8" s="569" t="s">
        <v>8</v>
      </c>
      <c r="B8" s="367">
        <v>670</v>
      </c>
      <c r="C8" s="367">
        <v>54</v>
      </c>
      <c r="D8" s="368">
        <v>3.4</v>
      </c>
      <c r="E8" s="369">
        <f t="shared" ref="E8:E25" si="1">SUM(B8:C8)*D8/1000</f>
        <v>2.4615999999999998</v>
      </c>
    </row>
    <row r="9" spans="1:5" x14ac:dyDescent="0.25">
      <c r="A9" s="570"/>
      <c r="B9" s="367">
        <v>683</v>
      </c>
      <c r="C9" s="367">
        <v>56</v>
      </c>
      <c r="D9" s="368">
        <v>3.4</v>
      </c>
      <c r="E9" s="369">
        <f t="shared" si="1"/>
        <v>2.5125999999999999</v>
      </c>
    </row>
    <row r="10" spans="1:5" x14ac:dyDescent="0.25">
      <c r="A10" s="570"/>
      <c r="B10" s="367">
        <v>704</v>
      </c>
      <c r="C10" s="367">
        <v>57</v>
      </c>
      <c r="D10" s="368">
        <v>3.4</v>
      </c>
      <c r="E10" s="369">
        <f t="shared" si="1"/>
        <v>2.5874000000000001</v>
      </c>
    </row>
    <row r="11" spans="1:5" x14ac:dyDescent="0.25">
      <c r="A11" s="570"/>
      <c r="B11" s="367">
        <v>161</v>
      </c>
      <c r="C11" s="367">
        <v>14</v>
      </c>
      <c r="D11" s="368">
        <v>3.4</v>
      </c>
      <c r="E11" s="369">
        <f t="shared" si="1"/>
        <v>0.59499999999999997</v>
      </c>
    </row>
    <row r="12" spans="1:5" x14ac:dyDescent="0.25">
      <c r="A12" s="570"/>
      <c r="B12" s="367">
        <v>717</v>
      </c>
      <c r="C12" s="367">
        <v>56</v>
      </c>
      <c r="D12" s="368">
        <v>3.4</v>
      </c>
      <c r="E12" s="369">
        <f t="shared" si="1"/>
        <v>2.6281999999999996</v>
      </c>
    </row>
    <row r="13" spans="1:5" x14ac:dyDescent="0.25">
      <c r="A13" s="575"/>
      <c r="B13" s="367">
        <v>717</v>
      </c>
      <c r="C13" s="367">
        <v>56</v>
      </c>
      <c r="D13" s="368">
        <v>3.4</v>
      </c>
      <c r="E13" s="369">
        <f t="shared" si="1"/>
        <v>2.6281999999999996</v>
      </c>
    </row>
    <row r="14" spans="1:5" x14ac:dyDescent="0.25">
      <c r="A14" s="569" t="s">
        <v>51</v>
      </c>
      <c r="B14" s="367">
        <v>701</v>
      </c>
      <c r="C14" s="367">
        <v>55</v>
      </c>
      <c r="D14" s="368">
        <v>3.4</v>
      </c>
      <c r="E14" s="369">
        <f t="shared" si="1"/>
        <v>2.5704000000000002</v>
      </c>
    </row>
    <row r="15" spans="1:5" x14ac:dyDescent="0.25">
      <c r="A15" s="570"/>
      <c r="B15" s="367">
        <v>720</v>
      </c>
      <c r="C15" s="367">
        <v>56</v>
      </c>
      <c r="D15" s="368">
        <v>3.4</v>
      </c>
      <c r="E15" s="369">
        <f t="shared" si="1"/>
        <v>2.6384000000000003</v>
      </c>
    </row>
    <row r="16" spans="1:5" x14ac:dyDescent="0.25">
      <c r="A16" s="570"/>
      <c r="B16" s="367">
        <v>711</v>
      </c>
      <c r="C16" s="367">
        <v>56</v>
      </c>
      <c r="D16" s="368">
        <v>3.4</v>
      </c>
      <c r="E16" s="369">
        <f t="shared" si="1"/>
        <v>2.6077999999999997</v>
      </c>
    </row>
    <row r="17" spans="1:5" x14ac:dyDescent="0.25">
      <c r="A17" s="570"/>
      <c r="B17" s="367">
        <v>141</v>
      </c>
      <c r="C17" s="367">
        <v>12</v>
      </c>
      <c r="D17" s="368">
        <v>3.4</v>
      </c>
      <c r="E17" s="369">
        <f t="shared" si="1"/>
        <v>0.52019999999999988</v>
      </c>
    </row>
    <row r="18" spans="1:5" x14ac:dyDescent="0.25">
      <c r="A18" s="570"/>
      <c r="B18" s="367">
        <v>736</v>
      </c>
      <c r="C18" s="367">
        <v>55</v>
      </c>
      <c r="D18" s="368">
        <v>3.4</v>
      </c>
      <c r="E18" s="369">
        <f t="shared" si="1"/>
        <v>2.6894</v>
      </c>
    </row>
    <row r="19" spans="1:5" x14ac:dyDescent="0.25">
      <c r="A19" s="575"/>
      <c r="B19" s="367">
        <v>737</v>
      </c>
      <c r="C19" s="367">
        <v>56</v>
      </c>
      <c r="D19" s="368">
        <v>3.4</v>
      </c>
      <c r="E19" s="369">
        <f t="shared" si="1"/>
        <v>2.6961999999999997</v>
      </c>
    </row>
    <row r="20" spans="1:5" x14ac:dyDescent="0.25">
      <c r="A20" s="569" t="s">
        <v>50</v>
      </c>
      <c r="B20" s="367">
        <v>709</v>
      </c>
      <c r="C20" s="367">
        <v>54</v>
      </c>
      <c r="D20" s="368">
        <v>3.4</v>
      </c>
      <c r="E20" s="369">
        <f t="shared" si="1"/>
        <v>2.5941999999999998</v>
      </c>
    </row>
    <row r="21" spans="1:5" x14ac:dyDescent="0.25">
      <c r="A21" s="570"/>
      <c r="B21" s="367">
        <v>719</v>
      </c>
      <c r="C21" s="367">
        <v>56</v>
      </c>
      <c r="D21" s="368">
        <v>3.4</v>
      </c>
      <c r="E21" s="369">
        <f t="shared" si="1"/>
        <v>2.6349999999999998</v>
      </c>
    </row>
    <row r="22" spans="1:5" x14ac:dyDescent="0.25">
      <c r="A22" s="570"/>
      <c r="B22" s="367">
        <v>728</v>
      </c>
      <c r="C22" s="367">
        <v>57</v>
      </c>
      <c r="D22" s="368">
        <v>3.4</v>
      </c>
      <c r="E22" s="369">
        <f t="shared" si="1"/>
        <v>2.669</v>
      </c>
    </row>
    <row r="23" spans="1:5" x14ac:dyDescent="0.25">
      <c r="A23" s="570"/>
      <c r="B23" s="367">
        <v>170</v>
      </c>
      <c r="C23" s="367">
        <v>14</v>
      </c>
      <c r="D23" s="368">
        <v>3.4</v>
      </c>
      <c r="E23" s="369">
        <f t="shared" si="1"/>
        <v>0.62560000000000004</v>
      </c>
    </row>
    <row r="24" spans="1:5" x14ac:dyDescent="0.25">
      <c r="A24" s="570"/>
      <c r="B24" s="370">
        <v>731</v>
      </c>
      <c r="C24" s="370">
        <v>56</v>
      </c>
      <c r="D24" s="368">
        <v>3.4</v>
      </c>
      <c r="E24" s="371">
        <f t="shared" si="1"/>
        <v>2.6757999999999997</v>
      </c>
    </row>
    <row r="25" spans="1:5" ht="19.5" thickBot="1" x14ac:dyDescent="0.3">
      <c r="A25" s="571"/>
      <c r="B25" s="372">
        <v>734</v>
      </c>
      <c r="C25" s="372">
        <v>57</v>
      </c>
      <c r="D25" s="368">
        <v>3.4</v>
      </c>
      <c r="E25" s="373">
        <f t="shared" si="1"/>
        <v>2.6894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76" t="s">
        <v>82</v>
      </c>
      <c r="B1" s="577"/>
      <c r="C1" s="577"/>
      <c r="D1" s="578"/>
    </row>
    <row r="2" spans="1:6" ht="20.25" x14ac:dyDescent="0.25">
      <c r="A2" s="337" t="s">
        <v>83</v>
      </c>
      <c r="B2" s="338">
        <v>73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2.7156000000000002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5.4312000000000005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152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3.8000000000000003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1.6312000000000002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4.5311111111111115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38</vt:i4>
      </vt:variant>
    </vt:vector>
  </HeadingPairs>
  <TitlesOfParts>
    <vt:vector size="10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2022-06-24T19:40:32Z</cp:lastPrinted>
  <dcterms:created xsi:type="dcterms:W3CDTF">2021-03-04T08:17:33Z</dcterms:created>
  <dcterms:modified xsi:type="dcterms:W3CDTF">2022-06-24T19:40:45Z</dcterms:modified>
</cp:coreProperties>
</file>